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csrv-ilirika\ZVANICNI DOKUMENTI2\OIF Lilium Global\NVI OIF Lilium Global\03. LILIUM GLOBAL\2026\Polugodišnji\"/>
    </mc:Choice>
  </mc:AlternateContent>
  <bookViews>
    <workbookView xWindow="-120" yWindow="-120" windowWidth="29040" windowHeight="15990" firstSheet="1" activeTab="5"/>
  </bookViews>
  <sheets>
    <sheet name=" Prilog 1" sheetId="2" r:id="rId1"/>
    <sheet name="Prilog 2" sheetId="17" r:id="rId2"/>
    <sheet name="Prilog 3" sheetId="4" r:id="rId3"/>
    <sheet name=" Prilog 3a" sheetId="5" r:id="rId4"/>
    <sheet name="Prilog 3b" sheetId="6" r:id="rId5"/>
    <sheet name="Prilog 4" sheetId="7" r:id="rId6"/>
    <sheet name="Prilog 5 " sheetId="8" r:id="rId7"/>
    <sheet name="Prilog 5a " sheetId="9" r:id="rId8"/>
    <sheet name="Prilog 5b" sheetId="10" r:id="rId9"/>
    <sheet name="Prilog 5c" sheetId="11" r:id="rId10"/>
    <sheet name="Prilog 6" sheetId="12" r:id="rId11"/>
    <sheet name="Prilog 7" sheetId="13" r:id="rId12"/>
    <sheet name="Prilog 8" sheetId="14" r:id="rId13"/>
  </sheets>
  <externalReferences>
    <externalReference r:id="rId14"/>
  </externalReferences>
  <definedNames>
    <definedName name="OLE_LINK1" localSheetId="3">' Prilog 3a'!#REF!</definedName>
    <definedName name="_xlnm.Print_Area" localSheetId="0">' Prilog 1'!$A$1:$C$38</definedName>
    <definedName name="_xlnm.Print_Area" localSheetId="3">' Prilog 3a'!$A$1:$D$45</definedName>
    <definedName name="_xlnm.Print_Area" localSheetId="1">'Prilog 2'!$A$71:$O$133</definedName>
    <definedName name="_xlnm.Print_Area" localSheetId="2">'Prilog 3'!$A$1:$S$219</definedName>
    <definedName name="_xlnm.Print_Area" localSheetId="4">'Prilog 3b'!$A$1:$F$26</definedName>
    <definedName name="_xlnm.Print_Area" localSheetId="5">'Prilog 4'!$A$1:$D$36</definedName>
    <definedName name="_xlnm.Print_Area" localSheetId="6">'Prilog 5 '!$A$1:$Q$70</definedName>
    <definedName name="_xlnm.Print_Area" localSheetId="7">'Prilog 5a '!$A$1:$I$36</definedName>
    <definedName name="_xlnm.Print_Area" localSheetId="8">'Prilog 5b'!$A$1:$G$54</definedName>
    <definedName name="_xlnm.Print_Area" localSheetId="9">'Prilog 5c'!$A$1:$E$31</definedName>
    <definedName name="_xlnm.Print_Area" localSheetId="10">'Prilog 6'!$A$1:$I$32</definedName>
    <definedName name="_xlnm.Print_Area" localSheetId="11">'Prilog 7'!$A$1:$E$26</definedName>
    <definedName name="_xlnm.Print_Area" localSheetId="12">'Prilog 8'!$A$1:$H$31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" i="8" l="1"/>
  <c r="F22" i="8"/>
  <c r="O18" i="8"/>
  <c r="L18" i="8"/>
  <c r="E17" i="9"/>
  <c r="G14" i="10" l="1"/>
  <c r="G12" i="14" l="1"/>
  <c r="J4" i="17" l="1"/>
  <c r="B129" i="17" l="1"/>
  <c r="I127" i="17"/>
  <c r="L125" i="17"/>
  <c r="L127" i="17" s="1"/>
  <c r="I69" i="17"/>
  <c r="F26" i="10" s="1"/>
  <c r="G26" i="10" s="1"/>
  <c r="F69" i="17"/>
  <c r="I34" i="17"/>
  <c r="F34" i="17"/>
  <c r="I33" i="17"/>
  <c r="F24" i="10" s="1"/>
  <c r="G24" i="10" s="1"/>
  <c r="F33" i="17"/>
  <c r="I32" i="17"/>
  <c r="F32" i="17"/>
  <c r="I31" i="17"/>
  <c r="F31" i="17"/>
  <c r="I28" i="17"/>
  <c r="F28" i="17"/>
  <c r="I27" i="17"/>
  <c r="F20" i="10" s="1"/>
  <c r="G20" i="10" s="1"/>
  <c r="F27" i="17"/>
  <c r="I26" i="17"/>
  <c r="F19" i="10" s="1"/>
  <c r="G19" i="10" s="1"/>
  <c r="F26" i="17"/>
  <c r="I25" i="17"/>
  <c r="F25" i="17"/>
  <c r="I24" i="17"/>
  <c r="F24" i="17"/>
  <c r="I23" i="17"/>
  <c r="F23" i="17"/>
  <c r="I22" i="17"/>
  <c r="F15" i="10" s="1"/>
  <c r="G15" i="10" s="1"/>
  <c r="F22" i="17"/>
  <c r="I21" i="17"/>
  <c r="F21" i="17"/>
  <c r="I20" i="17"/>
  <c r="F12" i="10" s="1"/>
  <c r="G12" i="10" s="1"/>
  <c r="F20" i="17"/>
  <c r="I19" i="17"/>
  <c r="F19" i="17"/>
  <c r="I18" i="17"/>
  <c r="F10" i="10" s="1"/>
  <c r="G10" i="10" s="1"/>
  <c r="F18" i="17"/>
  <c r="I17" i="17"/>
  <c r="F9" i="10" s="1"/>
  <c r="G9" i="10" s="1"/>
  <c r="F17" i="17"/>
  <c r="I16" i="17"/>
  <c r="P18" i="8" s="1"/>
  <c r="P22" i="8" s="1"/>
  <c r="F16" i="17"/>
  <c r="N18" i="8" s="1"/>
  <c r="I15" i="17"/>
  <c r="F7" i="10" s="1"/>
  <c r="G7" i="10" s="1"/>
  <c r="F15" i="17"/>
  <c r="I14" i="17"/>
  <c r="F14" i="17"/>
  <c r="K126" i="17"/>
  <c r="J14" i="17" l="1"/>
  <c r="F6" i="10"/>
  <c r="J16" i="17"/>
  <c r="Q18" i="8" s="1"/>
  <c r="F8" i="10"/>
  <c r="J19" i="17"/>
  <c r="F11" i="10"/>
  <c r="G11" i="10" s="1"/>
  <c r="J21" i="17"/>
  <c r="F13" i="10"/>
  <c r="G13" i="10" s="1"/>
  <c r="J23" i="17"/>
  <c r="F16" i="10"/>
  <c r="G16" i="10" s="1"/>
  <c r="F17" i="10"/>
  <c r="G17" i="10" s="1"/>
  <c r="J25" i="17"/>
  <c r="F18" i="10"/>
  <c r="G18" i="10" s="1"/>
  <c r="J28" i="17"/>
  <c r="F21" i="10"/>
  <c r="G21" i="10" s="1"/>
  <c r="F22" i="10"/>
  <c r="G22" i="10" s="1"/>
  <c r="J32" i="17"/>
  <c r="F23" i="10"/>
  <c r="G23" i="10" s="1"/>
  <c r="J34" i="17"/>
  <c r="F25" i="10"/>
  <c r="G25" i="10" s="1"/>
  <c r="J15" i="17"/>
  <c r="J17" i="17"/>
  <c r="L17" i="17" s="1"/>
  <c r="J18" i="17"/>
  <c r="J20" i="17"/>
  <c r="J22" i="17"/>
  <c r="J24" i="17"/>
  <c r="J26" i="17"/>
  <c r="L26" i="17" s="1"/>
  <c r="J27" i="17"/>
  <c r="I29" i="17"/>
  <c r="J29" i="17" s="1"/>
  <c r="J31" i="17"/>
  <c r="J33" i="17"/>
  <c r="I35" i="17"/>
  <c r="J69" i="17"/>
  <c r="G8" i="10" l="1"/>
  <c r="J125" i="17"/>
  <c r="J127" i="17" s="1"/>
  <c r="J35" i="17"/>
  <c r="K125" i="17" l="1"/>
  <c r="K127" i="17" s="1"/>
  <c r="B107" i="4"/>
  <c r="B106" i="4"/>
  <c r="B203" i="4" l="1"/>
  <c r="E19" i="13" l="1"/>
  <c r="D19" i="13" l="1"/>
  <c r="I5" i="9" l="1"/>
  <c r="B73" i="4" l="1"/>
  <c r="B74" i="4" l="1"/>
  <c r="B44" i="4"/>
  <c r="B43" i="4"/>
  <c r="B171" i="4"/>
  <c r="D19" i="12" l="1"/>
  <c r="D15" i="12"/>
  <c r="G6" i="10"/>
  <c r="I6" i="9" l="1"/>
  <c r="I7" i="9"/>
  <c r="I8" i="9"/>
  <c r="I9" i="9"/>
  <c r="I10" i="9"/>
  <c r="I11" i="9"/>
  <c r="C206" i="4" l="1"/>
  <c r="D206" i="4"/>
  <c r="E206" i="4"/>
  <c r="G206" i="4"/>
  <c r="H206" i="4"/>
  <c r="I206" i="4"/>
  <c r="J206" i="4"/>
  <c r="M206" i="4"/>
  <c r="Q206" i="4"/>
  <c r="B206" i="4"/>
  <c r="D21" i="11" l="1"/>
  <c r="B21" i="11"/>
  <c r="C15" i="11" s="1"/>
  <c r="E15" i="11"/>
  <c r="E21" i="11" s="1"/>
  <c r="C26" i="7"/>
  <c r="D24" i="7"/>
  <c r="Q204" i="4"/>
  <c r="O204" i="4"/>
  <c r="M204" i="4"/>
  <c r="J204" i="4"/>
  <c r="I204" i="4"/>
  <c r="H204" i="4"/>
  <c r="G204" i="4"/>
  <c r="E204" i="4"/>
  <c r="D204" i="4"/>
  <c r="C204" i="4"/>
  <c r="B204" i="4"/>
  <c r="Q203" i="4"/>
  <c r="O203" i="4"/>
  <c r="M203" i="4"/>
  <c r="J203" i="4"/>
  <c r="I203" i="4"/>
  <c r="H203" i="4"/>
  <c r="G203" i="4"/>
  <c r="E203" i="4"/>
  <c r="D203" i="4"/>
  <c r="C203" i="4"/>
  <c r="K203" i="4"/>
  <c r="Q172" i="4"/>
  <c r="O172" i="4"/>
  <c r="M172" i="4"/>
  <c r="J172" i="4"/>
  <c r="I172" i="4"/>
  <c r="H172" i="4"/>
  <c r="G172" i="4"/>
  <c r="E172" i="4"/>
  <c r="D172" i="4"/>
  <c r="C172" i="4"/>
  <c r="B172" i="4"/>
  <c r="Q171" i="4"/>
  <c r="O171" i="4"/>
  <c r="M171" i="4"/>
  <c r="J171" i="4"/>
  <c r="I171" i="4"/>
  <c r="H171" i="4"/>
  <c r="G171" i="4"/>
  <c r="E171" i="4"/>
  <c r="D171" i="4"/>
  <c r="C171" i="4"/>
  <c r="K171" i="4"/>
  <c r="Q139" i="4"/>
  <c r="O139" i="4"/>
  <c r="M139" i="4"/>
  <c r="J139" i="4"/>
  <c r="I139" i="4"/>
  <c r="H139" i="4"/>
  <c r="G139" i="4"/>
  <c r="E139" i="4"/>
  <c r="D139" i="4"/>
  <c r="C139" i="4"/>
  <c r="B139" i="4"/>
  <c r="Q138" i="4"/>
  <c r="O138" i="4"/>
  <c r="M138" i="4"/>
  <c r="J138" i="4"/>
  <c r="I138" i="4"/>
  <c r="H138" i="4"/>
  <c r="G138" i="4"/>
  <c r="E138" i="4"/>
  <c r="D138" i="4"/>
  <c r="C138" i="4"/>
  <c r="B138" i="4"/>
  <c r="Q107" i="4"/>
  <c r="P107" i="4"/>
  <c r="O107" i="4"/>
  <c r="M107" i="4"/>
  <c r="J107" i="4"/>
  <c r="I107" i="4"/>
  <c r="H107" i="4"/>
  <c r="G107" i="4"/>
  <c r="E107" i="4"/>
  <c r="D107" i="4"/>
  <c r="C107" i="4"/>
  <c r="Q106" i="4"/>
  <c r="P106" i="4"/>
  <c r="M106" i="4"/>
  <c r="J106" i="4"/>
  <c r="I106" i="4"/>
  <c r="H106" i="4"/>
  <c r="G106" i="4"/>
  <c r="E106" i="4"/>
  <c r="D106" i="4"/>
  <c r="C106" i="4"/>
  <c r="Q74" i="4"/>
  <c r="O74" i="4"/>
  <c r="M74" i="4"/>
  <c r="J74" i="4"/>
  <c r="I74" i="4"/>
  <c r="H74" i="4"/>
  <c r="G74" i="4"/>
  <c r="E74" i="4"/>
  <c r="D74" i="4"/>
  <c r="C74" i="4"/>
  <c r="Q73" i="4"/>
  <c r="O73" i="4"/>
  <c r="M73" i="4"/>
  <c r="J73" i="4"/>
  <c r="I73" i="4"/>
  <c r="H73" i="4"/>
  <c r="G73" i="4"/>
  <c r="E73" i="4"/>
  <c r="D73" i="4"/>
  <c r="C73" i="4"/>
  <c r="K73" i="4"/>
  <c r="F74" i="4"/>
  <c r="Q44" i="4"/>
  <c r="P44" i="4"/>
  <c r="O44" i="4"/>
  <c r="M44" i="4"/>
  <c r="J44" i="4"/>
  <c r="I44" i="4"/>
  <c r="H44" i="4"/>
  <c r="G44" i="4"/>
  <c r="E44" i="4"/>
  <c r="D44" i="4"/>
  <c r="C44" i="4"/>
  <c r="Q43" i="4"/>
  <c r="P43" i="4"/>
  <c r="O43" i="4"/>
  <c r="M43" i="4"/>
  <c r="J43" i="4"/>
  <c r="I43" i="4"/>
  <c r="H43" i="4"/>
  <c r="G43" i="4"/>
  <c r="E43" i="4"/>
  <c r="D43" i="4"/>
  <c r="C43" i="4"/>
  <c r="K206" i="4"/>
  <c r="F206" i="4" l="1"/>
  <c r="D18" i="12"/>
  <c r="F171" i="4"/>
  <c r="K44" i="4"/>
  <c r="K74" i="4"/>
  <c r="K139" i="4"/>
  <c r="K138" i="4"/>
  <c r="F43" i="4"/>
  <c r="K204" i="4"/>
  <c r="D24" i="5"/>
  <c r="D17" i="7"/>
  <c r="D13" i="7"/>
  <c r="D21" i="7"/>
  <c r="D15" i="7"/>
  <c r="D19" i="7"/>
  <c r="D23" i="7"/>
  <c r="C21" i="11"/>
  <c r="D12" i="7"/>
  <c r="D14" i="7"/>
  <c r="D16" i="7"/>
  <c r="D18" i="7"/>
  <c r="D20" i="7"/>
  <c r="D22" i="7"/>
  <c r="D22" i="5"/>
  <c r="D12" i="5"/>
  <c r="D16" i="5"/>
  <c r="K107" i="4"/>
  <c r="K106" i="4"/>
  <c r="K43" i="4"/>
  <c r="F73" i="4"/>
  <c r="F107" i="4"/>
  <c r="F106" i="4"/>
  <c r="F138" i="4"/>
  <c r="F139" i="4"/>
  <c r="F44" i="4"/>
  <c r="K172" i="4"/>
  <c r="F204" i="4"/>
  <c r="F203" i="4"/>
  <c r="F172" i="4"/>
  <c r="D20" i="12" l="1"/>
  <c r="D20" i="5"/>
  <c r="D17" i="5"/>
  <c r="Q208" i="4"/>
  <c r="B13" i="6" s="1"/>
  <c r="D14" i="12"/>
  <c r="D25" i="12" s="1"/>
  <c r="L206" i="4"/>
  <c r="C27" i="7" s="1"/>
  <c r="C28" i="7" s="1"/>
  <c r="Q209" i="4"/>
  <c r="B14" i="6" s="1"/>
  <c r="D14" i="5"/>
  <c r="D18" i="5"/>
  <c r="D23" i="5"/>
  <c r="D15" i="5"/>
  <c r="D19" i="5"/>
  <c r="D25" i="7"/>
  <c r="D26" i="7" s="1"/>
  <c r="D21" i="5"/>
  <c r="L172" i="4"/>
  <c r="L171" i="4"/>
  <c r="L204" i="4"/>
  <c r="D22" i="12" s="1"/>
  <c r="L203" i="4"/>
  <c r="L44" i="4"/>
  <c r="L43" i="4"/>
  <c r="L138" i="4"/>
  <c r="L139" i="4"/>
  <c r="L107" i="4"/>
  <c r="L106" i="4"/>
  <c r="L74" i="4"/>
  <c r="L73" i="4"/>
  <c r="R208" i="4" l="1"/>
  <c r="B15" i="6" s="1"/>
  <c r="R209" i="4"/>
  <c r="B16" i="6" s="1"/>
  <c r="D16" i="12"/>
  <c r="N206" i="4"/>
  <c r="R206" i="4"/>
  <c r="B17" i="6" s="1"/>
  <c r="D13" i="5"/>
  <c r="D25" i="5" s="1"/>
  <c r="R74" i="4"/>
  <c r="R73" i="4"/>
  <c r="R107" i="4"/>
  <c r="R106" i="4"/>
  <c r="N138" i="4"/>
  <c r="N139" i="4"/>
  <c r="N44" i="4"/>
  <c r="N43" i="4"/>
  <c r="R44" i="4"/>
  <c r="R43" i="4"/>
  <c r="R204" i="4"/>
  <c r="R203" i="4"/>
  <c r="N172" i="4"/>
  <c r="N171" i="4"/>
  <c r="N74" i="4"/>
  <c r="N73" i="4"/>
  <c r="N107" i="4"/>
  <c r="N106" i="4"/>
  <c r="R138" i="4"/>
  <c r="R139" i="4"/>
  <c r="N204" i="4"/>
  <c r="N203" i="4"/>
  <c r="R172" i="4"/>
  <c r="R171" i="4"/>
  <c r="P206" i="4" l="1"/>
  <c r="P74" i="4"/>
  <c r="P73" i="4"/>
  <c r="P138" i="4"/>
  <c r="P139" i="4"/>
  <c r="P204" i="4"/>
  <c r="P203" i="4"/>
  <c r="P172" i="4"/>
  <c r="P171" i="4"/>
  <c r="B211" i="4" l="1"/>
</calcChain>
</file>

<file path=xl/sharedStrings.xml><?xml version="1.0" encoding="utf-8"?>
<sst xmlns="http://schemas.openxmlformats.org/spreadsheetml/2006/main" count="914" uniqueCount="505">
  <si>
    <t>Prilog 1</t>
  </si>
  <si>
    <t xml:space="preserve">Opis </t>
  </si>
  <si>
    <t>Sadržaj</t>
  </si>
  <si>
    <t>Napomena</t>
  </si>
  <si>
    <t xml:space="preserve">1.Informacije o identitetu Fonda </t>
  </si>
  <si>
    <t>punu i skraćenu firmu, adresu sjedišta:</t>
  </si>
  <si>
    <t>broj telefona i telefaksa:</t>
  </si>
  <si>
    <t>033 953 480; 033 953 489</t>
  </si>
  <si>
    <t>e-mail adresu:</t>
  </si>
  <si>
    <t>info@lilium-dzu.ba</t>
  </si>
  <si>
    <t>WEB:</t>
  </si>
  <si>
    <t>www.lilium-dzu.ba</t>
  </si>
  <si>
    <t>registarski broj Fonda u registru kod Komisije:</t>
  </si>
  <si>
    <t>JP-D-032-05</t>
  </si>
  <si>
    <t xml:space="preserve">ime i prezime direktora Fonda; </t>
  </si>
  <si>
    <t xml:space="preserve">ime i prezime predsjednika i članova nadzornog odbora Fonda; </t>
  </si>
  <si>
    <t>mandatni period članova Nadzornog odbora Fonda</t>
  </si>
  <si>
    <t xml:space="preserve">ime i prezime članova odbora za reviziju; </t>
  </si>
  <si>
    <t>mandatni period članova Odbora za reviziju Fonda</t>
  </si>
  <si>
    <t xml:space="preserve">firmu i sjedište ovlaštenog revizora; </t>
  </si>
  <si>
    <t>godine za koje je ovlašteni revizor vršio reviziju finansijskih izvještaja Fonda:</t>
  </si>
  <si>
    <t xml:space="preserve">firmu i adresu sjedište depozitara Fonda. </t>
  </si>
  <si>
    <t xml:space="preserve">2. Informacije o Društvu koje upravlja Fondom: </t>
  </si>
  <si>
    <t>web:</t>
  </si>
  <si>
    <t xml:space="preserve">broj i datum Rješenja kojim je izdata dozvola za osnivanje Društva </t>
  </si>
  <si>
    <t xml:space="preserve">broj i datum Rješenja kojim je izdata dozvola Društvu za upravljanje Fondom: </t>
  </si>
  <si>
    <t>05/1-19-233/10; 23.09.2010.godine</t>
  </si>
  <si>
    <t>imena i prezimena članova uprave Društva:</t>
  </si>
  <si>
    <t>mandatni period članova uprave Društva</t>
  </si>
  <si>
    <t xml:space="preserve">imena i prezimena predsjednika i članova Nadzornog odbora Društva; </t>
  </si>
  <si>
    <t>mandatni period Nadzornog odbora Društva za upravljanje</t>
  </si>
  <si>
    <t xml:space="preserve">imena i prezimena članova Odbora za reviziju; </t>
  </si>
  <si>
    <t>mandatni period Odbora za reviziju Društva za upravljanje</t>
  </si>
  <si>
    <t xml:space="preserve">firmu i sjedište vanjskog revizora; </t>
  </si>
  <si>
    <t>godine za koje je ovlašteni revizor vršio reviziju finansijskih izvještaja Društva za upravljanje</t>
  </si>
  <si>
    <t xml:space="preserve">Ime i prezime osobe koja je sačinila izvještaj: </t>
  </si>
  <si>
    <t xml:space="preserve">Ime i prezime odgovornog lica za upravljanje: </t>
  </si>
  <si>
    <t>NedimVilogorac, dipl. oec.</t>
  </si>
  <si>
    <t xml:space="preserve">Naziv fonda :                                                        </t>
  </si>
  <si>
    <t>OIF LILIUM GLOBAL</t>
  </si>
  <si>
    <t>Prilog 2</t>
  </si>
  <si>
    <t xml:space="preserve">Registarski broj fonda : </t>
  </si>
  <si>
    <t xml:space="preserve">Naziv društva za upravljanje: </t>
  </si>
  <si>
    <t>LILIUM ASSET MANAGEMENT d.o.o. Sarajevo</t>
  </si>
  <si>
    <t>Matični broj društva za upravljanje:</t>
  </si>
  <si>
    <t>65-01-0233-08</t>
  </si>
  <si>
    <t xml:space="preserve">JIB društva za upravljanje: </t>
  </si>
  <si>
    <t>4201337670008</t>
  </si>
  <si>
    <t>JIB investicionog fonda:</t>
  </si>
  <si>
    <t>Rb</t>
  </si>
  <si>
    <t>Naziv emitenta</t>
  </si>
  <si>
    <t>Oznaka papira</t>
  </si>
  <si>
    <t>Ukupan broj emitovanih vp/udjela</t>
  </si>
  <si>
    <t>Broj vp/udjela u vlasništvu Fonda</t>
  </si>
  <si>
    <t>% vlasništva fonda</t>
  </si>
  <si>
    <t>Nabavna cijena vp/udjela</t>
  </si>
  <si>
    <t>Fer cijena vp/udjela</t>
  </si>
  <si>
    <t>Ukupna vrijednost ulaganja</t>
  </si>
  <si>
    <t>% od NVI fonda</t>
  </si>
  <si>
    <t>Način vrednovanja</t>
  </si>
  <si>
    <t>% prekoračenja u investiranju</t>
  </si>
  <si>
    <t>Vrijednost prekoračenja</t>
  </si>
  <si>
    <t>Datum nastanka prekoračenja</t>
  </si>
  <si>
    <t>Rok za usaglašavanje</t>
  </si>
  <si>
    <t>6 (5/4*100)</t>
  </si>
  <si>
    <t>9 (5*8)</t>
  </si>
  <si>
    <t>ULAGANJA U INSTRUMENTE KAPITALA</t>
  </si>
  <si>
    <t>Ulaganje u dionice domaćih emitenata (osim u dionice investicijskih fondova)</t>
  </si>
  <si>
    <t>1.</t>
  </si>
  <si>
    <t>BAGS-ENERGOTEHNIKA d.d. Vogošća</t>
  </si>
  <si>
    <t>BAGSR</t>
  </si>
  <si>
    <t>PROCJENA</t>
  </si>
  <si>
    <t>2.</t>
  </si>
  <si>
    <t>TRŽIŠNA CIJENA</t>
  </si>
  <si>
    <t>3.</t>
  </si>
  <si>
    <t>BOSNA AUTO D.D. SARAJEVO</t>
  </si>
  <si>
    <t>BOATRK2</t>
  </si>
  <si>
    <t>4.</t>
  </si>
  <si>
    <t>ČAJAVEC MEGA A.D.</t>
  </si>
  <si>
    <t>CMEG-R-A</t>
  </si>
  <si>
    <t>5.</t>
  </si>
  <si>
    <t>ENERGONOVA D.D. SARAJEVO</t>
  </si>
  <si>
    <t>EGNSR</t>
  </si>
  <si>
    <t>6.</t>
  </si>
  <si>
    <t>ŠIPAD -ERC DD SARAJEVO</t>
  </si>
  <si>
    <t>SRCSR</t>
  </si>
  <si>
    <t>7.</t>
  </si>
  <si>
    <t>8.</t>
  </si>
  <si>
    <t>IKBZRK2</t>
  </si>
  <si>
    <t>JKP JABLANICA DD</t>
  </si>
  <si>
    <t>JABLRK4</t>
  </si>
  <si>
    <t>10.</t>
  </si>
  <si>
    <t>MERKUR D.D. SARAJEVO</t>
  </si>
  <si>
    <t>MRKSR</t>
  </si>
  <si>
    <t>11.</t>
  </si>
  <si>
    <t>METALOTEHNA D.D. TUZLA</t>
  </si>
  <si>
    <t>MTHNRK2</t>
  </si>
  <si>
    <t>12.</t>
  </si>
  <si>
    <t>13.</t>
  </si>
  <si>
    <t>14.</t>
  </si>
  <si>
    <t>15.</t>
  </si>
  <si>
    <t>SPKMR</t>
  </si>
  <si>
    <t>16.</t>
  </si>
  <si>
    <t>ŠTAMPARIJA FOJNICA DD FOJNICA</t>
  </si>
  <si>
    <t>STFJR</t>
  </si>
  <si>
    <t>17.</t>
  </si>
  <si>
    <t>TRZ HADŽIĆI D.D.</t>
  </si>
  <si>
    <t>TRZHR</t>
  </si>
  <si>
    <t>18.</t>
  </si>
  <si>
    <t>TELEDIGITAL D.D. SARAJEVO</t>
  </si>
  <si>
    <t>TTRSR</t>
  </si>
  <si>
    <t>19.</t>
  </si>
  <si>
    <t>UNIONINVESTPLASTIKA D.D.</t>
  </si>
  <si>
    <t>UNPLR</t>
  </si>
  <si>
    <t>20.</t>
  </si>
  <si>
    <t>JKP VODOVOD I KANALIZACIJA DD KONJIC</t>
  </si>
  <si>
    <t>VKNKRK1</t>
  </si>
  <si>
    <t>21.</t>
  </si>
  <si>
    <t>GP ŽGP Sarajevo</t>
  </si>
  <si>
    <t>ZGPSR</t>
  </si>
  <si>
    <t>ZIF BIG -Investiciona grupa d.d. Sarajevo</t>
  </si>
  <si>
    <t>BIGFRK3</t>
  </si>
  <si>
    <t>04.01.2024.</t>
  </si>
  <si>
    <t>ZIF CROBIH FOND DD MOSTAR</t>
  </si>
  <si>
    <t>CRBFRK1</t>
  </si>
  <si>
    <t>ZIF MI-GROUP DD</t>
  </si>
  <si>
    <t>MIGFRK2</t>
  </si>
  <si>
    <t>ZIF NAPRIJED</t>
  </si>
  <si>
    <t>NPRFRK2</t>
  </si>
  <si>
    <t>HBHEQ-OIF</t>
  </si>
  <si>
    <t>Ukupna ulaganja u dionice domaćih investicijskih fondova</t>
  </si>
  <si>
    <t>Ukupna ulaganja u dionice domaćih emitenata</t>
  </si>
  <si>
    <t>Ulaganje u dionice inostranih emitenata (osim dionica investicijskih fondova)</t>
  </si>
  <si>
    <t>UKUPNO</t>
  </si>
  <si>
    <t>Ukupno ulaganje u dionice inostranih investicijskih fondova</t>
  </si>
  <si>
    <t>Ukupna ulaganja u dionice inostranih emitenata</t>
  </si>
  <si>
    <t>UKUPNA ULAGANJA U INSTRUMENTE KAPITALA</t>
  </si>
  <si>
    <t>ULAGANJA U DUŽNIČKE INSTRUMENTE</t>
  </si>
  <si>
    <t>Ulaganje u obveznice domaćih emitenata</t>
  </si>
  <si>
    <t>Ukupna ulaganja u obveznice domaćih emitenata</t>
  </si>
  <si>
    <t>Ostala ulaganja u dužničke instrumente domaćih emitenata</t>
  </si>
  <si>
    <t>Ukupna ostala ulaganja u dužničke instrumente domaćih emitenata</t>
  </si>
  <si>
    <t>Ukupna ulaganja u dužničke instrumente domaćih emitenata</t>
  </si>
  <si>
    <t>Ulaganja u obveznice inostranih emitenata</t>
  </si>
  <si>
    <t>Ukupna ulaganja u obveznice inostranih emitenata</t>
  </si>
  <si>
    <t>Ostala ulaganja u dužničke instrumente inostranih emitenata</t>
  </si>
  <si>
    <t>Ukupna ostala ulaganja u dužničke instrumente inostranih emitenata</t>
  </si>
  <si>
    <t>Ukupna ulaganja u dužničke instrumente inostranih emitenata</t>
  </si>
  <si>
    <t>UKUPNA ULAGANJA U DUŽNIČKE INSTRUMENTE</t>
  </si>
  <si>
    <t>ULAGANJA U UDJELE INVESTICIJSKIH FONDOVA</t>
  </si>
  <si>
    <t>Ulaganja u udjele domaćih investicijskih fondova</t>
  </si>
  <si>
    <t>Ukupna ulaganja u udjele domaćih investicijskih fondova</t>
  </si>
  <si>
    <t>Ulaganja u udjele inostranih investicijskih fondova</t>
  </si>
  <si>
    <t>Ukupna ulaganja u udjele inostranih investicijskih fondova</t>
  </si>
  <si>
    <t>UKUPNA ULAGANJA U UDJELE INVESTICIJSKIH FONDOVA</t>
  </si>
  <si>
    <t>ULAGANJA U FINANSIJSKE DERIVATE</t>
  </si>
  <si>
    <t>Ulaganje u finansijske derivate domaćih emitenata</t>
  </si>
  <si>
    <t>Ukupna ulaganja u finansijske derivate domaćih emitenata</t>
  </si>
  <si>
    <t>Ulaganje u finansijske derivate inostranih emitenata</t>
  </si>
  <si>
    <t>Ukupna ulaganja u finansijske derivate inostranih emitenata</t>
  </si>
  <si>
    <t>UKUPNA ULAGANJA U FINANSIJSKE DERIVATE</t>
  </si>
  <si>
    <t>OSTALA ULAGANJA</t>
  </si>
  <si>
    <t>Ulaganje u ostale dozvoljene oblike finansijske imovine u zemlji</t>
  </si>
  <si>
    <t>Ukupna ulaganja u ostale oblike finansijske imovine u zemlji</t>
  </si>
  <si>
    <t>Ulaganja u ostale dozvoljene oblike finansijske imovine u inostranstvu</t>
  </si>
  <si>
    <t>UKUPNA OSTALA ULAGANJA</t>
  </si>
  <si>
    <t>ULAGANJA U DEPOZITE</t>
  </si>
  <si>
    <t>Ulaganje u depozite kod domaćih banaka</t>
  </si>
  <si>
    <t>Ukupna ulaganja u depozite kod domaćih banaka</t>
  </si>
  <si>
    <t>Ulaganje u depozite kod inostranih banaka</t>
  </si>
  <si>
    <t>Ukupna ulaganja u depozite kod inostranih banaka</t>
  </si>
  <si>
    <t>UKUPNA ULAGANJA U DEPOZITE</t>
  </si>
  <si>
    <t>Vrsta nekretnine</t>
  </si>
  <si>
    <t>Vrijednost ulaganja</t>
  </si>
  <si>
    <t>Površina m2</t>
  </si>
  <si>
    <t>Cijena po m2</t>
  </si>
  <si>
    <t>Fer vrijednost nekretnine</t>
  </si>
  <si>
    <t>ULAGANJE U NEKRETNINE</t>
  </si>
  <si>
    <t>Ulaganje u nekretnine radi izdavanja u najam</t>
  </si>
  <si>
    <t>Ukupna ulaganja u nekretnine radi davanja u najam</t>
  </si>
  <si>
    <t>Ulaganje u nekretnine radi prodaje</t>
  </si>
  <si>
    <t>Ukupna ulaganja u nekretnine radi prodaje</t>
  </si>
  <si>
    <t>UKUPNA ULAGANJA U NEKRETNINE</t>
  </si>
  <si>
    <t>REKAPITULACIJA</t>
  </si>
  <si>
    <t>Nabavna vrijednost ulaganja</t>
  </si>
  <si>
    <t>UKUPNA DOMAĆA ULAGANJA</t>
  </si>
  <si>
    <t>UKUPNA ULAGANJA U INOSTRANSTVU</t>
  </si>
  <si>
    <t>UKUPNA ULAGANJA</t>
  </si>
  <si>
    <t>Naziv fonda</t>
  </si>
  <si>
    <t>Prilog 3</t>
  </si>
  <si>
    <t>Registarski broj fonda</t>
  </si>
  <si>
    <t>Naziv društva za upravljanje</t>
  </si>
  <si>
    <t>LILIUM ASSET MANAGEMENT D.O.O. SARAJEVO</t>
  </si>
  <si>
    <t>Matični broj društva za upravljanje</t>
  </si>
  <si>
    <t>JIB društva za upravljanje</t>
  </si>
  <si>
    <t>JIB investicijskog fonda</t>
  </si>
  <si>
    <t/>
  </si>
  <si>
    <t>Datum</t>
  </si>
  <si>
    <t>IMOVINA FONDA</t>
  </si>
  <si>
    <t xml:space="preserve">OBAVEZE FONDA </t>
  </si>
  <si>
    <t xml:space="preserve"> Ukupna neto vrijednost imovine </t>
  </si>
  <si>
    <t xml:space="preserve"> Iznos umanjenja neto vrijednosti imovine zbog  prekoračenja i neusklađenosti ulaganja</t>
  </si>
  <si>
    <t xml:space="preserve">Neto vrijednost imovine za obračun naknade za upravljanje </t>
  </si>
  <si>
    <t xml:space="preserve">% naknade za upravljanje </t>
  </si>
  <si>
    <t>Iznos naknade za upravljanje</t>
  </si>
  <si>
    <t>Broj dionica/udjela  fonda</t>
  </si>
  <si>
    <t>NVI po dionici/udjelu fonda</t>
  </si>
  <si>
    <t xml:space="preserve">Gotovina </t>
  </si>
  <si>
    <t xml:space="preserve">Ulaganja </t>
  </si>
  <si>
    <t xml:space="preserve">Potraživanja </t>
  </si>
  <si>
    <t>Ostalo</t>
  </si>
  <si>
    <t xml:space="preserve">Obaveze  po osnovu ulaganja fonda </t>
  </si>
  <si>
    <t>Obaveze po osnovu troškova poslovanja</t>
  </si>
  <si>
    <t>Obaveze prema DUF-u</t>
  </si>
  <si>
    <t>Ostale</t>
  </si>
  <si>
    <t>Prosjek</t>
  </si>
  <si>
    <t xml:space="preserve">Ukupno </t>
  </si>
  <si>
    <t>Obračun upravljačke provizije:</t>
  </si>
  <si>
    <t>min</t>
  </si>
  <si>
    <t>max</t>
  </si>
  <si>
    <t>%</t>
  </si>
  <si>
    <t>2% od NVI</t>
  </si>
  <si>
    <t xml:space="preserve">Iznos </t>
  </si>
  <si>
    <t>KVP</t>
  </si>
  <si>
    <t>Obračun:</t>
  </si>
  <si>
    <t>Direktor:</t>
  </si>
  <si>
    <t>Nedim Vilogorac, dipl. oec.</t>
  </si>
  <si>
    <t>Prilog 3a</t>
  </si>
  <si>
    <t>Redni broj</t>
  </si>
  <si>
    <t>Opis</t>
  </si>
  <si>
    <t>Ukupna vrijednost na dan izvještaja</t>
  </si>
  <si>
    <t>Učešće u vrijednosti imovine fonda (%)</t>
  </si>
  <si>
    <t>I</t>
  </si>
  <si>
    <t>IMOVINA INVESTICIJSKOG FONDA</t>
  </si>
  <si>
    <t>Gotovina i gotovinski ekvivalenti</t>
  </si>
  <si>
    <t>Ulaganje fonda (2.1+2.2.+2.3.+2.4.+2.5.+2.6.+2.7.)</t>
  </si>
  <si>
    <t>2.1.</t>
  </si>
  <si>
    <t>Ulaganje u instrumente kapitala (dionice osim dionica investicijskih fondova)</t>
  </si>
  <si>
    <t>2.2.</t>
  </si>
  <si>
    <t>Ulaganja u dužničke instrumente (obveznice)</t>
  </si>
  <si>
    <t>2.3.</t>
  </si>
  <si>
    <t>Ulaganja u druge vrste dužničkih instrumenata</t>
  </si>
  <si>
    <t>2.4.</t>
  </si>
  <si>
    <t>Ulaganja u dionice i udjele investicijskih fondova</t>
  </si>
  <si>
    <t>2.5.</t>
  </si>
  <si>
    <t>Ostala finansijska imovina</t>
  </si>
  <si>
    <t>2.6.</t>
  </si>
  <si>
    <t>Depoziti i plasmani</t>
  </si>
  <si>
    <t>2.7.</t>
  </si>
  <si>
    <t>Ulaganja u nekretnine</t>
  </si>
  <si>
    <t>Potraživanja (3.1.+3.2.+3.3.)</t>
  </si>
  <si>
    <t>3.1.</t>
  </si>
  <si>
    <t>Potraživanja iz poslovanja</t>
  </si>
  <si>
    <t>3.2.</t>
  </si>
  <si>
    <t>Potraživanja od društva za upravljanje</t>
  </si>
  <si>
    <t>3.3.</t>
  </si>
  <si>
    <t>Ostala potraživanja, odgođena porezna imovina i razgraničenja</t>
  </si>
  <si>
    <t>I=(1+2+3)</t>
  </si>
  <si>
    <t>UKUPNA IMOVINA INVESTICIJSKOG FONDA</t>
  </si>
  <si>
    <t>II</t>
  </si>
  <si>
    <t>OBAVEZE INVESTICIJSKOG FONDA</t>
  </si>
  <si>
    <t>Obaveze po osnovu ulaganja</t>
  </si>
  <si>
    <t>Obaveze prema društvu za upravljanje</t>
  </si>
  <si>
    <t>Ostale obaveze</t>
  </si>
  <si>
    <t>II=(4+5+6+7)</t>
  </si>
  <si>
    <t>UKUPNE OBAVEZE INVESTICIJSKOG FONDA</t>
  </si>
  <si>
    <t>III=(I-II)</t>
  </si>
  <si>
    <t>NETO IMOVINA INVESTICIJSKOG FONDA</t>
  </si>
  <si>
    <t>IV</t>
  </si>
  <si>
    <t>BROJ DIONIOCA/UDJELA</t>
  </si>
  <si>
    <t>V=(III/IV)</t>
  </si>
  <si>
    <t>NETO VRIJEDNOST IMOVINE PO DIONICI/UDJELU</t>
  </si>
  <si>
    <t>VI</t>
  </si>
  <si>
    <t>CIJENA DIONICE/UDJELA</t>
  </si>
  <si>
    <t>Prilog 3b</t>
  </si>
  <si>
    <t>IZVJEŠTAJ O NVI PO DIONICI/UDJELU I CIJENI DIONICE/UDJELA INVESTICIJSKOG FONDA</t>
  </si>
  <si>
    <t>Udio / dionica fonda</t>
  </si>
  <si>
    <t>Tekuća godina</t>
  </si>
  <si>
    <t>Prethodna godina</t>
  </si>
  <si>
    <t>Ranije godine</t>
  </si>
  <si>
    <t>Najniža vrijednost</t>
  </si>
  <si>
    <t>Najviša vrijednost</t>
  </si>
  <si>
    <t>Najniža cijena</t>
  </si>
  <si>
    <t>Najviša cijena</t>
  </si>
  <si>
    <t>Prosječna cijena</t>
  </si>
  <si>
    <t>Prilog 4</t>
  </si>
  <si>
    <t>Red. Br.</t>
  </si>
  <si>
    <t>Vrsta troška</t>
  </si>
  <si>
    <t>Iznos (KM)</t>
  </si>
  <si>
    <t>Udio %</t>
  </si>
  <si>
    <t>Naknada društvu za upravljanje (provizija)</t>
  </si>
  <si>
    <t xml:space="preserve">Naknada Registru vrijednosnih papira u Federaciji BiH </t>
  </si>
  <si>
    <t>Naknada depozitaru</t>
  </si>
  <si>
    <t xml:space="preserve">Naknada za reviziju </t>
  </si>
  <si>
    <t>Naknada za računovodstvo</t>
  </si>
  <si>
    <t>Naknada berzi</t>
  </si>
  <si>
    <t>Troškovi kupovine i prodaje ulaganja</t>
  </si>
  <si>
    <t xml:space="preserve">Troškovi servisiranja dioničara </t>
  </si>
  <si>
    <t>Naknade i troškovi nadzornog odbora</t>
  </si>
  <si>
    <t>Naknade i troškovi direktora fonda</t>
  </si>
  <si>
    <t>Naknada Komisiji za vrijednosne papire Federacije BiH</t>
  </si>
  <si>
    <t>Rashodi po osnovu poreza</t>
  </si>
  <si>
    <t>Ostali troškovi</t>
  </si>
  <si>
    <t>Ukupno troškovi:</t>
  </si>
  <si>
    <t>Ukupni troškovi iz člana 65. ili 93. Zakona o investicijskim fondovima</t>
  </si>
  <si>
    <t>Ime i prezime odgovornog lica društva za upravljanje:</t>
  </si>
  <si>
    <t>Nedim Vilogorac</t>
  </si>
  <si>
    <t xml:space="preserve">Naziv fonda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</si>
  <si>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JIB fonda:</t>
  </si>
  <si>
    <t>R.br.</t>
  </si>
  <si>
    <t xml:space="preserve">Naziv emitenta </t>
  </si>
  <si>
    <t>Simbol</t>
  </si>
  <si>
    <t xml:space="preserve">Stanje na početku perioda </t>
  </si>
  <si>
    <t xml:space="preserve">Transakcije tokom perioda </t>
  </si>
  <si>
    <t xml:space="preserve">Stanje na kraju perioda </t>
  </si>
  <si>
    <t xml:space="preserve">Kupovine </t>
  </si>
  <si>
    <t>Prodaje</t>
  </si>
  <si>
    <t xml:space="preserve"> % učešća kod emitenta</t>
  </si>
  <si>
    <t xml:space="preserve">Jedinična fer vrij.                </t>
  </si>
  <si>
    <t xml:space="preserve">Ukupna fer vrijednost ulaganja </t>
  </si>
  <si>
    <t xml:space="preserve"> % učešća u NVI fonda</t>
  </si>
  <si>
    <t xml:space="preserve">količina </t>
  </si>
  <si>
    <t xml:space="preserve">prosječna cijena </t>
  </si>
  <si>
    <t>vrijednost</t>
  </si>
  <si>
    <t>ULAGANJA U  UDJELE INVESTICIJSKIH FONDOVA</t>
  </si>
  <si>
    <t>ULAGANJA U OSTALE  FINANSIJSKE INSTRUMENTE I DERIVATE</t>
  </si>
  <si>
    <t>Kupovina</t>
  </si>
  <si>
    <t>Prodaja</t>
  </si>
  <si>
    <t xml:space="preserve">Vrsta nekretnine </t>
  </si>
  <si>
    <r>
      <t>Površina             m</t>
    </r>
    <r>
      <rPr>
        <b/>
        <vertAlign val="superscript"/>
        <sz val="10"/>
        <rFont val="Times New Roman"/>
        <family val="1"/>
        <charset val="238"/>
      </rPr>
      <t>2</t>
    </r>
  </si>
  <si>
    <r>
      <t>Cijena               po m</t>
    </r>
    <r>
      <rPr>
        <b/>
        <vertAlign val="superscript"/>
        <sz val="10"/>
        <rFont val="Times New Roman"/>
        <family val="1"/>
        <charset val="238"/>
      </rPr>
      <t>2</t>
    </r>
  </si>
  <si>
    <t xml:space="preserve">Fer vrijednost </t>
  </si>
  <si>
    <t>ULAGANJA U NEKRETNINE</t>
  </si>
  <si>
    <t xml:space="preserve">Dospjeće </t>
  </si>
  <si>
    <t xml:space="preserve">Naziv banke </t>
  </si>
  <si>
    <t>Vrijednost depozita</t>
  </si>
  <si>
    <t>Iznos</t>
  </si>
  <si>
    <t>Prilog 5a</t>
  </si>
  <si>
    <t>Datum prodaje</t>
  </si>
  <si>
    <t>Vrsta ulaganja</t>
  </si>
  <si>
    <t xml:space="preserve">Simbol ili oznaka </t>
  </si>
  <si>
    <t>Oznaka kategorijefinancijske imovine i obveza prema MSFI 9*</t>
  </si>
  <si>
    <t>Količina ili nominalna vrijednost</t>
  </si>
  <si>
    <t>Knjigovodstvena ili fer vrijednost</t>
  </si>
  <si>
    <t>Prodajna vrijednost</t>
  </si>
  <si>
    <t>Realizirani dobitak/gubitak</t>
  </si>
  <si>
    <t>pri čemu Vrsta ulaganja može biti:</t>
  </si>
  <si>
    <t>1 Prenosivi vlasnički vrijednosni papiri</t>
  </si>
  <si>
    <t>2 Prenosivi dužnički vrijednosni papiri</t>
  </si>
  <si>
    <t>3 Instrumenti tržišta novca</t>
  </si>
  <si>
    <t>4 Udjeli/dionice investicijskih fondova</t>
  </si>
  <si>
    <t>5 Depoziti</t>
  </si>
  <si>
    <t>6 Nekretnine</t>
  </si>
  <si>
    <t>7 Finansijski derivati</t>
  </si>
  <si>
    <t>8 Ostala ulaganja</t>
  </si>
  <si>
    <t xml:space="preserve"> 9 Poslovni udjeli</t>
  </si>
  <si>
    <t>*Oznaka kategorije financijske imovine prema MSFI 9</t>
  </si>
  <si>
    <t>1 Finansijska imovina i financijske obaveze po fer vrijednosti kroz bilans uspjeha</t>
  </si>
  <si>
    <t>2 Finansijska imovina i obaveze po fer vrijednosti kroz ostali ukupni rezultat</t>
  </si>
  <si>
    <t>3 Finansijska imovina i obaveze po amortizovanom trošku</t>
  </si>
  <si>
    <t>Prilog 5b</t>
  </si>
  <si>
    <t>Simbol ili oznaka</t>
  </si>
  <si>
    <t xml:space="preserve">Naziv emitenta ili druge ugovorne strane </t>
  </si>
  <si>
    <t>Oznaka kategorije  imovine i obaveza prema MSFI 9*</t>
  </si>
  <si>
    <t>Trošak nabave ili početna vrijednost izvještajnog perioda</t>
  </si>
  <si>
    <t>Nerealizirani dobitak ili gubitak priznat kroz bilans uspjeha – usklađivanje fer vrijednosti</t>
  </si>
  <si>
    <t>Neto kursne razlike</t>
  </si>
  <si>
    <t>Amortizacija diskonta ili premije imovine s fiksnim dospijećem</t>
  </si>
  <si>
    <t>Umanjenje vrijednosti za očekivane kreditne gubitke</t>
  </si>
  <si>
    <t>Nerealizirani dobitak ili gubitak priznat kroz ostali ukupni rezultat (u izvještajnom periodu)</t>
  </si>
  <si>
    <t>Revalorizacijske rezerve računovodstva zaštite</t>
  </si>
  <si>
    <r>
      <t xml:space="preserve">Naziv društva za upravljanje: </t>
    </r>
    <r>
      <rPr>
        <b/>
        <sz val="9"/>
        <rFont val="Arial"/>
        <family val="2"/>
        <charset val="238"/>
      </rPr>
      <t>LILIUM ASSET MANAGEMENT D.O.O. SARAJEVO</t>
    </r>
  </si>
  <si>
    <t>Naziv berzanskog posrednika</t>
  </si>
  <si>
    <t xml:space="preserve">Vrijednost transakcija </t>
  </si>
  <si>
    <t>Učešće u ukupnoj vrijednosti transakcija</t>
  </si>
  <si>
    <t>Iznos provizije</t>
  </si>
  <si>
    <t>Učešće provizije u vrijednosti transkcija</t>
  </si>
  <si>
    <t>5=4/3</t>
  </si>
  <si>
    <t>Ukupno</t>
  </si>
  <si>
    <t>Prilog 6</t>
  </si>
  <si>
    <t>IZVJEŠTAJ O FINANSIJSKIM POKAZATELJIMA INVESTICIJSKOG FONDA</t>
  </si>
  <si>
    <t>RBr</t>
  </si>
  <si>
    <t>Pozicija imovine</t>
  </si>
  <si>
    <t>Vrijednost neto imovine fonda po udjelu / dionici na početku perioda</t>
  </si>
  <si>
    <t>Neto imovina fonda na početku perioda</t>
  </si>
  <si>
    <t>Broj udjela dionica na početku perioda</t>
  </si>
  <si>
    <t>Vrijednost udjela / dionice na početku perioda</t>
  </si>
  <si>
    <t>Vrijednost neto imovine fonda po udjelu / dionici na kraju perioda</t>
  </si>
  <si>
    <t>Neto imovina fonda na kraju perioda</t>
  </si>
  <si>
    <t>Broj udjela dionica na kraju perioda</t>
  </si>
  <si>
    <t>Vrijednost udjela / dionice na kraju perioda</t>
  </si>
  <si>
    <t>III</t>
  </si>
  <si>
    <t>Finansijski pokazatelji</t>
  </si>
  <si>
    <t>Odnos rashoda i prosječne neto imovine</t>
  </si>
  <si>
    <t>Odnos realizovane dobiti od ulaganja i prosječne neto imovine</t>
  </si>
  <si>
    <t>Isplaćeni iznos investitorima u toku godine</t>
  </si>
  <si>
    <t>Stopa prinosa na neto imovinu fonda</t>
  </si>
  <si>
    <r>
      <t xml:space="preserve">Naziv fonda : </t>
    </r>
    <r>
      <rPr>
        <b/>
        <sz val="9"/>
        <rFont val="Arial"/>
        <family val="2"/>
        <charset val="238"/>
      </rPr>
      <t>OIF LILIUM GLOBAL</t>
    </r>
    <r>
      <rPr>
        <sz val="9"/>
        <rFont val="Arial"/>
        <family val="2"/>
        <charset val="238"/>
      </rPr>
      <t xml:space="preserve">                                                  </t>
    </r>
  </si>
  <si>
    <t>Prilog  7</t>
  </si>
  <si>
    <r>
      <t xml:space="preserve">Registarski broj fonda : </t>
    </r>
    <r>
      <rPr>
        <b/>
        <sz val="9"/>
        <rFont val="Arial"/>
        <family val="2"/>
        <charset val="238"/>
      </rPr>
      <t>'JP-D-032-05</t>
    </r>
  </si>
  <si>
    <t xml:space="preserve">Simbol </t>
  </si>
  <si>
    <t xml:space="preserve">Broj dionica ili % učešća </t>
  </si>
  <si>
    <t xml:space="preserve">Dividenda po dionici  </t>
  </si>
  <si>
    <t xml:space="preserve">Ukupni prihodi </t>
  </si>
  <si>
    <t>Ukupno:</t>
  </si>
  <si>
    <t>Prilog 8</t>
  </si>
  <si>
    <t xml:space="preserve">Redni broj </t>
  </si>
  <si>
    <t>Kategorija udjeličara/dioničara</t>
  </si>
  <si>
    <t>Broj udjela/dionica- domaći vlasnici</t>
  </si>
  <si>
    <t>Broj udjeličara/dioničara- domaći vlasnici</t>
  </si>
  <si>
    <t>Broj udjela/dionica- inostrani vlasnici</t>
  </si>
  <si>
    <t>Broj udjeličara/dioničara - inostrani vlasnici</t>
  </si>
  <si>
    <t>Ukupan broj udjela/dionica</t>
  </si>
  <si>
    <t>Ukupan broj udjeličara/dioničara</t>
  </si>
  <si>
    <t>Kreditne institucije</t>
  </si>
  <si>
    <t>Osiguravajuća društva</t>
  </si>
  <si>
    <t>Investicijski fondovi</t>
  </si>
  <si>
    <t>Penzijski fondovi</t>
  </si>
  <si>
    <t>Investicijska društva</t>
  </si>
  <si>
    <t>Ostale pravne osobe</t>
  </si>
  <si>
    <t>Fizičke osobe</t>
  </si>
  <si>
    <t>Učešće u % NAV-u INVESTICIJSKOG FONDA</t>
  </si>
  <si>
    <t>ZIF BONUS D.D. SARAJEVO</t>
  </si>
  <si>
    <t>ZIF BIG - Investiciona grupa d.d Sarajevo</t>
  </si>
  <si>
    <t>ZIF HERBOS FOND d.d. Mostar</t>
  </si>
  <si>
    <t>ZIF PROF-PLUS d.d. Sarajevo</t>
  </si>
  <si>
    <t>ZIF CRO BIH FOND d.d. Mostar</t>
  </si>
  <si>
    <t>VIB a.d. Banja Luka - Društvo za savjetovanje u poslovanju</t>
  </si>
  <si>
    <t>OIF MONETA a.d. Podgorica</t>
  </si>
  <si>
    <t xml:space="preserve">TRIGLAV OSIGURANJE d.d. </t>
  </si>
  <si>
    <t>Prenosivi vlasnički vrijednosni papiri</t>
  </si>
  <si>
    <t>ČAJEVAC MEGA A.D.</t>
  </si>
  <si>
    <t>SME BH EQUITY</t>
  </si>
  <si>
    <t>CRBFRK</t>
  </si>
  <si>
    <t>Prilog 5</t>
  </si>
  <si>
    <r>
      <t xml:space="preserve">Naziv fonda :                                     </t>
    </r>
    <r>
      <rPr>
        <sz val="10"/>
        <rFont val="Times New Roman"/>
        <family val="1"/>
      </rPr>
      <t>OIF LILIUM GLOBAL</t>
    </r>
    <r>
      <rPr>
        <i/>
        <sz val="10"/>
        <rFont val="Times New Roman"/>
        <family val="1"/>
      </rPr>
      <t xml:space="preserve">                                                    </t>
    </r>
  </si>
  <si>
    <r>
      <t xml:space="preserve">Registarski broj fonda :                      </t>
    </r>
    <r>
      <rPr>
        <sz val="10"/>
        <rFont val="Times New Roman"/>
        <family val="1"/>
      </rPr>
      <t>JP-D-032-05</t>
    </r>
  </si>
  <si>
    <r>
      <t xml:space="preserve">Naziv društva za upravljanje:              </t>
    </r>
    <r>
      <rPr>
        <sz val="10"/>
        <rFont val="Times New Roman"/>
        <family val="1"/>
      </rPr>
      <t>LILIUM ASSET MANAGAMENT d.o.o. Sarajevo</t>
    </r>
  </si>
  <si>
    <r>
      <t xml:space="preserve">Matični broj društva za upravljanje:     </t>
    </r>
    <r>
      <rPr>
        <sz val="10"/>
        <rFont val="Times New Roman"/>
        <family val="1"/>
      </rPr>
      <t>65-01-0233-08</t>
    </r>
  </si>
  <si>
    <r>
      <t xml:space="preserve">JIB društva za upravljanje:                 </t>
    </r>
    <r>
      <rPr>
        <sz val="10"/>
        <rFont val="Times New Roman"/>
        <family val="1"/>
      </rPr>
      <t xml:space="preserve"> 4201337670008</t>
    </r>
  </si>
  <si>
    <t>Prilog 5c</t>
  </si>
  <si>
    <r>
      <t xml:space="preserve">Naziv fonda :   </t>
    </r>
    <r>
      <rPr>
        <b/>
        <sz val="10"/>
        <rFont val="Times New Roman"/>
        <family val="1"/>
        <charset val="238"/>
      </rPr>
      <t xml:space="preserve">  OIF ILIRIKA GLOBAL </t>
    </r>
    <r>
      <rPr>
        <sz val="10"/>
        <rFont val="Times New Roman"/>
        <family val="1"/>
        <charset val="238"/>
      </rPr>
      <t xml:space="preserve">                                                       </t>
    </r>
  </si>
  <si>
    <r>
      <t xml:space="preserve">Registarski broj fonda : </t>
    </r>
    <r>
      <rPr>
        <b/>
        <sz val="10"/>
        <rFont val="Times New Roman"/>
        <family val="1"/>
        <charset val="238"/>
      </rPr>
      <t>JP-D-032-05</t>
    </r>
  </si>
  <si>
    <r>
      <t xml:space="preserve">Naziv društva za upravljanje: </t>
    </r>
    <r>
      <rPr>
        <b/>
        <sz val="10"/>
        <rFont val="Times New Roman"/>
        <family val="1"/>
        <charset val="238"/>
      </rPr>
      <t>LILIUM ASSET MANAGEMENT D.O.O. SARAJEVO</t>
    </r>
  </si>
  <si>
    <t>JIB društva za upravljanje: 4201337670008</t>
  </si>
  <si>
    <t>Matični broj društva za upravljanje: 65-01-0233-08</t>
  </si>
  <si>
    <t>Udjeli/dionice investicijskih fondova</t>
  </si>
  <si>
    <t>BOSNALIJEK D.D. SARAJEVO</t>
  </si>
  <si>
    <t>BSNLR</t>
  </si>
  <si>
    <t>28.03.2025.</t>
  </si>
  <si>
    <t>11.04.2025.</t>
  </si>
  <si>
    <t>OIF SME BH EQUITY</t>
  </si>
  <si>
    <t>Elvira Žilić</t>
  </si>
  <si>
    <t>SULIĆ ZUHDIJA</t>
  </si>
  <si>
    <t>NAPOLEON-ROTT d.o.o. Sarajevo</t>
  </si>
  <si>
    <t xml:space="preserve">Azra Babović, predsjednica                           Aldina Avdić, član                                                       Damir Smajić, član        </t>
  </si>
  <si>
    <t>18.04.2025. godine - 17.04.2029. godine</t>
  </si>
  <si>
    <t>Ime i prezime osobe koja je sačinila izvještaj: Elvira Žilić</t>
  </si>
  <si>
    <t>ASA Banka d.d. Sarajevo</t>
  </si>
  <si>
    <t>Rok za usklađenje je što kraći prema uslovima na tržištu i zaštiti interesa udjeličara</t>
  </si>
  <si>
    <t>Datum izvještaja: 18.07.2025. godine</t>
  </si>
  <si>
    <t>IZVJEŠTAJ O STRUKTURI I VISINI TROŠKOVA  INVESTICIJSKOG FONDA  za period:  01.01. - 30.06.2025. godine</t>
  </si>
  <si>
    <t>IZVJEŠTAJ O REALIZIRANIM DOBICIMA (GUBICIMA) OD PRODAJE IMOVINE INVESTICIJSKOG FONDA za period 01.01.-30.06.2025. godine</t>
  </si>
  <si>
    <t>IZVJEŠTAJ O NEREALIZIRANIM DOBICIMA (GUBICIMA)  I UMANJENJU VRIJEDNOSTI IMOVINE  INVESTICIJSKOG FONDA  za period 01.01. - 30.06.2025. godine</t>
  </si>
  <si>
    <t>IZVJEŠTAJ O OBRAČUNU NETO VRIJEDNOSTI IMOVINE INVESTICIJSKOG FONDA PO DIONICI/UDJELU na dan 30.06.2025. godine</t>
  </si>
  <si>
    <t xml:space="preserve">Udio troškova  iz tačke 15. u prosječnoj  neto vrijednosti imovine fonda (%) za 01.01 .- 30.06.2025. period </t>
  </si>
  <si>
    <t>Prosječna vrijednost neto imovine fonda za                          01.01. - 30.06.2025. period</t>
  </si>
  <si>
    <r>
      <t xml:space="preserve">JIB društva za upravljanje: </t>
    </r>
    <r>
      <rPr>
        <b/>
        <sz val="9"/>
        <rFont val="Arial"/>
        <family val="2"/>
        <charset val="238"/>
      </rPr>
      <t>4201337670008</t>
    </r>
  </si>
  <si>
    <r>
      <t>Matični broj društva za upravljanje:</t>
    </r>
    <r>
      <rPr>
        <b/>
        <sz val="9"/>
        <rFont val="Arial"/>
        <family val="2"/>
        <charset val="238"/>
      </rPr>
      <t xml:space="preserve"> '65-01-0233-08</t>
    </r>
  </si>
  <si>
    <t>24.11.2025.-23.11.2029. godine</t>
  </si>
  <si>
    <t>21.12.2025. godine - 20.12.2029. godine</t>
  </si>
  <si>
    <t>IZVJEŠTAJ O UTVRĐIVANJU VRIJEDNOSTI IMOVINE IZ PORTFOLIJA INVESTICIJSKOG FONDA na dan 30.06.2026. godine</t>
  </si>
  <si>
    <t xml:space="preserve">IZVJEŠTAJ O OBRAČUNU VRIJEDNOSTI NETO IMOVINE INVESTICIJSKOG FONDA ZA MJESEC period 01.01. - 30.06.2026. godine </t>
  </si>
  <si>
    <t>za period od 01.01.2026. do 30.06.2026.</t>
  </si>
  <si>
    <t>OPĆI PODACI O FONDU na dan 30.06.2026. godine</t>
  </si>
  <si>
    <t>Datum izvještaja: 18.07.2026. godine</t>
  </si>
  <si>
    <t>ZUKO d.o.o,                                 Džemala Bijedića 185/10 sprat</t>
  </si>
  <si>
    <t>2020., 2021., 2022., 2023. i 2024., 2025 godina.</t>
  </si>
  <si>
    <t>ASA Banka d.d. Sarajevo;            Trg međunarodnog prijateljstva 25; 71000 Sarajevo</t>
  </si>
  <si>
    <t xml:space="preserve">Otvoreni investicijski fond sa javnom ponudom OIF LILIUM GLOBAL; Dženetića čikma 8; 71000 Sarajevo </t>
  </si>
  <si>
    <t>Društvo za upravljanje investicijskim fondovima  LILIUM ASSET MANAGEMENT d.o.o. Sarajevo, Dženetića čikma 8; 71000 Sarajevo</t>
  </si>
  <si>
    <t>05/1-19-159/08; 17.04.2008.god</t>
  </si>
  <si>
    <t>ZUKO d.o.o., Džemala Bijedića 185/10</t>
  </si>
  <si>
    <t>2022., 2023., 2024. i 2025. godina.</t>
  </si>
  <si>
    <t>ASA Banka d.d. Sarajevo; Trg međunarodnog prijateljstva 25; 71000 Sarajevo</t>
  </si>
  <si>
    <t>Ljiljana Kamberović, Almir Hodžić, Andrea Zećo</t>
  </si>
  <si>
    <t>IZVJEŠTAJ O  TRANSAKCIJAMA IMOVINOM INVESTICIJSKOG FONDA  za period 01.01. - 30.06.2026. godine</t>
  </si>
  <si>
    <t>IZVJEŠTAJ O UDJELIČARIMA/DIONIČARIMA INVESTICIJSKOG FONDA na dan 30.06.2026. godine</t>
  </si>
  <si>
    <t>IZVJEŠTAJ O PRVIH 10 UDJELIČARA/ DIONIČARA INVESTICIJSKOG FONDA na dan 30.06.2026. godine</t>
  </si>
  <si>
    <t>IZVJEŠTAJ O PRIHODIMA FONDA PO OSNOVU DIVIDENDE ZA 01.01. - 30.06.2026. godine</t>
  </si>
  <si>
    <t>za period od 01.01.2026. do 30.06.2026. godine</t>
  </si>
  <si>
    <t>IZVJEŠTAJ O VRIJEDNOSTI TRANSAKCIJA FONDA OBAVLJENIM PUTEM  POJEDINAČNOG  PROFESIONALNOG POSREDNIKA I IZNOSU OBRAČUNATE NAKNADE za period 01.01. - 30.06.2026. godine</t>
  </si>
  <si>
    <t>26.01.2026.</t>
  </si>
  <si>
    <t>11.03.2026.</t>
  </si>
  <si>
    <t>31.03.2026.</t>
  </si>
  <si>
    <t>13.04.2026.</t>
  </si>
  <si>
    <t>15.04.2026.</t>
  </si>
  <si>
    <t>26.5.2026.</t>
  </si>
  <si>
    <t>RBKJRK2</t>
  </si>
  <si>
    <t>ŠIPAD-KOMERC d.d. Sarajevo</t>
  </si>
  <si>
    <t>Bosnalijek d.d.. Sarajevo</t>
  </si>
  <si>
    <t>Rudnici boksita Jajce d.d. Jajce</t>
  </si>
  <si>
    <t>RBKJR2</t>
  </si>
  <si>
    <t xml:space="preserve">RUDNICI BOKSITA JAJCE DD JAJCE </t>
  </si>
  <si>
    <t>Nedim Vilogorac, Adnan Mujezinović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</si>
</sst>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KM&quot;_-;\-* #,##0.00\ &quot;KM&quot;_-;_-* &quot;-&quot;??\ &quot;KM&quot;_-;_-@_-"/>
    <numFmt numFmtId="164" formatCode="#,##0.00000"/>
    <numFmt numFmtId="165" formatCode="#,##0\ _K_M"/>
    <numFmt numFmtId="166" formatCode="#,##0.0000\ _K_M"/>
    <numFmt numFmtId="167" formatCode="#,##0.0000"/>
    <numFmt numFmtId="168" formatCode="#,##0.00\ _K_M"/>
    <numFmt numFmtId="169" formatCode="0.0000%"/>
    <numFmt numFmtId="170" formatCode="0.0000"/>
    <numFmt numFmtId="171" formatCode="[$-1141A]d/\ m/\ yyyy;@"/>
    <numFmt numFmtId="172" formatCode="#,##0.00_ ;\-#,##0.00\ "/>
    <numFmt numFmtId="173" formatCode="#,##0.00\ &quot;KM&quot;"/>
    <numFmt numFmtId="174" formatCode="0.000"/>
    <numFmt numFmtId="175" formatCode="#,##0.0000000"/>
  </numFmts>
  <fonts count="6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</font>
    <font>
      <u/>
      <sz val="10"/>
      <color indexed="12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Arial CE"/>
      <charset val="238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</font>
    <font>
      <sz val="11"/>
      <name val="Times New Roman"/>
      <family val="1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i/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231F20"/>
      <name val="Times New Roman"/>
      <family val="1"/>
      <charset val="238"/>
    </font>
    <font>
      <b/>
      <sz val="9"/>
      <color rgb="FF231F2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231F2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i/>
      <sz val="10"/>
      <name val="Times New Roman"/>
      <family val="1"/>
    </font>
    <font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i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1" fillId="0" borderId="0"/>
    <xf numFmtId="0" fontId="14" fillId="0" borderId="0">
      <alignment horizontal="left"/>
    </xf>
    <xf numFmtId="0" fontId="15" fillId="0" borderId="0">
      <alignment horizontal="left"/>
    </xf>
    <xf numFmtId="0" fontId="15" fillId="0" borderId="0">
      <alignment horizontal="left"/>
    </xf>
    <xf numFmtId="0" fontId="1" fillId="0" borderId="0"/>
    <xf numFmtId="0" fontId="2" fillId="0" borderId="0"/>
    <xf numFmtId="0" fontId="1" fillId="0" borderId="0"/>
    <xf numFmtId="0" fontId="2" fillId="0" borderId="0"/>
    <xf numFmtId="0" fontId="57" fillId="0" borderId="0"/>
    <xf numFmtId="0" fontId="1" fillId="0" borderId="0"/>
    <xf numFmtId="0" fontId="68" fillId="0" borderId="0"/>
  </cellStyleXfs>
  <cellXfs count="676">
    <xf numFmtId="0" fontId="0" fillId="0" borderId="0" xfId="0"/>
    <xf numFmtId="0" fontId="3" fillId="0" borderId="0" xfId="1" applyFont="1"/>
    <xf numFmtId="0" fontId="5" fillId="0" borderId="0" xfId="1" applyFont="1"/>
    <xf numFmtId="0" fontId="10" fillId="0" borderId="0" xfId="1" applyFont="1"/>
    <xf numFmtId="0" fontId="16" fillId="0" borderId="0" xfId="0" applyFont="1" applyFill="1"/>
    <xf numFmtId="0" fontId="17" fillId="0" borderId="0" xfId="9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4" fontId="16" fillId="0" borderId="0" xfId="0" applyNumberFormat="1" applyFont="1" applyFill="1"/>
    <xf numFmtId="167" fontId="16" fillId="0" borderId="0" xfId="0" applyNumberFormat="1" applyFont="1" applyFill="1"/>
    <xf numFmtId="0" fontId="17" fillId="0" borderId="0" xfId="0" applyFont="1" applyFill="1"/>
    <xf numFmtId="4" fontId="17" fillId="0" borderId="0" xfId="0" applyNumberFormat="1" applyFont="1" applyFill="1"/>
    <xf numFmtId="0" fontId="18" fillId="0" borderId="0" xfId="0" applyFont="1"/>
    <xf numFmtId="0" fontId="6" fillId="4" borderId="0" xfId="10" applyFont="1" applyFill="1" applyBorder="1"/>
    <xf numFmtId="2" fontId="6" fillId="4" borderId="0" xfId="10" applyNumberFormat="1" applyFont="1" applyFill="1" applyBorder="1"/>
    <xf numFmtId="0" fontId="5" fillId="4" borderId="0" xfId="10" applyFont="1" applyFill="1" applyBorder="1"/>
    <xf numFmtId="0" fontId="5" fillId="4" borderId="0" xfId="10" applyFont="1" applyFill="1" applyBorder="1" applyAlignment="1"/>
    <xf numFmtId="0" fontId="3" fillId="0" borderId="0" xfId="10" applyFont="1"/>
    <xf numFmtId="0" fontId="8" fillId="4" borderId="0" xfId="10" applyFont="1" applyFill="1" applyBorder="1" applyAlignment="1">
      <alignment vertical="center"/>
    </xf>
    <xf numFmtId="0" fontId="8" fillId="4" borderId="0" xfId="10" applyFont="1" applyFill="1" applyBorder="1" applyAlignment="1">
      <alignment vertical="center" wrapText="1"/>
    </xf>
    <xf numFmtId="0" fontId="8" fillId="4" borderId="0" xfId="10" applyFont="1" applyFill="1" applyBorder="1" applyAlignment="1"/>
    <xf numFmtId="0" fontId="9" fillId="4" borderId="0" xfId="10" applyFont="1" applyFill="1" applyBorder="1" applyAlignment="1"/>
    <xf numFmtId="4" fontId="9" fillId="4" borderId="0" xfId="10" applyNumberFormat="1" applyFont="1" applyFill="1" applyBorder="1" applyAlignment="1"/>
    <xf numFmtId="10" fontId="5" fillId="4" borderId="0" xfId="10" applyNumberFormat="1" applyFont="1" applyFill="1" applyBorder="1" applyAlignment="1"/>
    <xf numFmtId="0" fontId="5" fillId="4" borderId="0" xfId="10" applyFont="1" applyFill="1" applyBorder="1" applyAlignment="1">
      <alignment wrapText="1"/>
    </xf>
    <xf numFmtId="0" fontId="20" fillId="0" borderId="0" xfId="10" applyFont="1"/>
    <xf numFmtId="166" fontId="9" fillId="4" borderId="0" xfId="10" applyNumberFormat="1" applyFont="1" applyFill="1" applyBorder="1" applyAlignment="1"/>
    <xf numFmtId="0" fontId="9" fillId="4" borderId="0" xfId="10" applyFont="1" applyFill="1" applyBorder="1"/>
    <xf numFmtId="0" fontId="2" fillId="0" borderId="0" xfId="10"/>
    <xf numFmtId="0" fontId="12" fillId="0" borderId="0" xfId="10" applyFont="1"/>
    <xf numFmtId="0" fontId="5" fillId="0" borderId="0" xfId="10" applyFont="1"/>
    <xf numFmtId="0" fontId="21" fillId="4" borderId="0" xfId="10" applyFont="1" applyFill="1" applyBorder="1"/>
    <xf numFmtId="0" fontId="5" fillId="0" borderId="0" xfId="10" applyFont="1" applyAlignment="1">
      <alignment horizontal="left"/>
    </xf>
    <xf numFmtId="0" fontId="2" fillId="0" borderId="0" xfId="10" applyFont="1"/>
    <xf numFmtId="0" fontId="19" fillId="0" borderId="0" xfId="0" applyFont="1" applyFill="1"/>
    <xf numFmtId="0" fontId="23" fillId="0" borderId="0" xfId="9" applyNumberFormat="1" applyFont="1" applyFill="1" applyBorder="1" applyAlignment="1" applyProtection="1">
      <alignment horizontal="left" wrapText="1"/>
    </xf>
    <xf numFmtId="0" fontId="19" fillId="0" borderId="0" xfId="0" applyFont="1" applyFill="1" applyBorder="1"/>
    <xf numFmtId="0" fontId="19" fillId="0" borderId="0" xfId="11" applyFont="1" applyFill="1"/>
    <xf numFmtId="0" fontId="19" fillId="0" borderId="0" xfId="0" applyFont="1"/>
    <xf numFmtId="0" fontId="18" fillId="0" borderId="0" xfId="0" applyFont="1" applyFill="1"/>
    <xf numFmtId="170" fontId="19" fillId="0" borderId="0" xfId="0" applyNumberFormat="1" applyFont="1"/>
    <xf numFmtId="0" fontId="15" fillId="0" borderId="0" xfId="7" applyFont="1" applyFill="1" applyBorder="1" applyAlignment="1">
      <alignment wrapText="1"/>
    </xf>
    <xf numFmtId="0" fontId="15" fillId="0" borderId="0" xfId="8" applyFont="1" applyFill="1" applyBorder="1" applyAlignment="1">
      <alignment wrapText="1"/>
    </xf>
    <xf numFmtId="0" fontId="2" fillId="0" borderId="0" xfId="10" applyFont="1" applyAlignment="1">
      <alignment horizontal="left" vertical="center"/>
    </xf>
    <xf numFmtId="0" fontId="27" fillId="0" borderId="0" xfId="10" applyFont="1" applyAlignment="1">
      <alignment horizontal="left"/>
    </xf>
    <xf numFmtId="0" fontId="3" fillId="0" borderId="0" xfId="10" applyFont="1" applyBorder="1"/>
    <xf numFmtId="0" fontId="28" fillId="0" borderId="0" xfId="10" applyFont="1" applyBorder="1" applyAlignment="1">
      <alignment horizontal="center" vertical="center" wrapText="1"/>
    </xf>
    <xf numFmtId="0" fontId="2" fillId="0" borderId="0" xfId="10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3" fillId="4" borderId="0" xfId="10" applyFont="1" applyFill="1" applyBorder="1"/>
    <xf numFmtId="0" fontId="3" fillId="0" borderId="3" xfId="10" applyFont="1" applyBorder="1"/>
    <xf numFmtId="0" fontId="27" fillId="0" borderId="0" xfId="10" applyFont="1"/>
    <xf numFmtId="0" fontId="27" fillId="0" borderId="0" xfId="10" applyFont="1" applyAlignment="1">
      <alignment horizontal="right"/>
    </xf>
    <xf numFmtId="0" fontId="27" fillId="0" borderId="3" xfId="0" applyFont="1" applyBorder="1" applyAlignment="1"/>
    <xf numFmtId="0" fontId="27" fillId="0" borderId="3" xfId="0" applyFont="1" applyBorder="1"/>
    <xf numFmtId="0" fontId="27" fillId="0" borderId="3" xfId="10" applyFont="1" applyBorder="1"/>
    <xf numFmtId="0" fontId="27" fillId="0" borderId="0" xfId="10" applyFont="1" applyAlignment="1">
      <alignment horizontal="center" vertical="center"/>
    </xf>
    <xf numFmtId="0" fontId="36" fillId="0" borderId="0" xfId="10" applyFont="1" applyAlignment="1">
      <alignment horizontal="center" vertical="center"/>
    </xf>
    <xf numFmtId="0" fontId="38" fillId="0" borderId="3" xfId="10" applyFont="1" applyBorder="1" applyAlignment="1">
      <alignment horizontal="left" vertical="center" wrapText="1"/>
    </xf>
    <xf numFmtId="0" fontId="34" fillId="0" borderId="0" xfId="10" applyFont="1"/>
    <xf numFmtId="0" fontId="38" fillId="0" borderId="0" xfId="10" applyFont="1" applyBorder="1" applyAlignment="1">
      <alignment horizontal="left" vertical="center" wrapText="1"/>
    </xf>
    <xf numFmtId="0" fontId="18" fillId="0" borderId="0" xfId="0" applyFont="1" applyFill="1" applyBorder="1"/>
    <xf numFmtId="4" fontId="18" fillId="0" borderId="0" xfId="0" applyNumberFormat="1" applyFont="1" applyFill="1"/>
    <xf numFmtId="4" fontId="19" fillId="0" borderId="0" xfId="0" applyNumberFormat="1" applyFont="1" applyBorder="1"/>
    <xf numFmtId="4" fontId="22" fillId="0" borderId="0" xfId="5" applyNumberFormat="1" applyFont="1" applyFill="1" applyBorder="1" applyAlignment="1" applyProtection="1">
      <alignment vertical="center" wrapText="1"/>
    </xf>
    <xf numFmtId="0" fontId="19" fillId="0" borderId="0" xfId="0" applyFont="1" applyBorder="1"/>
    <xf numFmtId="167" fontId="22" fillId="0" borderId="0" xfId="5" applyNumberFormat="1" applyFont="1" applyFill="1" applyBorder="1" applyAlignment="1" applyProtection="1">
      <alignment vertical="center" wrapText="1"/>
    </xf>
    <xf numFmtId="170" fontId="19" fillId="0" borderId="0" xfId="0" applyNumberFormat="1" applyFont="1" applyFill="1"/>
    <xf numFmtId="174" fontId="19" fillId="0" borderId="0" xfId="0" applyNumberFormat="1" applyFont="1" applyFill="1"/>
    <xf numFmtId="0" fontId="24" fillId="9" borderId="36" xfId="9" applyNumberFormat="1" applyFont="1" applyFill="1" applyBorder="1" applyAlignment="1" applyProtection="1">
      <alignment horizontal="center" vertical="center" wrapText="1"/>
    </xf>
    <xf numFmtId="0" fontId="24" fillId="9" borderId="3" xfId="9" applyNumberFormat="1" applyFont="1" applyFill="1" applyBorder="1" applyAlignment="1" applyProtection="1">
      <alignment horizontal="center" vertical="center" wrapText="1"/>
    </xf>
    <xf numFmtId="4" fontId="22" fillId="0" borderId="1" xfId="5" applyNumberFormat="1" applyFont="1" applyFill="1" applyBorder="1" applyAlignment="1" applyProtection="1">
      <alignment vertical="center" wrapText="1"/>
    </xf>
    <xf numFmtId="10" fontId="22" fillId="0" borderId="0" xfId="5" applyNumberFormat="1" applyFont="1" applyFill="1" applyBorder="1" applyAlignment="1" applyProtection="1">
      <alignment vertical="center" wrapText="1"/>
    </xf>
    <xf numFmtId="0" fontId="19" fillId="4" borderId="0" xfId="0" applyFont="1" applyFill="1"/>
    <xf numFmtId="0" fontId="23" fillId="0" borderId="36" xfId="9" applyNumberFormat="1" applyFont="1" applyFill="1" applyBorder="1" applyAlignment="1" applyProtection="1">
      <alignment horizontal="center" vertical="center" wrapText="1"/>
    </xf>
    <xf numFmtId="4" fontId="22" fillId="7" borderId="36" xfId="5" applyNumberFormat="1" applyFont="1" applyFill="1" applyBorder="1" applyAlignment="1" applyProtection="1">
      <alignment horizontal="center" vertical="center" wrapText="1"/>
    </xf>
    <xf numFmtId="167" fontId="22" fillId="0" borderId="1" xfId="5" applyNumberFormat="1" applyFont="1" applyFill="1" applyBorder="1" applyAlignment="1" applyProtection="1">
      <alignment vertical="center" wrapText="1"/>
    </xf>
    <xf numFmtId="167" fontId="19" fillId="0" borderId="0" xfId="0" applyNumberFormat="1" applyFont="1" applyFill="1"/>
    <xf numFmtId="0" fontId="22" fillId="0" borderId="36" xfId="9" applyNumberFormat="1" applyFont="1" applyFill="1" applyBorder="1" applyAlignment="1" applyProtection="1">
      <alignment horizontal="center" vertical="center" wrapText="1"/>
    </xf>
    <xf numFmtId="4" fontId="19" fillId="0" borderId="0" xfId="0" applyNumberFormat="1" applyFont="1" applyFill="1" applyBorder="1"/>
    <xf numFmtId="4" fontId="19" fillId="0" borderId="0" xfId="0" applyNumberFormat="1" applyFont="1" applyFill="1"/>
    <xf numFmtId="167" fontId="19" fillId="0" borderId="0" xfId="0" applyNumberFormat="1" applyFont="1" applyFill="1" applyBorder="1"/>
    <xf numFmtId="167" fontId="18" fillId="0" borderId="0" xfId="0" applyNumberFormat="1" applyFont="1" applyFill="1" applyBorder="1"/>
    <xf numFmtId="4" fontId="18" fillId="0" borderId="0" xfId="5" applyNumberFormat="1" applyFont="1" applyFill="1" applyBorder="1" applyAlignment="1" applyProtection="1">
      <alignment vertical="center" wrapText="1"/>
    </xf>
    <xf numFmtId="10" fontId="22" fillId="0" borderId="1" xfId="5" applyNumberFormat="1" applyFont="1" applyFill="1" applyBorder="1" applyAlignment="1" applyProtection="1">
      <alignment vertical="center" wrapText="1"/>
    </xf>
    <xf numFmtId="0" fontId="25" fillId="0" borderId="0" xfId="0" applyFont="1" applyFill="1"/>
    <xf numFmtId="0" fontId="40" fillId="0" borderId="0" xfId="0" applyFont="1" applyFill="1"/>
    <xf numFmtId="4" fontId="22" fillId="0" borderId="0" xfId="9" applyNumberFormat="1" applyFont="1" applyFill="1" applyBorder="1" applyAlignment="1" applyProtection="1">
      <alignment vertical="center" wrapText="1"/>
    </xf>
    <xf numFmtId="2" fontId="18" fillId="0" borderId="0" xfId="0" applyNumberFormat="1" applyFont="1" applyFill="1" applyBorder="1"/>
    <xf numFmtId="10" fontId="22" fillId="0" borderId="0" xfId="9" applyNumberFormat="1" applyFont="1" applyFill="1" applyBorder="1" applyAlignment="1" applyProtection="1">
      <alignment vertical="center" wrapText="1"/>
    </xf>
    <xf numFmtId="0" fontId="19" fillId="0" borderId="43" xfId="0" applyFont="1" applyFill="1" applyBorder="1"/>
    <xf numFmtId="0" fontId="19" fillId="0" borderId="0" xfId="0" applyFont="1" applyFill="1" applyAlignment="1">
      <alignment horizontal="center" vertical="center" wrapText="1"/>
    </xf>
    <xf numFmtId="4" fontId="19" fillId="0" borderId="0" xfId="0" applyNumberFormat="1" applyFont="1"/>
    <xf numFmtId="0" fontId="22" fillId="0" borderId="3" xfId="5" applyNumberFormat="1" applyFont="1" applyFill="1" applyBorder="1" applyAlignment="1" applyProtection="1">
      <alignment horizontal="left" wrapText="1"/>
    </xf>
    <xf numFmtId="0" fontId="22" fillId="0" borderId="3" xfId="5" applyNumberFormat="1" applyFont="1" applyFill="1" applyBorder="1" applyAlignment="1" applyProtection="1">
      <alignment horizontal="center" wrapText="1"/>
    </xf>
    <xf numFmtId="3" fontId="22" fillId="0" borderId="3" xfId="5" applyNumberFormat="1" applyFont="1" applyFill="1" applyBorder="1" applyAlignment="1" applyProtection="1">
      <alignment horizontal="center" wrapText="1"/>
    </xf>
    <xf numFmtId="175" fontId="18" fillId="0" borderId="3" xfId="0" applyNumberFormat="1" applyFont="1" applyBorder="1" applyAlignment="1">
      <alignment horizontal="right" wrapText="1"/>
    </xf>
    <xf numFmtId="0" fontId="41" fillId="0" borderId="3" xfId="0" applyFont="1" applyBorder="1"/>
    <xf numFmtId="0" fontId="19" fillId="0" borderId="3" xfId="0" applyFont="1" applyBorder="1"/>
    <xf numFmtId="0" fontId="41" fillId="0" borderId="0" xfId="0" applyFont="1" applyBorder="1"/>
    <xf numFmtId="4" fontId="41" fillId="0" borderId="0" xfId="0" applyNumberFormat="1" applyFont="1" applyBorder="1"/>
    <xf numFmtId="4" fontId="18" fillId="0" borderId="0" xfId="0" applyNumberFormat="1" applyFont="1" applyBorder="1"/>
    <xf numFmtId="0" fontId="19" fillId="10" borderId="0" xfId="0" applyFont="1" applyFill="1"/>
    <xf numFmtId="0" fontId="19" fillId="10" borderId="0" xfId="0" applyFont="1" applyFill="1" applyBorder="1"/>
    <xf numFmtId="0" fontId="29" fillId="0" borderId="0" xfId="10" applyFont="1" applyAlignment="1">
      <alignment horizontal="right"/>
    </xf>
    <xf numFmtId="0" fontId="5" fillId="0" borderId="0" xfId="10" applyFont="1" applyAlignment="1">
      <alignment horizontal="right"/>
    </xf>
    <xf numFmtId="0" fontId="29" fillId="0" borderId="0" xfId="10" applyFont="1"/>
    <xf numFmtId="0" fontId="8" fillId="0" borderId="3" xfId="10" applyFont="1" applyBorder="1" applyAlignment="1">
      <alignment horizontal="center" vertical="center" wrapText="1"/>
    </xf>
    <xf numFmtId="0" fontId="5" fillId="0" borderId="3" xfId="10" applyFont="1" applyBorder="1" applyAlignment="1">
      <alignment horizontal="center"/>
    </xf>
    <xf numFmtId="0" fontId="5" fillId="0" borderId="3" xfId="10" applyFont="1" applyBorder="1"/>
    <xf numFmtId="166" fontId="5" fillId="0" borderId="3" xfId="10" applyNumberFormat="1" applyFont="1" applyBorder="1"/>
    <xf numFmtId="166" fontId="5" fillId="0" borderId="3" xfId="10" applyNumberFormat="1" applyFont="1" applyBorder="1" applyAlignment="1">
      <alignment horizontal="right"/>
    </xf>
    <xf numFmtId="166" fontId="5" fillId="0" borderId="21" xfId="10" applyNumberFormat="1" applyFont="1" applyBorder="1" applyAlignment="1">
      <alignment horizontal="right"/>
    </xf>
    <xf numFmtId="166" fontId="5" fillId="0" borderId="0" xfId="10" applyNumberFormat="1" applyFont="1"/>
    <xf numFmtId="166" fontId="8" fillId="0" borderId="43" xfId="10" applyNumberFormat="1" applyFont="1" applyBorder="1" applyAlignment="1">
      <alignment horizontal="right"/>
    </xf>
    <xf numFmtId="4" fontId="5" fillId="0" borderId="0" xfId="10" applyNumberFormat="1" applyFont="1"/>
    <xf numFmtId="0" fontId="13" fillId="0" borderId="3" xfId="10" applyFont="1" applyBorder="1" applyAlignment="1">
      <alignment horizontal="center" vertical="center" wrapText="1"/>
    </xf>
    <xf numFmtId="0" fontId="12" fillId="0" borderId="3" xfId="10" applyFont="1" applyBorder="1" applyAlignment="1">
      <alignment horizontal="center"/>
    </xf>
    <xf numFmtId="169" fontId="12" fillId="0" borderId="3" xfId="10" applyNumberFormat="1" applyFont="1" applyBorder="1" applyAlignment="1">
      <alignment horizontal="center"/>
    </xf>
    <xf numFmtId="167" fontId="5" fillId="0" borderId="0" xfId="10" applyNumberFormat="1" applyFont="1"/>
    <xf numFmtId="167" fontId="9" fillId="0" borderId="0" xfId="10" applyNumberFormat="1" applyFont="1"/>
    <xf numFmtId="0" fontId="42" fillId="0" borderId="0" xfId="10" applyFont="1"/>
    <xf numFmtId="0" fontId="5" fillId="0" borderId="0" xfId="10" applyFont="1" applyAlignment="1"/>
    <xf numFmtId="166" fontId="2" fillId="0" borderId="0" xfId="10" applyNumberFormat="1"/>
    <xf numFmtId="167" fontId="2" fillId="0" borderId="0" xfId="10" applyNumberFormat="1"/>
    <xf numFmtId="4" fontId="2" fillId="0" borderId="0" xfId="10" applyNumberFormat="1"/>
    <xf numFmtId="3" fontId="27" fillId="0" borderId="3" xfId="10" applyNumberFormat="1" applyFont="1" applyBorder="1"/>
    <xf numFmtId="173" fontId="27" fillId="0" borderId="3" xfId="10" applyNumberFormat="1" applyFont="1" applyBorder="1"/>
    <xf numFmtId="10" fontId="27" fillId="0" borderId="3" xfId="10" applyNumberFormat="1" applyFont="1" applyBorder="1"/>
    <xf numFmtId="4" fontId="27" fillId="0" borderId="3" xfId="10" applyNumberFormat="1" applyFont="1" applyBorder="1"/>
    <xf numFmtId="4" fontId="27" fillId="0" borderId="3" xfId="0" applyNumberFormat="1" applyFont="1" applyBorder="1"/>
    <xf numFmtId="0" fontId="29" fillId="0" borderId="3" xfId="0" applyFont="1" applyBorder="1" applyAlignment="1">
      <alignment wrapText="1"/>
    </xf>
    <xf numFmtId="0" fontId="29" fillId="0" borderId="3" xfId="0" applyFont="1" applyBorder="1" applyAlignment="1"/>
    <xf numFmtId="0" fontId="27" fillId="0" borderId="0" xfId="10" applyFont="1" applyAlignment="1">
      <alignment wrapText="1"/>
    </xf>
    <xf numFmtId="165" fontId="27" fillId="0" borderId="3" xfId="0" applyNumberFormat="1" applyFont="1" applyBorder="1"/>
    <xf numFmtId="4" fontId="27" fillId="0" borderId="0" xfId="10" applyNumberFormat="1" applyFont="1"/>
    <xf numFmtId="0" fontId="29" fillId="0" borderId="3" xfId="0" applyFont="1" applyBorder="1"/>
    <xf numFmtId="4" fontId="29" fillId="0" borderId="3" xfId="0" applyNumberFormat="1" applyFont="1" applyBorder="1"/>
    <xf numFmtId="0" fontId="43" fillId="0" borderId="3" xfId="10" applyFont="1" applyBorder="1" applyAlignment="1">
      <alignment horizontal="left" vertical="center" wrapText="1"/>
    </xf>
    <xf numFmtId="4" fontId="38" fillId="0" borderId="3" xfId="10" applyNumberFormat="1" applyFont="1" applyBorder="1" applyAlignment="1">
      <alignment horizontal="left" vertical="center" wrapText="1"/>
    </xf>
    <xf numFmtId="4" fontId="18" fillId="7" borderId="36" xfId="5" applyNumberFormat="1" applyFont="1" applyFill="1" applyBorder="1" applyAlignment="1" applyProtection="1">
      <alignment horizontal="center" vertical="center" wrapText="1"/>
    </xf>
    <xf numFmtId="167" fontId="18" fillId="7" borderId="36" xfId="5" applyNumberFormat="1" applyFont="1" applyFill="1" applyBorder="1" applyAlignment="1" applyProtection="1">
      <alignment horizontal="center" vertical="center" wrapText="1"/>
    </xf>
    <xf numFmtId="10" fontId="18" fillId="7" borderId="36" xfId="5" applyNumberFormat="1" applyFont="1" applyFill="1" applyBorder="1" applyAlignment="1" applyProtection="1">
      <alignment horizontal="center" vertical="center" wrapText="1"/>
    </xf>
    <xf numFmtId="3" fontId="41" fillId="0" borderId="3" xfId="0" applyNumberFormat="1" applyFont="1" applyBorder="1" applyAlignment="1">
      <alignment horizontal="center"/>
    </xf>
    <xf numFmtId="0" fontId="31" fillId="0" borderId="3" xfId="1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 wrapText="1"/>
    </xf>
    <xf numFmtId="173" fontId="27" fillId="0" borderId="0" xfId="10" applyNumberFormat="1" applyFont="1"/>
    <xf numFmtId="0" fontId="27" fillId="0" borderId="0" xfId="10" applyFont="1" applyAlignment="1">
      <alignment horizontal="left" vertical="center"/>
    </xf>
    <xf numFmtId="0" fontId="27" fillId="0" borderId="0" xfId="10" applyFont="1" applyAlignment="1">
      <alignment horizontal="right" wrapText="1"/>
    </xf>
    <xf numFmtId="0" fontId="46" fillId="0" borderId="0" xfId="10" applyFont="1" applyAlignment="1">
      <alignment wrapText="1"/>
    </xf>
    <xf numFmtId="0" fontId="27" fillId="0" borderId="3" xfId="10" applyFont="1" applyBorder="1" applyAlignment="1">
      <alignment horizontal="center" vertical="center" wrapText="1"/>
    </xf>
    <xf numFmtId="0" fontId="27" fillId="0" borderId="0" xfId="10" applyFont="1" applyBorder="1"/>
    <xf numFmtId="0" fontId="27" fillId="0" borderId="3" xfId="0" applyFont="1" applyBorder="1" applyAlignment="1">
      <alignment wrapText="1"/>
    </xf>
    <xf numFmtId="0" fontId="27" fillId="0" borderId="3" xfId="0" applyFont="1" applyBorder="1" applyAlignment="1">
      <alignment horizontal="left" wrapText="1"/>
    </xf>
    <xf numFmtId="10" fontId="27" fillId="0" borderId="3" xfId="0" applyNumberFormat="1" applyFont="1" applyBorder="1" applyAlignment="1">
      <alignment horizontal="center" wrapText="1"/>
    </xf>
    <xf numFmtId="173" fontId="27" fillId="0" borderId="3" xfId="0" applyNumberFormat="1" applyFont="1" applyBorder="1" applyAlignment="1">
      <alignment horizontal="center" wrapText="1"/>
    </xf>
    <xf numFmtId="173" fontId="27" fillId="7" borderId="44" xfId="5" applyNumberFormat="1" applyFont="1" applyFill="1" applyBorder="1" applyAlignment="1" applyProtection="1">
      <alignment vertical="center" wrapText="1"/>
    </xf>
    <xf numFmtId="0" fontId="27" fillId="7" borderId="36" xfId="5" applyNumberFormat="1" applyFont="1" applyFill="1" applyBorder="1" applyAlignment="1" applyProtection="1">
      <alignment horizontal="left" vertical="center" wrapText="1"/>
    </xf>
    <xf numFmtId="173" fontId="27" fillId="0" borderId="42" xfId="5" applyNumberFormat="1" applyFont="1" applyFill="1" applyBorder="1" applyAlignment="1" applyProtection="1">
      <alignment vertical="center" wrapText="1"/>
    </xf>
    <xf numFmtId="0" fontId="27" fillId="0" borderId="0" xfId="10" applyFont="1" applyAlignment="1">
      <alignment horizontal="left" wrapText="1"/>
    </xf>
    <xf numFmtId="0" fontId="47" fillId="0" borderId="0" xfId="0" applyFont="1" applyFill="1"/>
    <xf numFmtId="0" fontId="48" fillId="0" borderId="0" xfId="11" applyNumberFormat="1" applyFont="1" applyFill="1" applyBorder="1" applyAlignment="1" applyProtection="1">
      <alignment horizontal="left" wrapText="1"/>
    </xf>
    <xf numFmtId="0" fontId="45" fillId="0" borderId="0" xfId="7" quotePrefix="1" applyFont="1" applyFill="1" applyBorder="1" applyAlignment="1">
      <alignment wrapText="1"/>
    </xf>
    <xf numFmtId="0" fontId="48" fillId="0" borderId="0" xfId="9" applyNumberFormat="1" applyFont="1" applyFill="1" applyBorder="1" applyAlignment="1" applyProtection="1">
      <alignment horizontal="right" wrapText="1"/>
    </xf>
    <xf numFmtId="0" fontId="45" fillId="0" borderId="0" xfId="8" quotePrefix="1" applyFont="1" applyFill="1" applyBorder="1" applyAlignment="1">
      <alignment wrapText="1"/>
    </xf>
    <xf numFmtId="0" fontId="45" fillId="0" borderId="0" xfId="8" applyFont="1" applyFill="1" applyBorder="1" applyAlignment="1">
      <alignment wrapText="1"/>
    </xf>
    <xf numFmtId="0" fontId="49" fillId="0" borderId="0" xfId="9" applyNumberFormat="1" applyFont="1" applyFill="1" applyBorder="1" applyAlignment="1" applyProtection="1">
      <alignment horizontal="left" wrapText="1"/>
    </xf>
    <xf numFmtId="0" fontId="49" fillId="0" borderId="0" xfId="9" applyNumberFormat="1" applyFont="1" applyFill="1" applyBorder="1" applyAlignment="1" applyProtection="1">
      <alignment horizontal="left"/>
    </xf>
    <xf numFmtId="0" fontId="38" fillId="0" borderId="0" xfId="10" applyFont="1"/>
    <xf numFmtId="0" fontId="37" fillId="0" borderId="0" xfId="10" applyFont="1" applyAlignment="1">
      <alignment horizontal="center"/>
    </xf>
    <xf numFmtId="0" fontId="38" fillId="5" borderId="3" xfId="10" applyFont="1" applyFill="1" applyBorder="1" applyAlignment="1">
      <alignment horizontal="center" wrapText="1"/>
    </xf>
    <xf numFmtId="0" fontId="38" fillId="0" borderId="3" xfId="10" applyFont="1" applyBorder="1" applyAlignment="1">
      <alignment horizontal="center" vertical="center"/>
    </xf>
    <xf numFmtId="0" fontId="37" fillId="5" borderId="3" xfId="10" applyFont="1" applyFill="1" applyBorder="1" applyAlignment="1">
      <alignment horizontal="center" vertical="center"/>
    </xf>
    <xf numFmtId="0" fontId="47" fillId="0" borderId="0" xfId="0" applyFont="1"/>
    <xf numFmtId="0" fontId="38" fillId="0" borderId="0" xfId="10" applyFont="1" applyAlignment="1">
      <alignment horizontal="left" vertical="center"/>
    </xf>
    <xf numFmtId="0" fontId="29" fillId="0" borderId="0" xfId="0" applyFont="1" applyFill="1"/>
    <xf numFmtId="0" fontId="38" fillId="0" borderId="0" xfId="0" applyFont="1"/>
    <xf numFmtId="4" fontId="38" fillId="0" borderId="0" xfId="10" applyNumberFormat="1" applyFont="1"/>
    <xf numFmtId="0" fontId="38" fillId="0" borderId="0" xfId="0" applyFont="1" applyFill="1"/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31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wrapText="1"/>
    </xf>
    <xf numFmtId="0" fontId="31" fillId="0" borderId="3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 wrapText="1"/>
    </xf>
    <xf numFmtId="0" fontId="31" fillId="0" borderId="3" xfId="1" applyFont="1" applyBorder="1" applyAlignment="1">
      <alignment horizontal="justify" vertical="top" wrapText="1"/>
    </xf>
    <xf numFmtId="0" fontId="3" fillId="0" borderId="3" xfId="1" applyFont="1" applyBorder="1" applyAlignment="1">
      <alignment horizontal="justify" vertical="top" wrapText="1"/>
    </xf>
    <xf numFmtId="0" fontId="51" fillId="0" borderId="3" xfId="1" applyFont="1" applyBorder="1" applyAlignment="1">
      <alignment horizontal="justify" vertical="top" wrapText="1"/>
    </xf>
    <xf numFmtId="0" fontId="3" fillId="0" borderId="3" xfId="1" applyFont="1" applyBorder="1" applyAlignment="1">
      <alignment vertical="center"/>
    </xf>
    <xf numFmtId="0" fontId="52" fillId="0" borderId="0" xfId="0" applyFont="1" applyFill="1"/>
    <xf numFmtId="0" fontId="29" fillId="0" borderId="0" xfId="0" applyFont="1" applyFill="1" applyAlignment="1">
      <alignment horizontal="right"/>
    </xf>
    <xf numFmtId="0" fontId="53" fillId="0" borderId="0" xfId="6" applyFont="1" applyFill="1" applyAlignment="1">
      <alignment horizontal="left" wrapText="1"/>
    </xf>
    <xf numFmtId="0" fontId="53" fillId="0" borderId="0" xfId="8" applyFont="1" applyFill="1" applyBorder="1" applyAlignment="1">
      <alignment horizontal="left" wrapText="1"/>
    </xf>
    <xf numFmtId="0" fontId="55" fillId="0" borderId="0" xfId="9" applyFont="1" applyFill="1" applyAlignment="1">
      <alignment horizontal="left" vertical="center"/>
    </xf>
    <xf numFmtId="0" fontId="4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171" fontId="29" fillId="0" borderId="3" xfId="0" applyNumberFormat="1" applyFont="1" applyFill="1" applyBorder="1" applyAlignment="1">
      <alignment horizontal="center"/>
    </xf>
    <xf numFmtId="168" fontId="29" fillId="0" borderId="3" xfId="0" applyNumberFormat="1" applyFont="1" applyBorder="1"/>
    <xf numFmtId="4" fontId="54" fillId="0" borderId="3" xfId="0" applyNumberFormat="1" applyFont="1" applyFill="1" applyBorder="1"/>
    <xf numFmtId="168" fontId="29" fillId="0" borderId="3" xfId="0" applyNumberFormat="1" applyFont="1" applyBorder="1" applyAlignment="1"/>
    <xf numFmtId="168" fontId="29" fillId="0" borderId="3" xfId="0" applyNumberFormat="1" applyFont="1" applyBorder="1" applyAlignment="1">
      <alignment horizontal="right"/>
    </xf>
    <xf numFmtId="10" fontId="29" fillId="0" borderId="3" xfId="0" applyNumberFormat="1" applyFont="1" applyBorder="1"/>
    <xf numFmtId="4" fontId="29" fillId="0" borderId="3" xfId="0" applyNumberFormat="1" applyFont="1" applyBorder="1" applyAlignment="1">
      <alignment horizontal="right"/>
    </xf>
    <xf numFmtId="167" fontId="54" fillId="0" borderId="3" xfId="0" applyNumberFormat="1" applyFont="1" applyFill="1" applyBorder="1" applyAlignment="1">
      <alignment horizontal="right"/>
    </xf>
    <xf numFmtId="4" fontId="54" fillId="4" borderId="3" xfId="0" applyNumberFormat="1" applyFont="1" applyFill="1" applyBorder="1"/>
    <xf numFmtId="167" fontId="54" fillId="4" borderId="3" xfId="0" applyNumberFormat="1" applyFont="1" applyFill="1" applyBorder="1" applyAlignment="1">
      <alignment horizontal="right"/>
    </xf>
    <xf numFmtId="0" fontId="52" fillId="0" borderId="0" xfId="0" applyFont="1" applyFill="1" applyBorder="1"/>
    <xf numFmtId="168" fontId="27" fillId="0" borderId="3" xfId="0" applyNumberFormat="1" applyFont="1" applyBorder="1" applyAlignment="1">
      <alignment horizontal="right"/>
    </xf>
    <xf numFmtId="171" fontId="54" fillId="0" borderId="3" xfId="0" applyNumberFormat="1" applyFont="1" applyFill="1" applyBorder="1" applyAlignment="1">
      <alignment horizontal="center"/>
    </xf>
    <xf numFmtId="4" fontId="54" fillId="0" borderId="3" xfId="0" applyNumberFormat="1" applyFont="1" applyBorder="1"/>
    <xf numFmtId="10" fontId="54" fillId="0" borderId="3" xfId="0" applyNumberFormat="1" applyFont="1" applyBorder="1"/>
    <xf numFmtId="4" fontId="54" fillId="0" borderId="3" xfId="0" applyNumberFormat="1" applyFont="1" applyBorder="1" applyAlignment="1">
      <alignment horizontal="right"/>
    </xf>
    <xf numFmtId="4" fontId="54" fillId="0" borderId="3" xfId="0" applyNumberFormat="1" applyFont="1" applyBorder="1" applyAlignment="1"/>
    <xf numFmtId="168" fontId="27" fillId="0" borderId="3" xfId="0" applyNumberFormat="1" applyFont="1" applyBorder="1" applyAlignment="1"/>
    <xf numFmtId="4" fontId="29" fillId="0" borderId="0" xfId="0" applyNumberFormat="1" applyFont="1"/>
    <xf numFmtId="0" fontId="55" fillId="0" borderId="0" xfId="0" applyFont="1" applyFill="1"/>
    <xf numFmtId="4" fontId="26" fillId="0" borderId="3" xfId="0" applyNumberFormat="1" applyFont="1" applyBorder="1" applyAlignment="1">
      <alignment horizontal="right"/>
    </xf>
    <xf numFmtId="4" fontId="26" fillId="0" borderId="3" xfId="0" applyNumberFormat="1" applyFont="1" applyBorder="1" applyAlignment="1"/>
    <xf numFmtId="4" fontId="27" fillId="0" borderId="3" xfId="0" applyNumberFormat="1" applyFont="1" applyBorder="1" applyAlignment="1">
      <alignment horizontal="right"/>
    </xf>
    <xf numFmtId="0" fontId="29" fillId="4" borderId="0" xfId="0" applyFont="1" applyFill="1"/>
    <xf numFmtId="0" fontId="26" fillId="0" borderId="3" xfId="0" applyFont="1" applyFill="1" applyBorder="1"/>
    <xf numFmtId="4" fontId="26" fillId="0" borderId="3" xfId="0" applyNumberFormat="1" applyFont="1" applyFill="1" applyBorder="1"/>
    <xf numFmtId="10" fontId="26" fillId="0" borderId="3" xfId="0" applyNumberFormat="1" applyFont="1" applyFill="1" applyBorder="1"/>
    <xf numFmtId="0" fontId="27" fillId="0" borderId="0" xfId="0" applyFont="1" applyFill="1"/>
    <xf numFmtId="4" fontId="29" fillId="0" borderId="0" xfId="0" applyNumberFormat="1" applyFont="1" applyFill="1"/>
    <xf numFmtId="167" fontId="29" fillId="0" borderId="0" xfId="0" applyNumberFormat="1" applyFont="1" applyFill="1"/>
    <xf numFmtId="0" fontId="27" fillId="0" borderId="3" xfId="0" applyFont="1" applyFill="1" applyBorder="1"/>
    <xf numFmtId="4" fontId="29" fillId="0" borderId="3" xfId="0" applyNumberFormat="1" applyFont="1" applyFill="1" applyBorder="1"/>
    <xf numFmtId="4" fontId="29" fillId="7" borderId="3" xfId="5" applyNumberFormat="1" applyFont="1" applyFill="1" applyBorder="1" applyAlignment="1" applyProtection="1">
      <alignment vertical="center" wrapText="1"/>
    </xf>
    <xf numFmtId="0" fontId="44" fillId="0" borderId="0" xfId="0" applyFont="1" applyFill="1"/>
    <xf numFmtId="0" fontId="27" fillId="0" borderId="0" xfId="0" applyFont="1"/>
    <xf numFmtId="0" fontId="10" fillId="0" borderId="0" xfId="10" applyFont="1"/>
    <xf numFmtId="0" fontId="10" fillId="0" borderId="0" xfId="10" applyFont="1" applyAlignment="1">
      <alignment horizontal="right"/>
    </xf>
    <xf numFmtId="0" fontId="30" fillId="4" borderId="0" xfId="10" applyFont="1" applyFill="1" applyAlignment="1">
      <alignment horizontal="left" wrapText="1"/>
    </xf>
    <xf numFmtId="0" fontId="3" fillId="0" borderId="3" xfId="10" applyFont="1" applyBorder="1" applyAlignment="1">
      <alignment horizontal="center" vertical="center"/>
    </xf>
    <xf numFmtId="0" fontId="31" fillId="0" borderId="4" xfId="10" applyFont="1" applyBorder="1" applyAlignment="1">
      <alignment horizontal="center" vertical="center"/>
    </xf>
    <xf numFmtId="0" fontId="3" fillId="0" borderId="3" xfId="10" applyFont="1" applyBorder="1" applyAlignment="1">
      <alignment horizontal="center"/>
    </xf>
    <xf numFmtId="0" fontId="3" fillId="0" borderId="4" xfId="10" applyFont="1" applyBorder="1" applyAlignment="1">
      <alignment horizontal="center"/>
    </xf>
    <xf numFmtId="0" fontId="3" fillId="0" borderId="6" xfId="10" applyFont="1" applyBorder="1" applyAlignment="1">
      <alignment horizontal="center"/>
    </xf>
    <xf numFmtId="0" fontId="31" fillId="6" borderId="3" xfId="10" applyFont="1" applyFill="1" applyBorder="1" applyAlignment="1">
      <alignment horizontal="center"/>
    </xf>
    <xf numFmtId="0" fontId="31" fillId="6" borderId="4" xfId="10" applyFont="1" applyFill="1" applyBorder="1"/>
    <xf numFmtId="0" fontId="11" fillId="6" borderId="3" xfId="10" applyFont="1" applyFill="1" applyBorder="1"/>
    <xf numFmtId="0" fontId="3" fillId="6" borderId="6" xfId="10" applyFont="1" applyFill="1" applyBorder="1"/>
    <xf numFmtId="0" fontId="3" fillId="3" borderId="4" xfId="10" applyFont="1" applyFill="1" applyBorder="1"/>
    <xf numFmtId="4" fontId="3" fillId="3" borderId="3" xfId="10" applyNumberFormat="1" applyFont="1" applyFill="1" applyBorder="1"/>
    <xf numFmtId="10" fontId="3" fillId="3" borderId="6" xfId="10" applyNumberFormat="1" applyFont="1" applyFill="1" applyBorder="1"/>
    <xf numFmtId="0" fontId="3" fillId="0" borderId="4" xfId="10" applyFont="1" applyBorder="1" applyAlignment="1">
      <alignment wrapText="1"/>
    </xf>
    <xf numFmtId="4" fontId="3" fillId="0" borderId="3" xfId="10" applyNumberFormat="1" applyFont="1" applyBorder="1"/>
    <xf numFmtId="10" fontId="3" fillId="0" borderId="6" xfId="10" applyNumberFormat="1" applyFont="1" applyBorder="1"/>
    <xf numFmtId="0" fontId="3" fillId="0" borderId="4" xfId="10" applyFont="1" applyBorder="1"/>
    <xf numFmtId="16" fontId="3" fillId="0" borderId="3" xfId="10" applyNumberFormat="1" applyFont="1" applyBorder="1" applyAlignment="1">
      <alignment horizontal="center"/>
    </xf>
    <xf numFmtId="0" fontId="31" fillId="6" borderId="3" xfId="10" applyFont="1" applyFill="1" applyBorder="1" applyAlignment="1">
      <alignment horizontal="center" vertical="center"/>
    </xf>
    <xf numFmtId="0" fontId="31" fillId="6" borderId="4" xfId="10" applyFont="1" applyFill="1" applyBorder="1" applyAlignment="1">
      <alignment vertical="center"/>
    </xf>
    <xf numFmtId="4" fontId="3" fillId="6" borderId="3" xfId="10" applyNumberFormat="1" applyFont="1" applyFill="1" applyBorder="1"/>
    <xf numFmtId="10" fontId="3" fillId="6" borderId="6" xfId="10" applyNumberFormat="1" applyFont="1" applyFill="1" applyBorder="1"/>
    <xf numFmtId="0" fontId="31" fillId="8" borderId="3" xfId="10" applyFont="1" applyFill="1" applyBorder="1" applyAlignment="1">
      <alignment horizontal="center"/>
    </xf>
    <xf numFmtId="0" fontId="31" fillId="8" borderId="4" xfId="10" applyFont="1" applyFill="1" applyBorder="1"/>
    <xf numFmtId="0" fontId="3" fillId="8" borderId="3" xfId="10" applyFont="1" applyFill="1" applyBorder="1"/>
    <xf numFmtId="0" fontId="11" fillId="4" borderId="0" xfId="10" applyFont="1" applyFill="1"/>
    <xf numFmtId="4" fontId="3" fillId="4" borderId="3" xfId="10" applyNumberFormat="1" applyFont="1" applyFill="1" applyBorder="1"/>
    <xf numFmtId="4" fontId="11" fillId="4" borderId="0" xfId="10" applyNumberFormat="1" applyFont="1" applyFill="1"/>
    <xf numFmtId="0" fontId="31" fillId="8" borderId="3" xfId="10" applyFont="1" applyFill="1" applyBorder="1" applyAlignment="1">
      <alignment horizontal="center" vertical="center"/>
    </xf>
    <xf numFmtId="0" fontId="31" fillId="8" borderId="4" xfId="10" applyFont="1" applyFill="1" applyBorder="1" applyAlignment="1">
      <alignment vertical="center"/>
    </xf>
    <xf numFmtId="4" fontId="3" fillId="8" borderId="3" xfId="10" applyNumberFormat="1" applyFont="1" applyFill="1" applyBorder="1"/>
    <xf numFmtId="166" fontId="3" fillId="8" borderId="3" xfId="10" applyNumberFormat="1" applyFont="1" applyFill="1" applyBorder="1"/>
    <xf numFmtId="166" fontId="11" fillId="4" borderId="0" xfId="10" applyNumberFormat="1" applyFont="1" applyFill="1"/>
    <xf numFmtId="166" fontId="3" fillId="6" borderId="3" xfId="10" applyNumberFormat="1" applyFont="1" applyFill="1" applyBorder="1"/>
    <xf numFmtId="0" fontId="10" fillId="4" borderId="0" xfId="10" applyFont="1" applyFill="1"/>
    <xf numFmtId="0" fontId="3" fillId="4" borderId="0" xfId="10" applyFont="1" applyFill="1"/>
    <xf numFmtId="0" fontId="3" fillId="0" borderId="0" xfId="10" applyFont="1" applyAlignment="1">
      <alignment horizontal="left"/>
    </xf>
    <xf numFmtId="0" fontId="45" fillId="0" borderId="0" xfId="7" applyFont="1" applyFill="1" applyBorder="1" applyAlignment="1">
      <alignment wrapText="1"/>
    </xf>
    <xf numFmtId="0" fontId="48" fillId="0" borderId="0" xfId="9" applyNumberFormat="1" applyFont="1" applyFill="1" applyBorder="1" applyAlignment="1" applyProtection="1">
      <alignment horizontal="left" wrapText="1"/>
    </xf>
    <xf numFmtId="0" fontId="49" fillId="0" borderId="0" xfId="11" applyNumberFormat="1" applyFont="1" applyFill="1" applyBorder="1" applyAlignment="1" applyProtection="1">
      <alignment horizontal="right" vertical="center" wrapText="1"/>
    </xf>
    <xf numFmtId="0" fontId="47" fillId="0" borderId="0" xfId="11" applyFont="1" applyFill="1"/>
    <xf numFmtId="0" fontId="56" fillId="0" borderId="35" xfId="9" applyNumberFormat="1" applyFont="1" applyFill="1" applyBorder="1" applyAlignment="1" applyProtection="1">
      <alignment horizontal="center" vertical="center" wrapText="1"/>
    </xf>
    <xf numFmtId="0" fontId="56" fillId="0" borderId="29" xfId="9" applyNumberFormat="1" applyFont="1" applyFill="1" applyBorder="1" applyAlignment="1" applyProtection="1">
      <alignment horizontal="center" vertical="center" wrapText="1"/>
    </xf>
    <xf numFmtId="0" fontId="48" fillId="0" borderId="36" xfId="9" applyNumberFormat="1" applyFont="1" applyFill="1" applyBorder="1" applyAlignment="1" applyProtection="1">
      <alignment horizontal="left" vertical="center" wrapText="1"/>
    </xf>
    <xf numFmtId="4" fontId="38" fillId="7" borderId="36" xfId="5" applyNumberFormat="1" applyFont="1" applyFill="1" applyBorder="1" applyAlignment="1" applyProtection="1">
      <alignment horizontal="right" vertical="center" wrapText="1"/>
    </xf>
    <xf numFmtId="0" fontId="48" fillId="7" borderId="36" xfId="9" applyNumberFormat="1" applyFont="1" applyFill="1" applyBorder="1" applyAlignment="1" applyProtection="1">
      <alignment horizontal="left" vertical="center" wrapText="1"/>
    </xf>
    <xf numFmtId="167" fontId="38" fillId="7" borderId="36" xfId="5" applyNumberFormat="1" applyFont="1" applyFill="1" applyBorder="1" applyAlignment="1" applyProtection="1">
      <alignment horizontal="right" vertical="center" wrapText="1"/>
    </xf>
    <xf numFmtId="4" fontId="38" fillId="7" borderId="36" xfId="5" quotePrefix="1" applyNumberFormat="1" applyFont="1" applyFill="1" applyBorder="1" applyAlignment="1" applyProtection="1">
      <alignment horizontal="right" vertical="center" wrapText="1"/>
    </xf>
    <xf numFmtId="0" fontId="47" fillId="0" borderId="0" xfId="11" applyFont="1"/>
    <xf numFmtId="4" fontId="38" fillId="0" borderId="0" xfId="0" applyNumberFormat="1" applyFont="1" applyFill="1" applyBorder="1"/>
    <xf numFmtId="0" fontId="38" fillId="0" borderId="3" xfId="12" applyFont="1" applyBorder="1" applyAlignment="1">
      <alignment horizontal="left" vertical="center" wrapText="1"/>
    </xf>
    <xf numFmtId="0" fontId="37" fillId="5" borderId="3" xfId="10" applyFont="1" applyFill="1" applyBorder="1" applyAlignment="1">
      <alignment horizontal="left" vertical="center" wrapText="1"/>
    </xf>
    <xf numFmtId="0" fontId="38" fillId="5" borderId="3" xfId="10" applyFont="1" applyFill="1" applyBorder="1" applyAlignment="1">
      <alignment horizontal="center" vertical="center" wrapText="1"/>
    </xf>
    <xf numFmtId="4" fontId="38" fillId="0" borderId="3" xfId="12" applyNumberFormat="1" applyFont="1" applyBorder="1" applyAlignment="1">
      <alignment vertical="center"/>
    </xf>
    <xf numFmtId="10" fontId="38" fillId="0" borderId="3" xfId="12" applyNumberFormat="1" applyFont="1" applyBorder="1" applyAlignment="1">
      <alignment vertical="center"/>
    </xf>
    <xf numFmtId="4" fontId="37" fillId="5" borderId="3" xfId="10" applyNumberFormat="1" applyFont="1" applyFill="1" applyBorder="1" applyAlignment="1">
      <alignment vertical="center"/>
    </xf>
    <xf numFmtId="9" fontId="38" fillId="5" borderId="3" xfId="10" applyNumberFormat="1" applyFont="1" applyFill="1" applyBorder="1" applyAlignment="1">
      <alignment vertical="center"/>
    </xf>
    <xf numFmtId="172" fontId="37" fillId="5" borderId="3" xfId="10" applyNumberFormat="1" applyFont="1" applyFill="1" applyBorder="1" applyAlignment="1">
      <alignment vertical="center"/>
    </xf>
    <xf numFmtId="172" fontId="38" fillId="5" borderId="3" xfId="10" applyNumberFormat="1" applyFont="1" applyFill="1" applyBorder="1" applyAlignment="1">
      <alignment vertical="center"/>
    </xf>
    <xf numFmtId="10" fontId="37" fillId="5" borderId="3" xfId="10" applyNumberFormat="1" applyFont="1" applyFill="1" applyBorder="1" applyAlignment="1">
      <alignment vertical="center"/>
    </xf>
    <xf numFmtId="4" fontId="38" fillId="5" borderId="3" xfId="10" applyNumberFormat="1" applyFont="1" applyFill="1" applyBorder="1" applyAlignment="1">
      <alignment vertical="center"/>
    </xf>
    <xf numFmtId="0" fontId="38" fillId="0" borderId="0" xfId="10" applyFont="1" applyAlignment="1">
      <alignment horizontal="right"/>
    </xf>
    <xf numFmtId="0" fontId="43" fillId="0" borderId="0" xfId="10" applyFont="1" applyAlignment="1">
      <alignment horizontal="left" vertical="center" wrapText="1"/>
    </xf>
    <xf numFmtId="0" fontId="38" fillId="0" borderId="0" xfId="10" applyFont="1" applyAlignment="1">
      <alignment horizontal="left"/>
    </xf>
    <xf numFmtId="0" fontId="27" fillId="0" borderId="0" xfId="0" applyFont="1" applyFill="1" applyAlignment="1">
      <alignment horizontal="right"/>
    </xf>
    <xf numFmtId="0" fontId="26" fillId="0" borderId="0" xfId="0" applyFont="1" applyFill="1" applyAlignment="1">
      <alignment horizontal="center" wrapText="1"/>
    </xf>
    <xf numFmtId="0" fontId="27" fillId="0" borderId="3" xfId="0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44" fontId="44" fillId="0" borderId="3" xfId="0" applyNumberFormat="1" applyFont="1" applyBorder="1" applyAlignment="1">
      <alignment horizontal="center" wrapText="1"/>
    </xf>
    <xf numFmtId="10" fontId="44" fillId="0" borderId="3" xfId="0" applyNumberFormat="1" applyFont="1" applyFill="1" applyBorder="1" applyAlignment="1">
      <alignment horizontal="center"/>
    </xf>
    <xf numFmtId="4" fontId="44" fillId="0" borderId="3" xfId="0" applyNumberFormat="1" applyFont="1" applyBorder="1"/>
    <xf numFmtId="10" fontId="44" fillId="0" borderId="3" xfId="0" applyNumberFormat="1" applyFont="1" applyBorder="1" applyAlignment="1">
      <alignment horizontal="center"/>
    </xf>
    <xf numFmtId="10" fontId="27" fillId="0" borderId="3" xfId="0" applyNumberFormat="1" applyFont="1" applyBorder="1" applyAlignment="1">
      <alignment horizontal="center"/>
    </xf>
    <xf numFmtId="173" fontId="26" fillId="0" borderId="3" xfId="0" applyNumberFormat="1" applyFont="1" applyFill="1" applyBorder="1" applyAlignment="1">
      <alignment horizontal="center"/>
    </xf>
    <xf numFmtId="10" fontId="26" fillId="0" borderId="3" xfId="0" applyNumberFormat="1" applyFont="1" applyFill="1" applyBorder="1" applyAlignment="1">
      <alignment horizontal="center"/>
    </xf>
    <xf numFmtId="173" fontId="26" fillId="0" borderId="3" xfId="0" applyNumberFormat="1" applyFont="1" applyFill="1" applyBorder="1"/>
    <xf numFmtId="0" fontId="27" fillId="0" borderId="0" xfId="0" applyFont="1" applyFill="1" applyBorder="1"/>
    <xf numFmtId="4" fontId="27" fillId="0" borderId="0" xfId="0" applyNumberFormat="1" applyFont="1" applyFill="1" applyBorder="1"/>
    <xf numFmtId="10" fontId="27" fillId="0" borderId="0" xfId="0" applyNumberFormat="1" applyFont="1" applyFill="1"/>
    <xf numFmtId="4" fontId="27" fillId="0" borderId="0" xfId="0" applyNumberFormat="1" applyFont="1" applyFill="1"/>
    <xf numFmtId="0" fontId="29" fillId="0" borderId="0" xfId="0" applyFont="1" applyFill="1" applyBorder="1"/>
    <xf numFmtId="0" fontId="26" fillId="0" borderId="3" xfId="0" applyFont="1" applyFill="1" applyBorder="1" applyAlignment="1">
      <alignment horizontal="center"/>
    </xf>
    <xf numFmtId="0" fontId="26" fillId="0" borderId="0" xfId="10" applyFont="1" applyAlignment="1">
      <alignment horizontal="left" wrapText="1"/>
    </xf>
    <xf numFmtId="0" fontId="18" fillId="0" borderId="0" xfId="0" applyFont="1" applyAlignment="1">
      <alignment horizontal="right"/>
    </xf>
    <xf numFmtId="10" fontId="3" fillId="0" borderId="0" xfId="10" applyNumberFormat="1" applyFont="1"/>
    <xf numFmtId="0" fontId="3" fillId="0" borderId="0" xfId="1" applyFont="1" applyAlignment="1">
      <alignment wrapText="1"/>
    </xf>
    <xf numFmtId="0" fontId="21" fillId="4" borderId="0" xfId="4" applyFont="1" applyFill="1" applyAlignment="1">
      <alignment horizontal="left"/>
    </xf>
    <xf numFmtId="0" fontId="59" fillId="4" borderId="0" xfId="4" applyFont="1" applyFill="1" applyAlignment="1">
      <alignment horizontal="left"/>
    </xf>
    <xf numFmtId="0" fontId="21" fillId="4" borderId="0" xfId="4" applyFont="1" applyFill="1"/>
    <xf numFmtId="0" fontId="59" fillId="4" borderId="0" xfId="4" applyFont="1" applyFill="1"/>
    <xf numFmtId="0" fontId="67" fillId="0" borderId="3" xfId="2" applyFont="1" applyBorder="1" applyAlignment="1" applyProtection="1">
      <alignment horizontal="justify" vertical="center" wrapText="1"/>
    </xf>
    <xf numFmtId="0" fontId="3" fillId="0" borderId="3" xfId="1" applyFont="1" applyBorder="1" applyAlignment="1">
      <alignment horizontal="justify" vertical="center" wrapText="1"/>
    </xf>
    <xf numFmtId="0" fontId="3" fillId="0" borderId="3" xfId="3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3" applyFont="1" applyBorder="1" applyAlignment="1">
      <alignment wrapText="1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wrapText="1"/>
    </xf>
    <xf numFmtId="173" fontId="27" fillId="7" borderId="30" xfId="5" applyNumberFormat="1" applyFont="1" applyFill="1" applyBorder="1" applyAlignment="1" applyProtection="1">
      <alignment horizontal="center" wrapText="1"/>
    </xf>
    <xf numFmtId="173" fontId="27" fillId="7" borderId="41" xfId="5" applyNumberFormat="1" applyFont="1" applyFill="1" applyBorder="1" applyAlignment="1" applyProtection="1">
      <alignment horizontal="center" wrapText="1"/>
    </xf>
    <xf numFmtId="173" fontId="27" fillId="7" borderId="44" xfId="5" applyNumberFormat="1" applyFont="1" applyFill="1" applyBorder="1" applyAlignment="1" applyProtection="1">
      <alignment horizontal="center" wrapText="1"/>
    </xf>
    <xf numFmtId="4" fontId="18" fillId="0" borderId="3" xfId="0" applyNumberFormat="1" applyFont="1" applyBorder="1"/>
    <xf numFmtId="0" fontId="18" fillId="0" borderId="3" xfId="0" applyFont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4" fontId="29" fillId="0" borderId="9" xfId="0" applyNumberFormat="1" applyFont="1" applyBorder="1"/>
    <xf numFmtId="168" fontId="29" fillId="0" borderId="9" xfId="0" applyNumberFormat="1" applyFont="1" applyBorder="1"/>
    <xf numFmtId="4" fontId="54" fillId="0" borderId="9" xfId="0" applyNumberFormat="1" applyFont="1" applyBorder="1" applyAlignment="1">
      <alignment horizontal="right"/>
    </xf>
    <xf numFmtId="168" fontId="29" fillId="0" borderId="9" xfId="0" applyNumberFormat="1" applyFont="1" applyBorder="1" applyAlignment="1"/>
    <xf numFmtId="168" fontId="29" fillId="0" borderId="9" xfId="0" applyNumberFormat="1" applyFont="1" applyBorder="1" applyAlignment="1">
      <alignment horizontal="right"/>
    </xf>
    <xf numFmtId="4" fontId="54" fillId="0" borderId="9" xfId="0" applyNumberFormat="1" applyFont="1" applyBorder="1" applyAlignment="1"/>
    <xf numFmtId="4" fontId="29" fillId="0" borderId="9" xfId="0" applyNumberFormat="1" applyFont="1" applyBorder="1" applyAlignment="1">
      <alignment horizontal="right"/>
    </xf>
    <xf numFmtId="10" fontId="29" fillId="0" borderId="9" xfId="0" applyNumberFormat="1" applyFont="1" applyBorder="1"/>
    <xf numFmtId="167" fontId="54" fillId="0" borderId="9" xfId="0" applyNumberFormat="1" applyFont="1" applyFill="1" applyBorder="1" applyAlignment="1">
      <alignment horizontal="right"/>
    </xf>
    <xf numFmtId="4" fontId="26" fillId="0" borderId="3" xfId="0" applyNumberFormat="1" applyFont="1" applyBorder="1"/>
    <xf numFmtId="0" fontId="11" fillId="0" borderId="0" xfId="1" applyFont="1"/>
    <xf numFmtId="167" fontId="21" fillId="4" borderId="3" xfId="14" applyNumberFormat="1" applyFont="1" applyFill="1" applyBorder="1" applyAlignment="1">
      <alignment vertical="center" wrapText="1"/>
    </xf>
    <xf numFmtId="168" fontId="21" fillId="4" borderId="3" xfId="14" applyNumberFormat="1" applyFont="1" applyFill="1" applyBorder="1" applyAlignment="1">
      <alignment vertical="center" wrapText="1"/>
    </xf>
    <xf numFmtId="168" fontId="61" fillId="4" borderId="5" xfId="14" applyNumberFormat="1" applyFont="1" applyFill="1" applyBorder="1" applyAlignment="1">
      <alignment horizontal="center" vertical="center" wrapText="1"/>
    </xf>
    <xf numFmtId="0" fontId="58" fillId="4" borderId="0" xfId="15" applyFont="1" applyFill="1"/>
    <xf numFmtId="0" fontId="21" fillId="0" borderId="0" xfId="15" applyFont="1" applyAlignment="1">
      <alignment horizontal="right"/>
    </xf>
    <xf numFmtId="0" fontId="21" fillId="0" borderId="0" xfId="15" applyFont="1"/>
    <xf numFmtId="0" fontId="27" fillId="0" borderId="0" xfId="15" applyFont="1"/>
    <xf numFmtId="0" fontId="27" fillId="4" borderId="0" xfId="15" applyFont="1" applyFill="1"/>
    <xf numFmtId="0" fontId="27" fillId="4" borderId="6" xfId="15" applyFont="1" applyFill="1" applyBorder="1"/>
    <xf numFmtId="0" fontId="27" fillId="4" borderId="3" xfId="15" applyFont="1" applyFill="1" applyBorder="1"/>
    <xf numFmtId="0" fontId="58" fillId="0" borderId="0" xfId="15" applyFont="1" applyAlignment="1">
      <alignment horizontal="center"/>
    </xf>
    <xf numFmtId="0" fontId="21" fillId="4" borderId="0" xfId="15" applyFont="1" applyFill="1"/>
    <xf numFmtId="4" fontId="60" fillId="4" borderId="0" xfId="15" applyNumberFormat="1" applyFont="1" applyFill="1"/>
    <xf numFmtId="0" fontId="58" fillId="4" borderId="0" xfId="15" applyFont="1" applyFill="1" applyAlignment="1">
      <alignment vertical="top"/>
    </xf>
    <xf numFmtId="2" fontId="58" fillId="4" borderId="0" xfId="15" applyNumberFormat="1" applyFont="1" applyFill="1"/>
    <xf numFmtId="4" fontId="58" fillId="4" borderId="0" xfId="15" applyNumberFormat="1" applyFont="1" applyFill="1"/>
    <xf numFmtId="4" fontId="58" fillId="0" borderId="0" xfId="15" applyNumberFormat="1" applyFont="1" applyAlignment="1">
      <alignment horizontal="center"/>
    </xf>
    <xf numFmtId="0" fontId="62" fillId="4" borderId="0" xfId="15" applyFont="1" applyFill="1"/>
    <xf numFmtId="4" fontId="62" fillId="4" borderId="0" xfId="15" applyNumberFormat="1" applyFont="1" applyFill="1"/>
    <xf numFmtId="164" fontId="62" fillId="4" borderId="0" xfId="15" applyNumberFormat="1" applyFont="1" applyFill="1"/>
    <xf numFmtId="0" fontId="62" fillId="4" borderId="7" xfId="15" applyFont="1" applyFill="1" applyBorder="1"/>
    <xf numFmtId="4" fontId="62" fillId="4" borderId="7" xfId="15" applyNumberFormat="1" applyFont="1" applyFill="1" applyBorder="1"/>
    <xf numFmtId="0" fontId="21" fillId="0" borderId="7" xfId="15" applyFont="1" applyBorder="1"/>
    <xf numFmtId="0" fontId="61" fillId="4" borderId="45" xfId="15" applyFont="1" applyFill="1" applyBorder="1" applyAlignment="1">
      <alignment horizontal="center" vertical="center" wrapText="1"/>
    </xf>
    <xf numFmtId="0" fontId="61" fillId="4" borderId="46" xfId="15" applyFont="1" applyFill="1" applyBorder="1" applyAlignment="1">
      <alignment horizontal="center" vertical="center" wrapText="1"/>
    </xf>
    <xf numFmtId="2" fontId="61" fillId="4" borderId="46" xfId="15" applyNumberFormat="1" applyFont="1" applyFill="1" applyBorder="1" applyAlignment="1">
      <alignment horizontal="center" vertical="center" wrapText="1"/>
    </xf>
    <xf numFmtId="4" fontId="61" fillId="4" borderId="46" xfId="15" applyNumberFormat="1" applyFont="1" applyFill="1" applyBorder="1" applyAlignment="1">
      <alignment horizontal="center" vertical="center" wrapText="1"/>
    </xf>
    <xf numFmtId="0" fontId="61" fillId="4" borderId="47" xfId="15" applyFont="1" applyFill="1" applyBorder="1" applyAlignment="1">
      <alignment horizontal="center" vertical="center" wrapText="1"/>
    </xf>
    <xf numFmtId="0" fontId="21" fillId="4" borderId="8" xfId="15" applyFont="1" applyFill="1" applyBorder="1" applyAlignment="1">
      <alignment horizontal="center"/>
    </xf>
    <xf numFmtId="0" fontId="21" fillId="4" borderId="9" xfId="15" applyFont="1" applyFill="1" applyBorder="1" applyAlignment="1">
      <alignment horizontal="center" vertical="top"/>
    </xf>
    <xf numFmtId="0" fontId="21" fillId="4" borderId="9" xfId="15" applyFont="1" applyFill="1" applyBorder="1" applyAlignment="1">
      <alignment horizontal="center"/>
    </xf>
    <xf numFmtId="0" fontId="21" fillId="4" borderId="10" xfId="15" applyFont="1" applyFill="1" applyBorder="1" applyAlignment="1">
      <alignment horizontal="center"/>
    </xf>
    <xf numFmtId="0" fontId="21" fillId="4" borderId="3" xfId="15" applyFont="1" applyFill="1" applyBorder="1" applyAlignment="1">
      <alignment horizontal="center" vertical="center"/>
    </xf>
    <xf numFmtId="0" fontId="21" fillId="0" borderId="3" xfId="15" applyFont="1" applyBorder="1" applyAlignment="1">
      <alignment horizontal="left" vertical="center"/>
    </xf>
    <xf numFmtId="1" fontId="21" fillId="0" borderId="3" xfId="15" applyNumberFormat="1" applyFont="1" applyBorder="1" applyAlignment="1">
      <alignment vertical="center"/>
    </xf>
    <xf numFmtId="165" fontId="21" fillId="4" borderId="3" xfId="15" applyNumberFormat="1" applyFont="1" applyFill="1" applyBorder="1" applyAlignment="1">
      <alignment vertical="center"/>
    </xf>
    <xf numFmtId="10" fontId="21" fillId="0" borderId="3" xfId="15" applyNumberFormat="1" applyFont="1" applyBorder="1" applyAlignment="1">
      <alignment vertical="center"/>
    </xf>
    <xf numFmtId="2" fontId="21" fillId="4" borderId="3" xfId="15" applyNumberFormat="1" applyFont="1" applyFill="1" applyBorder="1" applyAlignment="1">
      <alignment horizontal="center" vertical="center"/>
    </xf>
    <xf numFmtId="10" fontId="21" fillId="4" borderId="3" xfId="15" applyNumberFormat="1" applyFont="1" applyFill="1" applyBorder="1" applyAlignment="1">
      <alignment vertical="center"/>
    </xf>
    <xf numFmtId="4" fontId="21" fillId="4" borderId="3" xfId="15" applyNumberFormat="1" applyFont="1" applyFill="1" applyBorder="1" applyAlignment="1">
      <alignment horizontal="center" vertical="center"/>
    </xf>
    <xf numFmtId="0" fontId="21" fillId="4" borderId="3" xfId="15" applyFont="1" applyFill="1" applyBorder="1" applyAlignment="1">
      <alignment vertical="center"/>
    </xf>
    <xf numFmtId="0" fontId="21" fillId="4" borderId="3" xfId="15" applyFont="1" applyFill="1" applyBorder="1" applyAlignment="1">
      <alignment horizontal="right" vertical="center"/>
    </xf>
    <xf numFmtId="0" fontId="21" fillId="4" borderId="3" xfId="15" applyFont="1" applyFill="1" applyBorder="1" applyAlignment="1">
      <alignment horizontal="left"/>
    </xf>
    <xf numFmtId="168" fontId="27" fillId="0" borderId="0" xfId="15" applyNumberFormat="1" applyFont="1"/>
    <xf numFmtId="167" fontId="21" fillId="4" borderId="3" xfId="15" applyNumberFormat="1" applyFont="1" applyFill="1" applyBorder="1" applyAlignment="1">
      <alignment vertical="center"/>
    </xf>
    <xf numFmtId="169" fontId="21" fillId="4" borderId="3" xfId="15" applyNumberFormat="1" applyFont="1" applyFill="1" applyBorder="1" applyAlignment="1">
      <alignment horizontal="right" vertical="center"/>
    </xf>
    <xf numFmtId="0" fontId="21" fillId="4" borderId="3" xfId="15" applyFont="1" applyFill="1" applyBorder="1" applyAlignment="1">
      <alignment horizontal="left" wrapText="1"/>
    </xf>
    <xf numFmtId="0" fontId="21" fillId="0" borderId="3" xfId="15" applyFont="1" applyBorder="1" applyAlignment="1">
      <alignment horizontal="center" vertical="center"/>
    </xf>
    <xf numFmtId="0" fontId="21" fillId="0" borderId="3" xfId="15" applyFont="1" applyBorder="1" applyAlignment="1">
      <alignment vertical="center"/>
    </xf>
    <xf numFmtId="169" fontId="21" fillId="4" borderId="3" xfId="15" applyNumberFormat="1" applyFont="1" applyFill="1" applyBorder="1" applyAlignment="1">
      <alignment vertical="center"/>
    </xf>
    <xf numFmtId="4" fontId="21" fillId="0" borderId="3" xfId="15" applyNumberFormat="1" applyFont="1" applyBorder="1" applyAlignment="1">
      <alignment horizontal="center" vertical="center"/>
    </xf>
    <xf numFmtId="0" fontId="21" fillId="0" borderId="3" xfId="15" applyFont="1" applyBorder="1" applyAlignment="1">
      <alignment horizontal="right" vertical="center"/>
    </xf>
    <xf numFmtId="0" fontId="21" fillId="0" borderId="3" xfId="15" applyFont="1" applyBorder="1" applyAlignment="1">
      <alignment horizontal="left" wrapText="1"/>
    </xf>
    <xf numFmtId="0" fontId="21" fillId="0" borderId="3" xfId="15" applyFont="1" applyBorder="1" applyAlignment="1">
      <alignment horizontal="left"/>
    </xf>
    <xf numFmtId="4" fontId="21" fillId="4" borderId="3" xfId="15" applyNumberFormat="1" applyFont="1" applyFill="1" applyBorder="1"/>
    <xf numFmtId="0" fontId="21" fillId="4" borderId="5" xfId="15" applyFont="1" applyFill="1" applyBorder="1" applyAlignment="1">
      <alignment horizontal="center" vertical="center"/>
    </xf>
    <xf numFmtId="0" fontId="21" fillId="0" borderId="5" xfId="15" applyFont="1" applyBorder="1" applyAlignment="1">
      <alignment horizontal="left" vertical="center"/>
    </xf>
    <xf numFmtId="0" fontId="21" fillId="0" borderId="5" xfId="15" applyFont="1" applyBorder="1" applyAlignment="1">
      <alignment vertical="center"/>
    </xf>
    <xf numFmtId="165" fontId="21" fillId="4" borderId="5" xfId="15" applyNumberFormat="1" applyFont="1" applyFill="1" applyBorder="1" applyAlignment="1">
      <alignment vertical="center"/>
    </xf>
    <xf numFmtId="10" fontId="21" fillId="0" borderId="5" xfId="15" applyNumberFormat="1" applyFont="1" applyBorder="1" applyAlignment="1">
      <alignment vertical="center"/>
    </xf>
    <xf numFmtId="166" fontId="21" fillId="4" borderId="5" xfId="15" applyNumberFormat="1" applyFont="1" applyFill="1" applyBorder="1" applyAlignment="1">
      <alignment horizontal="right" vertical="center"/>
    </xf>
    <xf numFmtId="167" fontId="62" fillId="4" borderId="5" xfId="15" applyNumberFormat="1" applyFont="1" applyFill="1" applyBorder="1" applyAlignment="1">
      <alignment vertical="center"/>
    </xf>
    <xf numFmtId="10" fontId="61" fillId="4" borderId="5" xfId="15" applyNumberFormat="1" applyFont="1" applyFill="1" applyBorder="1" applyAlignment="1">
      <alignment vertical="center"/>
    </xf>
    <xf numFmtId="4" fontId="21" fillId="4" borderId="5" xfId="15" applyNumberFormat="1" applyFont="1" applyFill="1" applyBorder="1" applyAlignment="1">
      <alignment horizontal="center" vertical="center"/>
    </xf>
    <xf numFmtId="10" fontId="21" fillId="4" borderId="5" xfId="15" applyNumberFormat="1" applyFont="1" applyFill="1" applyBorder="1" applyAlignment="1">
      <alignment vertical="center"/>
    </xf>
    <xf numFmtId="0" fontId="21" fillId="4" borderId="5" xfId="15" applyFont="1" applyFill="1" applyBorder="1" applyAlignment="1">
      <alignment vertical="center"/>
    </xf>
    <xf numFmtId="0" fontId="21" fillId="4" borderId="5" xfId="15" applyFont="1" applyFill="1" applyBorder="1" applyAlignment="1">
      <alignment horizontal="right" vertical="center"/>
    </xf>
    <xf numFmtId="0" fontId="21" fillId="4" borderId="5" xfId="15" applyFont="1" applyFill="1" applyBorder="1" applyAlignment="1">
      <alignment horizontal="left"/>
    </xf>
    <xf numFmtId="0" fontId="29" fillId="0" borderId="0" xfId="15" applyFont="1"/>
    <xf numFmtId="0" fontId="21" fillId="4" borderId="3" xfId="15" applyFont="1" applyFill="1" applyBorder="1" applyAlignment="1">
      <alignment horizontal="center"/>
    </xf>
    <xf numFmtId="0" fontId="21" fillId="4" borderId="3" xfId="15" applyFont="1" applyFill="1" applyBorder="1" applyAlignment="1">
      <alignment horizontal="left" vertical="center"/>
    </xf>
    <xf numFmtId="10" fontId="21" fillId="4" borderId="3" xfId="15" applyNumberFormat="1" applyFont="1" applyFill="1" applyBorder="1" applyAlignment="1">
      <alignment horizontal="right" vertical="center"/>
    </xf>
    <xf numFmtId="166" fontId="21" fillId="4" borderId="3" xfId="15" applyNumberFormat="1" applyFont="1" applyFill="1" applyBorder="1" applyAlignment="1">
      <alignment vertical="center"/>
    </xf>
    <xf numFmtId="170" fontId="21" fillId="4" borderId="3" xfId="15" applyNumberFormat="1" applyFont="1" applyFill="1" applyBorder="1" applyAlignment="1">
      <alignment horizontal="right"/>
    </xf>
    <xf numFmtId="168" fontId="21" fillId="4" borderId="3" xfId="15" applyNumberFormat="1" applyFont="1" applyFill="1" applyBorder="1"/>
    <xf numFmtId="10" fontId="21" fillId="4" borderId="3" xfId="15" applyNumberFormat="1" applyFont="1" applyFill="1" applyBorder="1" applyAlignment="1">
      <alignment horizontal="right"/>
    </xf>
    <xf numFmtId="4" fontId="21" fillId="4" borderId="3" xfId="15" applyNumberFormat="1" applyFont="1" applyFill="1" applyBorder="1" applyAlignment="1">
      <alignment horizontal="center"/>
    </xf>
    <xf numFmtId="169" fontId="21" fillId="4" borderId="3" xfId="15" applyNumberFormat="1" applyFont="1" applyFill="1" applyBorder="1" applyAlignment="1">
      <alignment horizontal="right"/>
    </xf>
    <xf numFmtId="0" fontId="21" fillId="0" borderId="3" xfId="15" applyFont="1" applyBorder="1" applyAlignment="1">
      <alignment horizontal="right"/>
    </xf>
    <xf numFmtId="0" fontId="44" fillId="4" borderId="0" xfId="15" applyFont="1" applyFill="1"/>
    <xf numFmtId="0" fontId="44" fillId="4" borderId="6" xfId="15" applyFont="1" applyFill="1" applyBorder="1"/>
    <xf numFmtId="0" fontId="44" fillId="4" borderId="3" xfId="15" applyFont="1" applyFill="1" applyBorder="1"/>
    <xf numFmtId="0" fontId="64" fillId="4" borderId="13" xfId="15" applyFont="1" applyFill="1" applyBorder="1"/>
    <xf numFmtId="0" fontId="64" fillId="4" borderId="5" xfId="15" applyFont="1" applyFill="1" applyBorder="1"/>
    <xf numFmtId="165" fontId="64" fillId="4" borderId="5" xfId="15" applyNumberFormat="1" applyFont="1" applyFill="1" applyBorder="1"/>
    <xf numFmtId="168" fontId="61" fillId="4" borderId="5" xfId="15" applyNumberFormat="1" applyFont="1" applyFill="1" applyBorder="1" applyAlignment="1">
      <alignment horizontal="right"/>
    </xf>
    <xf numFmtId="10" fontId="61" fillId="4" borderId="5" xfId="15" applyNumberFormat="1" applyFont="1" applyFill="1" applyBorder="1" applyAlignment="1">
      <alignment horizontal="right"/>
    </xf>
    <xf numFmtId="0" fontId="62" fillId="4" borderId="5" xfId="15" applyFont="1" applyFill="1" applyBorder="1"/>
    <xf numFmtId="0" fontId="64" fillId="4" borderId="14" xfId="15" applyFont="1" applyFill="1" applyBorder="1"/>
    <xf numFmtId="10" fontId="27" fillId="0" borderId="0" xfId="15" applyNumberFormat="1" applyFont="1"/>
    <xf numFmtId="0" fontId="21" fillId="4" borderId="11" xfId="15" applyFont="1" applyFill="1" applyBorder="1"/>
    <xf numFmtId="0" fontId="21" fillId="4" borderId="3" xfId="15" applyFont="1" applyFill="1" applyBorder="1" applyAlignment="1">
      <alignment vertical="top"/>
    </xf>
    <xf numFmtId="0" fontId="21" fillId="4" borderId="3" xfId="15" applyFont="1" applyFill="1" applyBorder="1"/>
    <xf numFmtId="2" fontId="21" fillId="4" borderId="3" xfId="15" applyNumberFormat="1" applyFont="1" applyFill="1" applyBorder="1"/>
    <xf numFmtId="0" fontId="21" fillId="0" borderId="3" xfId="15" applyFont="1" applyBorder="1" applyAlignment="1">
      <alignment horizontal="center"/>
    </xf>
    <xf numFmtId="0" fontId="21" fillId="0" borderId="12" xfId="15" applyFont="1" applyBorder="1"/>
    <xf numFmtId="0" fontId="29" fillId="0" borderId="6" xfId="15" applyFont="1" applyBorder="1"/>
    <xf numFmtId="0" fontId="29" fillId="0" borderId="3" xfId="15" applyFont="1" applyBorder="1"/>
    <xf numFmtId="0" fontId="61" fillId="0" borderId="46" xfId="15" applyFont="1" applyBorder="1" applyAlignment="1">
      <alignment horizontal="center" vertical="center" wrapText="1"/>
    </xf>
    <xf numFmtId="0" fontId="61" fillId="0" borderId="47" xfId="15" applyFont="1" applyBorder="1" applyAlignment="1">
      <alignment horizontal="center" vertical="center" wrapText="1"/>
    </xf>
    <xf numFmtId="0" fontId="21" fillId="0" borderId="9" xfId="15" applyFont="1" applyBorder="1" applyAlignment="1">
      <alignment horizontal="center"/>
    </xf>
    <xf numFmtId="0" fontId="21" fillId="0" borderId="10" xfId="15" applyFont="1" applyBorder="1" applyAlignment="1">
      <alignment horizontal="center"/>
    </xf>
    <xf numFmtId="4" fontId="21" fillId="0" borderId="12" xfId="15" applyNumberFormat="1" applyFont="1" applyBorder="1"/>
    <xf numFmtId="0" fontId="62" fillId="4" borderId="11" xfId="15" applyFont="1" applyFill="1" applyBorder="1"/>
    <xf numFmtId="0" fontId="62" fillId="4" borderId="3" xfId="15" applyFont="1" applyFill="1" applyBorder="1"/>
    <xf numFmtId="4" fontId="62" fillId="0" borderId="12" xfId="15" applyNumberFormat="1" applyFont="1" applyBorder="1"/>
    <xf numFmtId="0" fontId="62" fillId="4" borderId="21" xfId="15" applyFont="1" applyFill="1" applyBorder="1"/>
    <xf numFmtId="4" fontId="62" fillId="0" borderId="22" xfId="15" applyNumberFormat="1" applyFont="1" applyBorder="1"/>
    <xf numFmtId="0" fontId="21" fillId="4" borderId="11" xfId="15" applyFont="1" applyFill="1" applyBorder="1" applyAlignment="1">
      <alignment horizontal="center"/>
    </xf>
    <xf numFmtId="167" fontId="21" fillId="4" borderId="3" xfId="15" applyNumberFormat="1" applyFont="1" applyFill="1" applyBorder="1" applyAlignment="1">
      <alignment horizontal="center"/>
    </xf>
    <xf numFmtId="10" fontId="21" fillId="4" borderId="3" xfId="15" applyNumberFormat="1" applyFont="1" applyFill="1" applyBorder="1" applyAlignment="1">
      <alignment horizontal="center"/>
    </xf>
    <xf numFmtId="170" fontId="21" fillId="4" borderId="3" xfId="15" applyNumberFormat="1" applyFont="1" applyFill="1" applyBorder="1" applyAlignment="1">
      <alignment horizontal="center"/>
    </xf>
    <xf numFmtId="169" fontId="21" fillId="4" borderId="3" xfId="15" applyNumberFormat="1" applyFont="1" applyFill="1" applyBorder="1" applyAlignment="1">
      <alignment horizontal="center"/>
    </xf>
    <xf numFmtId="4" fontId="21" fillId="0" borderId="12" xfId="15" applyNumberFormat="1" applyFont="1" applyBorder="1" applyAlignment="1">
      <alignment vertical="top" wrapText="1"/>
    </xf>
    <xf numFmtId="4" fontId="27" fillId="0" borderId="0" xfId="15" applyNumberFormat="1" applyFont="1"/>
    <xf numFmtId="4" fontId="21" fillId="4" borderId="3" xfId="15" applyNumberFormat="1" applyFont="1" applyFill="1" applyBorder="1" applyAlignment="1">
      <alignment horizontal="left"/>
    </xf>
    <xf numFmtId="0" fontId="21" fillId="0" borderId="12" xfId="15" applyFont="1" applyBorder="1" applyAlignment="1">
      <alignment horizontal="left"/>
    </xf>
    <xf numFmtId="0" fontId="21" fillId="4" borderId="21" xfId="15" applyFont="1" applyFill="1" applyBorder="1"/>
    <xf numFmtId="4" fontId="21" fillId="4" borderId="21" xfId="15" applyNumberFormat="1" applyFont="1" applyFill="1" applyBorder="1"/>
    <xf numFmtId="0" fontId="21" fillId="0" borderId="21" xfId="15" applyFont="1" applyBorder="1" applyAlignment="1">
      <alignment horizontal="center"/>
    </xf>
    <xf numFmtId="0" fontId="21" fillId="0" borderId="22" xfId="15" applyFont="1" applyBorder="1"/>
    <xf numFmtId="0" fontId="61" fillId="4" borderId="15" xfId="15" applyFont="1" applyFill="1" applyBorder="1" applyAlignment="1">
      <alignment horizontal="center" vertical="center" wrapText="1"/>
    </xf>
    <xf numFmtId="0" fontId="61" fillId="4" borderId="16" xfId="15" applyFont="1" applyFill="1" applyBorder="1" applyAlignment="1">
      <alignment horizontal="center" vertical="center" wrapText="1"/>
    </xf>
    <xf numFmtId="2" fontId="61" fillId="4" borderId="16" xfId="15" applyNumberFormat="1" applyFont="1" applyFill="1" applyBorder="1" applyAlignment="1">
      <alignment horizontal="center" vertical="center" wrapText="1"/>
    </xf>
    <xf numFmtId="4" fontId="61" fillId="4" borderId="16" xfId="15" applyNumberFormat="1" applyFont="1" applyFill="1" applyBorder="1" applyAlignment="1">
      <alignment horizontal="center" vertical="center" wrapText="1"/>
    </xf>
    <xf numFmtId="0" fontId="61" fillId="0" borderId="16" xfId="15" applyFont="1" applyBorder="1" applyAlignment="1">
      <alignment horizontal="center" vertical="center" wrapText="1"/>
    </xf>
    <xf numFmtId="0" fontId="61" fillId="4" borderId="17" xfId="15" applyFont="1" applyFill="1" applyBorder="1" applyAlignment="1">
      <alignment horizontal="center" vertical="center" wrapText="1"/>
    </xf>
    <xf numFmtId="0" fontId="21" fillId="4" borderId="3" xfId="15" applyFont="1" applyFill="1" applyBorder="1" applyAlignment="1">
      <alignment horizontal="center" vertical="top"/>
    </xf>
    <xf numFmtId="0" fontId="21" fillId="4" borderId="12" xfId="15" applyFont="1" applyFill="1" applyBorder="1" applyAlignment="1">
      <alignment horizontal="center"/>
    </xf>
    <xf numFmtId="0" fontId="21" fillId="4" borderId="12" xfId="15" applyFont="1" applyFill="1" applyBorder="1"/>
    <xf numFmtId="4" fontId="61" fillId="6" borderId="4" xfId="15" applyNumberFormat="1" applyFont="1" applyFill="1" applyBorder="1" applyAlignment="1">
      <alignment wrapText="1"/>
    </xf>
    <xf numFmtId="0" fontId="61" fillId="6" borderId="4" xfId="15" applyFont="1" applyFill="1" applyBorder="1" applyAlignment="1">
      <alignment wrapText="1"/>
    </xf>
    <xf numFmtId="0" fontId="61" fillId="6" borderId="3" xfId="15" applyFont="1" applyFill="1" applyBorder="1" applyAlignment="1">
      <alignment horizontal="center" wrapText="1"/>
    </xf>
    <xf numFmtId="0" fontId="61" fillId="6" borderId="12" xfId="15" applyFont="1" applyFill="1" applyBorder="1" applyAlignment="1">
      <alignment wrapText="1"/>
    </xf>
    <xf numFmtId="168" fontId="21" fillId="0" borderId="3" xfId="15" applyNumberFormat="1" applyFont="1" applyBorder="1"/>
    <xf numFmtId="4" fontId="21" fillId="0" borderId="3" xfId="15" applyNumberFormat="1" applyFont="1" applyBorder="1" applyAlignment="1">
      <alignment horizontal="center"/>
    </xf>
    <xf numFmtId="10" fontId="21" fillId="0" borderId="3" xfId="15" applyNumberFormat="1" applyFont="1" applyBorder="1"/>
    <xf numFmtId="2" fontId="21" fillId="0" borderId="12" xfId="15" applyNumberFormat="1" applyFont="1" applyBorder="1"/>
    <xf numFmtId="168" fontId="21" fillId="6" borderId="27" xfId="15" applyNumberFormat="1" applyFont="1" applyFill="1" applyBorder="1"/>
    <xf numFmtId="10" fontId="21" fillId="6" borderId="27" xfId="15" applyNumberFormat="1" applyFont="1" applyFill="1" applyBorder="1"/>
    <xf numFmtId="4" fontId="21" fillId="6" borderId="28" xfId="15" applyNumberFormat="1" applyFont="1" applyFill="1" applyBorder="1"/>
    <xf numFmtId="4" fontId="21" fillId="0" borderId="0" xfId="15" applyNumberFormat="1" applyFont="1"/>
    <xf numFmtId="0" fontId="64" fillId="0" borderId="0" xfId="15" applyFont="1"/>
    <xf numFmtId="0" fontId="64" fillId="0" borderId="0" xfId="15" applyFont="1" applyAlignment="1">
      <alignment horizontal="left"/>
    </xf>
    <xf numFmtId="0" fontId="21" fillId="0" borderId="0" xfId="15" applyFont="1" applyAlignment="1">
      <alignment horizontal="left"/>
    </xf>
    <xf numFmtId="0" fontId="66" fillId="0" borderId="0" xfId="15" applyFont="1"/>
    <xf numFmtId="4" fontId="66" fillId="0" borderId="0" xfId="15" applyNumberFormat="1" applyFont="1"/>
    <xf numFmtId="0" fontId="27" fillId="4" borderId="3" xfId="15" applyFont="1" applyFill="1" applyBorder="1" applyAlignment="1">
      <alignment vertical="top"/>
    </xf>
    <xf numFmtId="2" fontId="27" fillId="4" borderId="3" xfId="15" applyNumberFormat="1" applyFont="1" applyFill="1" applyBorder="1"/>
    <xf numFmtId="4" fontId="27" fillId="4" borderId="3" xfId="15" applyNumberFormat="1" applyFont="1" applyFill="1" applyBorder="1"/>
    <xf numFmtId="0" fontId="27" fillId="0" borderId="3" xfId="15" applyFont="1" applyBorder="1" applyAlignment="1">
      <alignment horizontal="center"/>
    </xf>
    <xf numFmtId="0" fontId="27" fillId="0" borderId="4" xfId="15" applyFont="1" applyBorder="1"/>
    <xf numFmtId="0" fontId="27" fillId="0" borderId="3" xfId="15" applyFont="1" applyBorder="1"/>
    <xf numFmtId="173" fontId="44" fillId="0" borderId="3" xfId="10" applyNumberFormat="1" applyFont="1" applyBorder="1"/>
    <xf numFmtId="0" fontId="25" fillId="0" borderId="6" xfId="0" applyFont="1" applyBorder="1" applyAlignment="1">
      <alignment horizontal="center" vertical="center" wrapText="1"/>
    </xf>
    <xf numFmtId="173" fontId="44" fillId="0" borderId="3" xfId="0" applyNumberFormat="1" applyFont="1" applyBorder="1"/>
    <xf numFmtId="14" fontId="27" fillId="0" borderId="3" xfId="0" applyNumberFormat="1" applyFont="1" applyBorder="1" applyAlignment="1"/>
    <xf numFmtId="173" fontId="27" fillId="0" borderId="3" xfId="0" applyNumberFormat="1" applyFont="1" applyBorder="1"/>
    <xf numFmtId="165" fontId="27" fillId="0" borderId="0" xfId="10" applyNumberFormat="1" applyFont="1"/>
    <xf numFmtId="173" fontId="26" fillId="0" borderId="3" xfId="0" applyNumberFormat="1" applyFont="1" applyBorder="1" applyAlignment="1">
      <alignment horizontal="center" wrapText="1"/>
    </xf>
    <xf numFmtId="173" fontId="26" fillId="0" borderId="3" xfId="10" applyNumberFormat="1" applyFont="1" applyBorder="1"/>
    <xf numFmtId="44" fontId="27" fillId="0" borderId="3" xfId="0" applyNumberFormat="1" applyFont="1" applyFill="1" applyBorder="1" applyAlignment="1">
      <alignment horizontal="center"/>
    </xf>
    <xf numFmtId="10" fontId="27" fillId="0" borderId="3" xfId="0" applyNumberFormat="1" applyFont="1" applyFill="1" applyBorder="1" applyAlignment="1">
      <alignment horizontal="center"/>
    </xf>
    <xf numFmtId="4" fontId="27" fillId="0" borderId="3" xfId="0" applyNumberFormat="1" applyFont="1" applyFill="1" applyBorder="1" applyAlignment="1">
      <alignment horizontal="center"/>
    </xf>
    <xf numFmtId="0" fontId="31" fillId="2" borderId="1" xfId="1" applyFont="1" applyFill="1" applyBorder="1" applyAlignment="1">
      <alignment horizontal="center" vertical="top" wrapText="1"/>
    </xf>
    <xf numFmtId="0" fontId="3" fillId="0" borderId="0" xfId="1" applyFont="1" applyAlignment="1">
      <alignment wrapText="1"/>
    </xf>
    <xf numFmtId="0" fontId="31" fillId="3" borderId="4" xfId="1" applyFont="1" applyFill="1" applyBorder="1" applyAlignment="1">
      <alignment horizontal="left" vertical="top" wrapText="1"/>
    </xf>
    <xf numFmtId="0" fontId="31" fillId="3" borderId="5" xfId="1" applyFont="1" applyFill="1" applyBorder="1" applyAlignment="1">
      <alignment horizontal="left" vertical="top" wrapText="1"/>
    </xf>
    <xf numFmtId="0" fontId="31" fillId="3" borderId="6" xfId="1" applyFont="1" applyFill="1" applyBorder="1" applyAlignment="1">
      <alignment horizontal="left" vertical="top" wrapText="1"/>
    </xf>
    <xf numFmtId="0" fontId="65" fillId="6" borderId="23" xfId="15" applyFont="1" applyFill="1" applyBorder="1" applyAlignment="1">
      <alignment horizontal="left"/>
    </xf>
    <xf numFmtId="0" fontId="65" fillId="6" borderId="24" xfId="15" applyFont="1" applyFill="1" applyBorder="1" applyAlignment="1">
      <alignment horizontal="left"/>
    </xf>
    <xf numFmtId="0" fontId="65" fillId="6" borderId="26" xfId="15" applyFont="1" applyFill="1" applyBorder="1" applyAlignment="1">
      <alignment horizontal="left"/>
    </xf>
    <xf numFmtId="0" fontId="21" fillId="4" borderId="13" xfId="15" applyFont="1" applyFill="1" applyBorder="1" applyAlignment="1">
      <alignment horizontal="left"/>
    </xf>
    <xf numFmtId="0" fontId="21" fillId="4" borderId="5" xfId="15" applyFont="1" applyFill="1" applyBorder="1" applyAlignment="1">
      <alignment horizontal="left"/>
    </xf>
    <xf numFmtId="0" fontId="21" fillId="4" borderId="14" xfId="15" applyFont="1" applyFill="1" applyBorder="1" applyAlignment="1">
      <alignment horizontal="left"/>
    </xf>
    <xf numFmtId="0" fontId="61" fillId="4" borderId="13" xfId="15" applyFont="1" applyFill="1" applyBorder="1" applyAlignment="1">
      <alignment horizontal="left"/>
    </xf>
    <xf numFmtId="0" fontId="61" fillId="4" borderId="5" xfId="15" applyFont="1" applyFill="1" applyBorder="1" applyAlignment="1">
      <alignment horizontal="left"/>
    </xf>
    <xf numFmtId="0" fontId="61" fillId="4" borderId="14" xfId="15" applyFont="1" applyFill="1" applyBorder="1" applyAlignment="1">
      <alignment horizontal="left"/>
    </xf>
    <xf numFmtId="0" fontId="61" fillId="6" borderId="13" xfId="15" applyFont="1" applyFill="1" applyBorder="1" applyAlignment="1">
      <alignment horizontal="left"/>
    </xf>
    <xf numFmtId="0" fontId="61" fillId="6" borderId="5" xfId="15" applyFont="1" applyFill="1" applyBorder="1" applyAlignment="1">
      <alignment horizontal="left"/>
    </xf>
    <xf numFmtId="0" fontId="61" fillId="6" borderId="6" xfId="15" applyFont="1" applyFill="1" applyBorder="1" applyAlignment="1">
      <alignment horizontal="left"/>
    </xf>
    <xf numFmtId="0" fontId="65" fillId="0" borderId="13" xfId="15" applyFont="1" applyBorder="1" applyAlignment="1">
      <alignment horizontal="left"/>
    </xf>
    <xf numFmtId="0" fontId="65" fillId="0" borderId="5" xfId="15" applyFont="1" applyBorder="1" applyAlignment="1">
      <alignment horizontal="left"/>
    </xf>
    <xf numFmtId="0" fontId="65" fillId="0" borderId="6" xfId="15" applyFont="1" applyBorder="1" applyAlignment="1">
      <alignment horizontal="left"/>
    </xf>
    <xf numFmtId="0" fontId="61" fillId="4" borderId="18" xfId="15" applyFont="1" applyFill="1" applyBorder="1" applyAlignment="1">
      <alignment horizontal="left"/>
    </xf>
    <xf numFmtId="0" fontId="61" fillId="4" borderId="19" xfId="15" applyFont="1" applyFill="1" applyBorder="1" applyAlignment="1">
      <alignment horizontal="left"/>
    </xf>
    <xf numFmtId="0" fontId="61" fillId="4" borderId="20" xfId="15" applyFont="1" applyFill="1" applyBorder="1" applyAlignment="1">
      <alignment horizontal="left"/>
    </xf>
    <xf numFmtId="0" fontId="61" fillId="4" borderId="23" xfId="15" applyFont="1" applyFill="1" applyBorder="1" applyAlignment="1">
      <alignment horizontal="left" wrapText="1"/>
    </xf>
    <xf numFmtId="0" fontId="61" fillId="4" borderId="24" xfId="15" applyFont="1" applyFill="1" applyBorder="1" applyAlignment="1">
      <alignment horizontal="left" wrapText="1"/>
    </xf>
    <xf numFmtId="0" fontId="61" fillId="4" borderId="25" xfId="15" applyFont="1" applyFill="1" applyBorder="1" applyAlignment="1">
      <alignment horizontal="left" wrapText="1"/>
    </xf>
    <xf numFmtId="0" fontId="21" fillId="4" borderId="13" xfId="15" applyFont="1" applyFill="1" applyBorder="1" applyAlignment="1">
      <alignment horizontal="left" vertical="top"/>
    </xf>
    <xf numFmtId="0" fontId="21" fillId="4" borderId="5" xfId="15" applyFont="1" applyFill="1" applyBorder="1" applyAlignment="1">
      <alignment horizontal="left" vertical="top"/>
    </xf>
    <xf numFmtId="0" fontId="21" fillId="4" borderId="14" xfId="15" applyFont="1" applyFill="1" applyBorder="1" applyAlignment="1">
      <alignment horizontal="left" vertical="top"/>
    </xf>
    <xf numFmtId="0" fontId="61" fillId="4" borderId="6" xfId="15" applyFont="1" applyFill="1" applyBorder="1" applyAlignment="1">
      <alignment horizontal="left"/>
    </xf>
    <xf numFmtId="0" fontId="64" fillId="0" borderId="13" xfId="15" applyFont="1" applyBorder="1" applyAlignment="1">
      <alignment horizontal="left"/>
    </xf>
    <xf numFmtId="0" fontId="64" fillId="0" borderId="5" xfId="15" applyFont="1" applyBorder="1" applyAlignment="1">
      <alignment horizontal="left"/>
    </xf>
    <xf numFmtId="0" fontId="64" fillId="0" borderId="14" xfId="15" applyFont="1" applyBorder="1" applyAlignment="1">
      <alignment horizontal="left"/>
    </xf>
    <xf numFmtId="0" fontId="61" fillId="5" borderId="0" xfId="15" applyFont="1" applyFill="1" applyAlignment="1">
      <alignment horizontal="center" wrapText="1"/>
    </xf>
    <xf numFmtId="0" fontId="63" fillId="4" borderId="7" xfId="15" applyFont="1" applyFill="1" applyBorder="1" applyAlignment="1">
      <alignment wrapText="1"/>
    </xf>
    <xf numFmtId="0" fontId="64" fillId="4" borderId="13" xfId="15" applyFont="1" applyFill="1" applyBorder="1" applyAlignment="1">
      <alignment horizontal="left"/>
    </xf>
    <xf numFmtId="0" fontId="64" fillId="4" borderId="5" xfId="15" applyFont="1" applyFill="1" applyBorder="1" applyAlignment="1">
      <alignment horizontal="left"/>
    </xf>
    <xf numFmtId="0" fontId="64" fillId="4" borderId="14" xfId="15" applyFont="1" applyFill="1" applyBorder="1" applyAlignment="1">
      <alignment horizontal="left"/>
    </xf>
    <xf numFmtId="0" fontId="58" fillId="4" borderId="0" xfId="15" applyFont="1" applyFill="1" applyAlignment="1">
      <alignment horizontal="left" wrapText="1"/>
    </xf>
    <xf numFmtId="0" fontId="53" fillId="0" borderId="0" xfId="6" quotePrefix="1" applyFont="1" applyFill="1" applyAlignment="1">
      <alignment horizontal="left" wrapText="1"/>
    </xf>
    <xf numFmtId="0" fontId="53" fillId="0" borderId="0" xfId="6" applyFont="1" applyFill="1" applyAlignment="1">
      <alignment horizontal="left" wrapText="1"/>
    </xf>
    <xf numFmtId="0" fontId="53" fillId="0" borderId="0" xfId="7" quotePrefix="1" applyFont="1" applyFill="1" applyBorder="1" applyAlignment="1">
      <alignment horizontal="left" wrapText="1"/>
    </xf>
    <xf numFmtId="0" fontId="53" fillId="0" borderId="0" xfId="7" applyFont="1" applyFill="1" applyBorder="1" applyAlignment="1">
      <alignment horizontal="left" wrapText="1"/>
    </xf>
    <xf numFmtId="0" fontId="53" fillId="0" borderId="0" xfId="8" quotePrefix="1" applyFont="1" applyFill="1" applyBorder="1" applyAlignment="1">
      <alignment horizontal="left" wrapText="1"/>
    </xf>
    <xf numFmtId="0" fontId="53" fillId="0" borderId="0" xfId="8" applyFont="1" applyFill="1" applyBorder="1" applyAlignment="1">
      <alignment horizontal="left" wrapText="1"/>
    </xf>
    <xf numFmtId="1" fontId="53" fillId="0" borderId="0" xfId="8" applyNumberFormat="1" applyFont="1" applyFill="1" applyBorder="1" applyAlignment="1">
      <alignment horizontal="left" wrapText="1"/>
    </xf>
    <xf numFmtId="0" fontId="4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vertical="center" wrapText="1"/>
    </xf>
    <xf numFmtId="0" fontId="54" fillId="0" borderId="2" xfId="9" applyFont="1" applyFill="1" applyBorder="1" applyAlignment="1">
      <alignment horizontal="center" vertical="center"/>
    </xf>
    <xf numFmtId="0" fontId="46" fillId="0" borderId="21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3" fillId="5" borderId="2" xfId="10" applyFont="1" applyFill="1" applyBorder="1" applyAlignment="1">
      <alignment horizontal="center"/>
    </xf>
    <xf numFmtId="0" fontId="3" fillId="0" borderId="0" xfId="10" applyFont="1" applyAlignment="1">
      <alignment horizontal="left"/>
    </xf>
    <xf numFmtId="0" fontId="30" fillId="4" borderId="0" xfId="10" applyFont="1" applyFill="1" applyAlignment="1">
      <alignment horizontal="left" wrapText="1"/>
    </xf>
    <xf numFmtId="0" fontId="49" fillId="0" borderId="0" xfId="9" applyNumberFormat="1" applyFont="1" applyFill="1" applyBorder="1" applyAlignment="1" applyProtection="1">
      <alignment horizontal="left"/>
    </xf>
    <xf numFmtId="0" fontId="45" fillId="0" borderId="0" xfId="8" applyFont="1" applyFill="1" applyBorder="1" applyAlignment="1">
      <alignment horizontal="left" wrapText="1"/>
    </xf>
    <xf numFmtId="0" fontId="49" fillId="0" borderId="0" xfId="11" applyNumberFormat="1" applyFont="1" applyFill="1" applyBorder="1" applyAlignment="1" applyProtection="1">
      <alignment horizontal="left" wrapText="1"/>
    </xf>
    <xf numFmtId="0" fontId="49" fillId="0" borderId="0" xfId="11" applyNumberFormat="1" applyFont="1" applyFill="1" applyBorder="1" applyAlignment="1" applyProtection="1">
      <alignment horizontal="center" vertical="top" wrapText="1"/>
    </xf>
    <xf numFmtId="0" fontId="56" fillId="0" borderId="29" xfId="9" applyNumberFormat="1" applyFont="1" applyFill="1" applyBorder="1" applyAlignment="1" applyProtection="1">
      <alignment horizontal="center" vertical="center" wrapText="1"/>
    </xf>
    <xf numFmtId="0" fontId="56" fillId="0" borderId="33" xfId="9" applyNumberFormat="1" applyFont="1" applyFill="1" applyBorder="1" applyAlignment="1" applyProtection="1">
      <alignment horizontal="center" vertical="center" wrapText="1"/>
    </xf>
    <xf numFmtId="0" fontId="56" fillId="0" borderId="34" xfId="9" applyNumberFormat="1" applyFont="1" applyFill="1" applyBorder="1" applyAlignment="1" applyProtection="1">
      <alignment horizontal="center" vertical="center" wrapText="1"/>
    </xf>
    <xf numFmtId="0" fontId="56" fillId="0" borderId="30" xfId="9" applyNumberFormat="1" applyFont="1" applyFill="1" applyBorder="1" applyAlignment="1" applyProtection="1">
      <alignment horizontal="center" vertical="center" wrapText="1"/>
    </xf>
    <xf numFmtId="0" fontId="56" fillId="0" borderId="31" xfId="9" applyNumberFormat="1" applyFont="1" applyFill="1" applyBorder="1" applyAlignment="1" applyProtection="1">
      <alignment horizontal="center" vertical="center" wrapText="1"/>
    </xf>
    <xf numFmtId="0" fontId="56" fillId="0" borderId="32" xfId="9" applyNumberFormat="1" applyFont="1" applyFill="1" applyBorder="1" applyAlignment="1" applyProtection="1">
      <alignment horizontal="center" vertical="center" wrapText="1"/>
    </xf>
    <xf numFmtId="0" fontId="37" fillId="0" borderId="3" xfId="10" applyFont="1" applyBorder="1" applyAlignment="1">
      <alignment wrapText="1"/>
    </xf>
    <xf numFmtId="0" fontId="37" fillId="0" borderId="3" xfId="10" applyFont="1" applyBorder="1" applyAlignment="1">
      <alignment horizontal="center" wrapText="1"/>
    </xf>
    <xf numFmtId="0" fontId="38" fillId="0" borderId="3" xfId="10" applyFont="1" applyBorder="1" applyAlignment="1">
      <alignment horizontal="center" wrapText="1"/>
    </xf>
    <xf numFmtId="0" fontId="37" fillId="5" borderId="0" xfId="10" applyFont="1" applyFill="1" applyAlignment="1">
      <alignment horizontal="center" wrapText="1"/>
    </xf>
    <xf numFmtId="0" fontId="27" fillId="0" borderId="0" xfId="10" applyFont="1" applyAlignment="1">
      <alignment horizontal="left" wrapText="1"/>
    </xf>
    <xf numFmtId="0" fontId="33" fillId="0" borderId="0" xfId="7" quotePrefix="1" applyFont="1" applyFill="1" applyBorder="1" applyAlignment="1">
      <alignment horizontal="left" wrapText="1"/>
    </xf>
    <xf numFmtId="0" fontId="33" fillId="0" borderId="0" xfId="8" quotePrefix="1" applyFont="1" applyFill="1" applyBorder="1" applyAlignment="1">
      <alignment horizontal="left" wrapText="1"/>
    </xf>
    <xf numFmtId="0" fontId="33" fillId="0" borderId="0" xfId="8" applyFont="1" applyFill="1" applyBorder="1" applyAlignment="1">
      <alignment horizontal="left" wrapText="1"/>
    </xf>
    <xf numFmtId="0" fontId="26" fillId="5" borderId="0" xfId="10" applyFont="1" applyFill="1" applyAlignment="1">
      <alignment horizontal="center" vertical="center" wrapText="1"/>
    </xf>
    <xf numFmtId="0" fontId="26" fillId="0" borderId="21" xfId="10" applyFont="1" applyBorder="1" applyAlignment="1">
      <alignment horizontal="center" vertical="center" wrapText="1"/>
    </xf>
    <xf numFmtId="0" fontId="26" fillId="0" borderId="38" xfId="10" applyFont="1" applyBorder="1" applyAlignment="1">
      <alignment horizontal="center" vertical="center" wrapText="1"/>
    </xf>
    <xf numFmtId="0" fontId="26" fillId="0" borderId="9" xfId="1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 wrapText="1"/>
    </xf>
    <xf numFmtId="2" fontId="26" fillId="0" borderId="3" xfId="10" applyNumberFormat="1" applyFont="1" applyBorder="1" applyAlignment="1">
      <alignment horizontal="center" vertical="center" wrapText="1"/>
    </xf>
    <xf numFmtId="2" fontId="27" fillId="0" borderId="3" xfId="10" applyNumberFormat="1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2" fillId="0" borderId="0" xfId="10" applyBorder="1" applyAlignment="1">
      <alignment horizontal="center" vertical="center" wrapText="1"/>
    </xf>
    <xf numFmtId="0" fontId="2" fillId="0" borderId="0" xfId="10" applyBorder="1" applyAlignment="1">
      <alignment wrapText="1"/>
    </xf>
    <xf numFmtId="0" fontId="26" fillId="0" borderId="4" xfId="10" applyFont="1" applyBorder="1" applyAlignment="1">
      <alignment horizontal="center" vertical="center" wrapText="1"/>
    </xf>
    <xf numFmtId="0" fontId="27" fillId="0" borderId="5" xfId="10" applyFont="1" applyBorder="1" applyAlignment="1">
      <alignment horizontal="center" vertical="center" wrapText="1"/>
    </xf>
    <xf numFmtId="0" fontId="27" fillId="0" borderId="6" xfId="10" applyFont="1" applyBorder="1" applyAlignment="1">
      <alignment horizontal="center" vertical="center" wrapText="1"/>
    </xf>
    <xf numFmtId="0" fontId="26" fillId="0" borderId="37" xfId="10" applyFont="1" applyBorder="1" applyAlignment="1">
      <alignment horizontal="center" vertical="center" wrapText="1"/>
    </xf>
    <xf numFmtId="0" fontId="26" fillId="0" borderId="19" xfId="10" applyFont="1" applyBorder="1" applyAlignment="1">
      <alignment horizontal="center" vertical="center" wrapText="1"/>
    </xf>
    <xf numFmtId="0" fontId="26" fillId="0" borderId="20" xfId="10" applyFont="1" applyBorder="1" applyAlignment="1">
      <alignment horizontal="center" vertical="center" wrapText="1"/>
    </xf>
    <xf numFmtId="0" fontId="26" fillId="0" borderId="39" xfId="10" applyFont="1" applyBorder="1" applyAlignment="1">
      <alignment horizontal="center" vertical="center" wrapText="1"/>
    </xf>
    <xf numFmtId="0" fontId="26" fillId="0" borderId="2" xfId="10" applyFont="1" applyBorder="1" applyAlignment="1">
      <alignment horizontal="center" vertical="center" wrapText="1"/>
    </xf>
    <xf numFmtId="0" fontId="26" fillId="0" borderId="40" xfId="10" applyFont="1" applyBorder="1" applyAlignment="1">
      <alignment horizontal="center" vertical="center" wrapText="1"/>
    </xf>
    <xf numFmtId="0" fontId="26" fillId="0" borderId="0" xfId="10" applyFont="1" applyBorder="1" applyAlignment="1">
      <alignment horizontal="center" vertical="center" wrapText="1"/>
    </xf>
    <xf numFmtId="0" fontId="28" fillId="0" borderId="0" xfId="10" applyFont="1" applyBorder="1" applyAlignment="1">
      <alignment horizontal="center" vertical="center" wrapText="1"/>
    </xf>
    <xf numFmtId="0" fontId="26" fillId="5" borderId="4" xfId="10" applyFont="1" applyFill="1" applyBorder="1" applyAlignment="1">
      <alignment wrapText="1"/>
    </xf>
    <xf numFmtId="0" fontId="26" fillId="5" borderId="5" xfId="10" applyFont="1" applyFill="1" applyBorder="1" applyAlignment="1">
      <alignment wrapText="1"/>
    </xf>
    <xf numFmtId="0" fontId="26" fillId="5" borderId="6" xfId="10" applyFont="1" applyFill="1" applyBorder="1" applyAlignment="1">
      <alignment wrapText="1"/>
    </xf>
    <xf numFmtId="0" fontId="26" fillId="4" borderId="0" xfId="10" applyFont="1" applyFill="1" applyBorder="1" applyAlignment="1">
      <alignment wrapText="1"/>
    </xf>
    <xf numFmtId="0" fontId="28" fillId="4" borderId="0" xfId="10" applyFont="1" applyFill="1" applyBorder="1" applyAlignment="1">
      <alignment wrapText="1"/>
    </xf>
    <xf numFmtId="0" fontId="2" fillId="4" borderId="0" xfId="10" applyFill="1" applyBorder="1" applyAlignment="1">
      <alignment wrapText="1"/>
    </xf>
    <xf numFmtId="0" fontId="27" fillId="0" borderId="3" xfId="10" applyFont="1" applyBorder="1" applyAlignment="1">
      <alignment wrapText="1"/>
    </xf>
    <xf numFmtId="0" fontId="27" fillId="0" borderId="3" xfId="10" applyFont="1" applyBorder="1" applyAlignment="1">
      <alignment horizontal="center" vertical="center" wrapText="1"/>
    </xf>
    <xf numFmtId="0" fontId="26" fillId="5" borderId="3" xfId="10" applyFont="1" applyFill="1" applyBorder="1" applyAlignment="1">
      <alignment wrapText="1"/>
    </xf>
    <xf numFmtId="0" fontId="35" fillId="0" borderId="0" xfId="10" applyFont="1" applyAlignment="1">
      <alignment horizontal="left" vertical="center" wrapText="1"/>
    </xf>
    <xf numFmtId="0" fontId="33" fillId="5" borderId="0" xfId="10" applyFont="1" applyFill="1" applyBorder="1" applyAlignment="1">
      <alignment horizontal="center" vertical="center" wrapText="1"/>
    </xf>
    <xf numFmtId="0" fontId="26" fillId="5" borderId="0" xfId="10" applyFont="1" applyFill="1" applyBorder="1" applyAlignment="1">
      <alignment wrapText="1"/>
    </xf>
    <xf numFmtId="0" fontId="33" fillId="7" borderId="3" xfId="10" applyFont="1" applyFill="1" applyBorder="1" applyAlignment="1">
      <alignment horizontal="center" vertical="center" wrapText="1"/>
    </xf>
    <xf numFmtId="4" fontId="33" fillId="7" borderId="21" xfId="10" applyNumberFormat="1" applyFont="1" applyFill="1" applyBorder="1" applyAlignment="1">
      <alignment horizontal="center" vertical="center" wrapText="1"/>
    </xf>
    <xf numFmtId="4" fontId="27" fillId="0" borderId="9" xfId="10" applyNumberFormat="1" applyFont="1" applyBorder="1" applyAlignment="1">
      <alignment horizontal="center" vertical="center" wrapText="1"/>
    </xf>
    <xf numFmtId="0" fontId="37" fillId="5" borderId="0" xfId="10" applyFont="1" applyFill="1" applyBorder="1" applyAlignment="1">
      <alignment horizontal="center" vertical="center" wrapText="1"/>
    </xf>
    <xf numFmtId="0" fontId="37" fillId="5" borderId="0" xfId="10" applyFont="1" applyFill="1" applyBorder="1" applyAlignment="1">
      <alignment horizontal="center" wrapText="1"/>
    </xf>
    <xf numFmtId="0" fontId="37" fillId="0" borderId="3" xfId="10" applyFont="1" applyBorder="1" applyAlignment="1">
      <alignment horizontal="center" vertical="center" wrapText="1"/>
    </xf>
    <xf numFmtId="0" fontId="38" fillId="0" borderId="3" xfId="10" applyFont="1" applyBorder="1" applyAlignment="1">
      <alignment horizontal="center" vertical="center" wrapText="1"/>
    </xf>
    <xf numFmtId="0" fontId="43" fillId="0" borderId="0" xfId="10" applyFont="1" applyAlignment="1">
      <alignment horizontal="left" vertical="center" wrapText="1"/>
    </xf>
    <xf numFmtId="0" fontId="50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wrapText="1"/>
    </xf>
    <xf numFmtId="0" fontId="27" fillId="0" borderId="0" xfId="0" applyFont="1" applyFill="1" applyAlignment="1"/>
    <xf numFmtId="0" fontId="22" fillId="7" borderId="0" xfId="11" applyNumberFormat="1" applyFont="1" applyFill="1" applyBorder="1" applyAlignment="1" applyProtection="1">
      <alignment horizontal="left" wrapText="1"/>
    </xf>
    <xf numFmtId="0" fontId="15" fillId="0" borderId="0" xfId="7" quotePrefix="1" applyFont="1" applyBorder="1" applyAlignment="1">
      <alignment horizontal="left" wrapText="1"/>
    </xf>
    <xf numFmtId="0" fontId="15" fillId="0" borderId="0" xfId="7" applyFont="1" applyBorder="1" applyAlignment="1">
      <alignment horizontal="left" wrapText="1"/>
    </xf>
    <xf numFmtId="0" fontId="15" fillId="0" borderId="0" xfId="8" quotePrefix="1" applyFont="1" applyBorder="1" applyAlignment="1">
      <alignment horizontal="left" wrapText="1"/>
    </xf>
    <xf numFmtId="0" fontId="15" fillId="0" borderId="0" xfId="8" applyFont="1" applyBorder="1" applyAlignment="1">
      <alignment horizontal="left" wrapText="1"/>
    </xf>
    <xf numFmtId="0" fontId="24" fillId="9" borderId="30" xfId="9" applyNumberFormat="1" applyFont="1" applyFill="1" applyBorder="1" applyAlignment="1" applyProtection="1">
      <alignment horizontal="center" vertical="center" wrapText="1"/>
    </xf>
    <xf numFmtId="0" fontId="24" fillId="9" borderId="31" xfId="9" applyNumberFormat="1" applyFont="1" applyFill="1" applyBorder="1" applyAlignment="1" applyProtection="1">
      <alignment horizontal="center" vertical="center" wrapText="1"/>
    </xf>
    <xf numFmtId="0" fontId="24" fillId="9" borderId="3" xfId="9" applyNumberFormat="1" applyFont="1" applyFill="1" applyBorder="1" applyAlignment="1" applyProtection="1">
      <alignment horizontal="center" vertical="center" wrapText="1"/>
    </xf>
    <xf numFmtId="0" fontId="23" fillId="7" borderId="0" xfId="11" quotePrefix="1" applyNumberFormat="1" applyFont="1" applyFill="1" applyBorder="1" applyAlignment="1" applyProtection="1">
      <alignment horizontal="left" wrapText="1"/>
    </xf>
    <xf numFmtId="0" fontId="23" fillId="7" borderId="0" xfId="11" applyNumberFormat="1" applyFont="1" applyFill="1" applyBorder="1" applyAlignment="1" applyProtection="1">
      <alignment horizontal="left" wrapText="1"/>
    </xf>
    <xf numFmtId="0" fontId="22" fillId="0" borderId="0" xfId="11" applyNumberFormat="1" applyFont="1" applyFill="1" applyBorder="1" applyAlignment="1" applyProtection="1">
      <alignment horizontal="left" wrapText="1"/>
    </xf>
    <xf numFmtId="0" fontId="23" fillId="0" borderId="0" xfId="11" applyNumberFormat="1" applyFont="1" applyFill="1" applyBorder="1" applyAlignment="1" applyProtection="1">
      <alignment horizontal="left" wrapText="1"/>
    </xf>
    <xf numFmtId="0" fontId="22" fillId="0" borderId="0" xfId="11" applyNumberFormat="1" applyFont="1" applyFill="1" applyBorder="1" applyAlignment="1" applyProtection="1">
      <alignment horizontal="right" vertical="center" wrapText="1"/>
    </xf>
    <xf numFmtId="0" fontId="23" fillId="0" borderId="0" xfId="11" applyNumberFormat="1" applyFont="1" applyFill="1" applyBorder="1" applyAlignment="1" applyProtection="1">
      <alignment horizontal="center" vertical="top" wrapText="1"/>
    </xf>
    <xf numFmtId="0" fontId="23" fillId="7" borderId="30" xfId="9" applyNumberFormat="1" applyFont="1" applyFill="1" applyBorder="1" applyAlignment="1" applyProtection="1">
      <alignment horizontal="left" vertical="center" wrapText="1"/>
    </xf>
    <xf numFmtId="0" fontId="23" fillId="7" borderId="31" xfId="9" applyNumberFormat="1" applyFont="1" applyFill="1" applyBorder="1" applyAlignment="1" applyProtection="1">
      <alignment horizontal="left" vertical="center" wrapText="1"/>
    </xf>
    <xf numFmtId="4" fontId="22" fillId="7" borderId="30" xfId="5" applyNumberFormat="1" applyFont="1" applyFill="1" applyBorder="1" applyAlignment="1" applyProtection="1">
      <alignment horizontal="center" vertical="center" wrapText="1"/>
    </xf>
    <xf numFmtId="4" fontId="22" fillId="7" borderId="32" xfId="5" applyNumberFormat="1" applyFont="1" applyFill="1" applyBorder="1" applyAlignment="1" applyProtection="1">
      <alignment horizontal="center" vertical="center" wrapText="1"/>
    </xf>
    <xf numFmtId="0" fontId="22" fillId="7" borderId="30" xfId="9" applyNumberFormat="1" applyFont="1" applyFill="1" applyBorder="1" applyAlignment="1" applyProtection="1">
      <alignment horizontal="left" vertical="center" wrapText="1"/>
    </xf>
    <xf numFmtId="0" fontId="22" fillId="7" borderId="31" xfId="9" applyNumberFormat="1" applyFont="1" applyFill="1" applyBorder="1" applyAlignment="1" applyProtection="1">
      <alignment horizontal="left" vertical="center" wrapText="1"/>
    </xf>
    <xf numFmtId="4" fontId="18" fillId="7" borderId="30" xfId="5" applyNumberFormat="1" applyFont="1" applyFill="1" applyBorder="1" applyAlignment="1" applyProtection="1">
      <alignment horizontal="center" vertical="center" wrapText="1"/>
    </xf>
    <xf numFmtId="4" fontId="18" fillId="7" borderId="32" xfId="5" applyNumberFormat="1" applyFont="1" applyFill="1" applyBorder="1" applyAlignment="1" applyProtection="1">
      <alignment horizontal="center" vertical="center" wrapText="1"/>
    </xf>
    <xf numFmtId="167" fontId="18" fillId="7" borderId="30" xfId="5" applyNumberFormat="1" applyFont="1" applyFill="1" applyBorder="1" applyAlignment="1" applyProtection="1">
      <alignment horizontal="center" vertical="center" wrapText="1"/>
    </xf>
    <xf numFmtId="167" fontId="18" fillId="7" borderId="32" xfId="5" applyNumberFormat="1" applyFont="1" applyFill="1" applyBorder="1" applyAlignment="1" applyProtection="1">
      <alignment horizontal="center" vertical="center" wrapText="1"/>
    </xf>
    <xf numFmtId="10" fontId="18" fillId="7" borderId="30" xfId="5" applyNumberFormat="1" applyFont="1" applyFill="1" applyBorder="1" applyAlignment="1" applyProtection="1">
      <alignment horizontal="center" vertical="center" wrapText="1"/>
    </xf>
    <xf numFmtId="10" fontId="18" fillId="7" borderId="32" xfId="5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wrapText="1"/>
    </xf>
    <xf numFmtId="0" fontId="18" fillId="0" borderId="0" xfId="0" applyFont="1" applyAlignment="1"/>
    <xf numFmtId="0" fontId="39" fillId="0" borderId="0" xfId="0" applyFont="1" applyFill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12" fillId="0" borderId="4" xfId="10" applyFont="1" applyBorder="1" applyAlignment="1">
      <alignment horizontal="left"/>
    </xf>
    <xf numFmtId="0" fontId="12" fillId="0" borderId="6" xfId="10" applyFont="1" applyBorder="1" applyAlignment="1">
      <alignment horizontal="left"/>
    </xf>
    <xf numFmtId="0" fontId="13" fillId="5" borderId="0" xfId="10" applyFont="1" applyFill="1" applyAlignment="1">
      <alignment horizontal="center"/>
    </xf>
    <xf numFmtId="0" fontId="8" fillId="0" borderId="0" xfId="10" applyFont="1" applyAlignment="1">
      <alignment horizontal="center"/>
    </xf>
    <xf numFmtId="0" fontId="13" fillId="0" borderId="3" xfId="10" applyFont="1" applyBorder="1" applyAlignment="1">
      <alignment horizontal="center" vertical="center" wrapText="1"/>
    </xf>
    <xf numFmtId="0" fontId="5" fillId="0" borderId="0" xfId="10" applyFont="1" applyAlignment="1">
      <alignment horizontal="left"/>
    </xf>
    <xf numFmtId="173" fontId="18" fillId="0" borderId="6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173" fontId="18" fillId="0" borderId="3" xfId="0" applyNumberFormat="1" applyFont="1" applyBorder="1" applyAlignment="1">
      <alignment horizontal="center" vertical="center" wrapText="1"/>
    </xf>
    <xf numFmtId="173" fontId="41" fillId="0" borderId="3" xfId="0" applyNumberFormat="1" applyFont="1" applyBorder="1" applyAlignment="1">
      <alignment horizontal="center"/>
    </xf>
  </cellXfs>
  <cellStyles count="16">
    <cellStyle name="Hyperlink" xfId="2" builtinId="8"/>
    <cellStyle name="Normal" xfId="0" builtinId="0"/>
    <cellStyle name="Normal 10 2" xfId="5"/>
    <cellStyle name="Normal 10 2 2" xfId="14"/>
    <cellStyle name="Normal 1923" xfId="10"/>
    <cellStyle name="Normal 2" xfId="1"/>
    <cellStyle name="Normal 2 2" xfId="9"/>
    <cellStyle name="Normal 3" xfId="13"/>
    <cellStyle name="Normal 4" xfId="11"/>
    <cellStyle name="Normal 5" xfId="15"/>
    <cellStyle name="Normal_OBRAZCI FOND 1-12-2010" xfId="4"/>
    <cellStyle name="Normal_Sheet3" xfId="12"/>
    <cellStyle name="Normal_TFI-FIN" xfId="3"/>
    <cellStyle name="S0" xfId="6"/>
    <cellStyle name="S1" xfId="7"/>
    <cellStyle name="S2" xfId="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33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IF%20Lilium%20Global/Mjese&#269;ni%20izvje&#353;taj/OIF%20Lilium%20Global%20VI%20-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rilog 1"/>
      <sheetName val="Prilog 2"/>
      <sheetName val="Prilog 3"/>
      <sheetName val=" Prilog 3a"/>
      <sheetName val="Prilog 4"/>
      <sheetName val="Prilog 5"/>
      <sheetName val="Prilog 5a"/>
      <sheetName val="Prilog 5b"/>
      <sheetName val="Prilog 5c"/>
      <sheetName val="Prilog 6"/>
      <sheetName val="Prilog 7"/>
      <sheetName val="Prilog 8"/>
    </sheetNames>
    <sheetDataSet>
      <sheetData sheetId="0">
        <row r="36">
          <cell r="A36" t="str">
            <v>Datum izvještaja: 03.07.2026. godine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ilium-dzu.ba" TargetMode="External"/><Relationship Id="rId2" Type="http://schemas.openxmlformats.org/officeDocument/2006/relationships/hyperlink" Target="http://www.lilium-dzu.ba/" TargetMode="External"/><Relationship Id="rId1" Type="http://schemas.openxmlformats.org/officeDocument/2006/relationships/hyperlink" Target="mailto:info@lilium-dzu.b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lilium-dzu.b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zoomScale="90" zoomScaleNormal="90" workbookViewId="0">
      <selection activeCell="F27" sqref="F27"/>
    </sheetView>
  </sheetViews>
  <sheetFormatPr defaultRowHeight="12.75" x14ac:dyDescent="0.2"/>
  <cols>
    <col min="1" max="1" width="45.85546875" style="1" customWidth="1"/>
    <col min="2" max="2" width="36.85546875" style="1" customWidth="1"/>
    <col min="3" max="3" width="26" style="1" customWidth="1"/>
    <col min="4" max="16384" width="9.140625" style="1"/>
  </cols>
  <sheetData>
    <row r="1" spans="1:3" x14ac:dyDescent="0.2">
      <c r="C1" s="178" t="s">
        <v>0</v>
      </c>
    </row>
    <row r="2" spans="1:3" x14ac:dyDescent="0.2">
      <c r="A2" s="516" t="s">
        <v>474</v>
      </c>
      <c r="B2" s="517"/>
      <c r="C2" s="517"/>
    </row>
    <row r="3" spans="1:3" x14ac:dyDescent="0.2">
      <c r="A3" s="181"/>
      <c r="B3" s="182"/>
      <c r="C3" s="182"/>
    </row>
    <row r="4" spans="1:3" ht="16.5" customHeight="1" x14ac:dyDescent="0.2">
      <c r="A4" s="183" t="s">
        <v>1</v>
      </c>
      <c r="B4" s="184" t="s">
        <v>2</v>
      </c>
      <c r="C4" s="184" t="s">
        <v>3</v>
      </c>
    </row>
    <row r="5" spans="1:3" x14ac:dyDescent="0.2">
      <c r="A5" s="518" t="s">
        <v>4</v>
      </c>
      <c r="B5" s="519"/>
      <c r="C5" s="520"/>
    </row>
    <row r="6" spans="1:3" ht="51" customHeight="1" x14ac:dyDescent="0.2">
      <c r="A6" s="185" t="s">
        <v>5</v>
      </c>
      <c r="B6" s="186" t="s">
        <v>479</v>
      </c>
      <c r="C6" s="187"/>
    </row>
    <row r="7" spans="1:3" x14ac:dyDescent="0.2">
      <c r="A7" s="185" t="s">
        <v>6</v>
      </c>
      <c r="B7" s="188" t="s">
        <v>7</v>
      </c>
      <c r="C7" s="187"/>
    </row>
    <row r="8" spans="1:3" x14ac:dyDescent="0.2">
      <c r="A8" s="185" t="s">
        <v>8</v>
      </c>
      <c r="B8" s="328" t="s">
        <v>9</v>
      </c>
      <c r="C8" s="187"/>
    </row>
    <row r="9" spans="1:3" x14ac:dyDescent="0.2">
      <c r="A9" s="185" t="s">
        <v>10</v>
      </c>
      <c r="B9" s="328" t="s">
        <v>11</v>
      </c>
      <c r="C9" s="187"/>
    </row>
    <row r="10" spans="1:3" ht="13.5" x14ac:dyDescent="0.2">
      <c r="A10" s="185" t="s">
        <v>12</v>
      </c>
      <c r="B10" s="329" t="s">
        <v>13</v>
      </c>
      <c r="C10" s="189"/>
    </row>
    <row r="11" spans="1:3" x14ac:dyDescent="0.2">
      <c r="A11" s="185" t="s">
        <v>14</v>
      </c>
      <c r="B11" s="188"/>
      <c r="C11" s="187"/>
    </row>
    <row r="12" spans="1:3" ht="25.5" x14ac:dyDescent="0.2">
      <c r="A12" s="185" t="s">
        <v>15</v>
      </c>
      <c r="B12" s="188"/>
      <c r="C12" s="187"/>
    </row>
    <row r="13" spans="1:3" x14ac:dyDescent="0.2">
      <c r="A13" s="185" t="s">
        <v>16</v>
      </c>
      <c r="B13" s="188"/>
      <c r="C13" s="187"/>
    </row>
    <row r="14" spans="1:3" x14ac:dyDescent="0.2">
      <c r="A14" s="190" t="s">
        <v>17</v>
      </c>
      <c r="B14" s="188"/>
      <c r="C14" s="187"/>
    </row>
    <row r="15" spans="1:3" x14ac:dyDescent="0.2">
      <c r="A15" s="190" t="s">
        <v>18</v>
      </c>
      <c r="B15" s="188"/>
      <c r="C15" s="187"/>
    </row>
    <row r="16" spans="1:3" ht="25.5" x14ac:dyDescent="0.2">
      <c r="A16" s="185" t="s">
        <v>19</v>
      </c>
      <c r="B16" s="330" t="s">
        <v>476</v>
      </c>
      <c r="C16" s="187"/>
    </row>
    <row r="17" spans="1:3" ht="25.5" x14ac:dyDescent="0.2">
      <c r="A17" s="185" t="s">
        <v>20</v>
      </c>
      <c r="B17" s="188" t="s">
        <v>477</v>
      </c>
      <c r="C17" s="187"/>
    </row>
    <row r="18" spans="1:3" ht="29.25" customHeight="1" x14ac:dyDescent="0.2">
      <c r="A18" s="185" t="s">
        <v>21</v>
      </c>
      <c r="B18" s="323" t="s">
        <v>478</v>
      </c>
      <c r="C18" s="187"/>
    </row>
    <row r="19" spans="1:3" ht="16.5" customHeight="1" x14ac:dyDescent="0.2">
      <c r="A19" s="518" t="s">
        <v>22</v>
      </c>
      <c r="B19" s="519"/>
      <c r="C19" s="520"/>
    </row>
    <row r="20" spans="1:3" ht="51" x14ac:dyDescent="0.2">
      <c r="A20" s="186" t="s">
        <v>5</v>
      </c>
      <c r="B20" s="186" t="s">
        <v>480</v>
      </c>
      <c r="C20" s="187"/>
    </row>
    <row r="21" spans="1:3" x14ac:dyDescent="0.2">
      <c r="A21" s="186" t="s">
        <v>6</v>
      </c>
      <c r="B21" s="329" t="s">
        <v>7</v>
      </c>
      <c r="C21" s="187"/>
    </row>
    <row r="22" spans="1:3" x14ac:dyDescent="0.2">
      <c r="A22" s="186" t="s">
        <v>8</v>
      </c>
      <c r="B22" s="328" t="s">
        <v>9</v>
      </c>
      <c r="C22" s="187"/>
    </row>
    <row r="23" spans="1:3" x14ac:dyDescent="0.2">
      <c r="A23" s="186" t="s">
        <v>23</v>
      </c>
      <c r="B23" s="328" t="s">
        <v>11</v>
      </c>
      <c r="C23" s="187"/>
    </row>
    <row r="24" spans="1:3" ht="25.5" x14ac:dyDescent="0.2">
      <c r="A24" s="186" t="s">
        <v>24</v>
      </c>
      <c r="B24" s="331" t="s">
        <v>481</v>
      </c>
      <c r="C24" s="188"/>
    </row>
    <row r="25" spans="1:3" ht="31.5" customHeight="1" x14ac:dyDescent="0.2">
      <c r="A25" s="186" t="s">
        <v>25</v>
      </c>
      <c r="B25" s="329" t="s">
        <v>26</v>
      </c>
      <c r="C25" s="187"/>
    </row>
    <row r="26" spans="1:3" x14ac:dyDescent="0.2">
      <c r="A26" s="186" t="s">
        <v>27</v>
      </c>
      <c r="B26" s="329" t="s">
        <v>504</v>
      </c>
      <c r="C26" s="187"/>
    </row>
    <row r="27" spans="1:3" x14ac:dyDescent="0.2">
      <c r="A27" s="186" t="s">
        <v>28</v>
      </c>
      <c r="B27" s="1" t="s">
        <v>469</v>
      </c>
      <c r="C27" s="187"/>
    </row>
    <row r="28" spans="1:3" ht="38.25" x14ac:dyDescent="0.2">
      <c r="A28" s="186" t="s">
        <v>29</v>
      </c>
      <c r="B28" s="332" t="s">
        <v>455</v>
      </c>
      <c r="C28" s="187"/>
    </row>
    <row r="29" spans="1:3" ht="25.5" x14ac:dyDescent="0.2">
      <c r="A29" s="186" t="s">
        <v>30</v>
      </c>
      <c r="B29" s="333" t="s">
        <v>456</v>
      </c>
      <c r="C29" s="187"/>
    </row>
    <row r="30" spans="1:3" ht="25.5" x14ac:dyDescent="0.2">
      <c r="A30" s="186" t="s">
        <v>31</v>
      </c>
      <c r="B30" s="323" t="s">
        <v>485</v>
      </c>
      <c r="C30" s="187"/>
    </row>
    <row r="31" spans="1:3" x14ac:dyDescent="0.2">
      <c r="A31" s="186" t="s">
        <v>32</v>
      </c>
      <c r="B31" s="330" t="s">
        <v>470</v>
      </c>
      <c r="C31" s="187"/>
    </row>
    <row r="32" spans="1:3" x14ac:dyDescent="0.2">
      <c r="A32" s="186" t="s">
        <v>33</v>
      </c>
      <c r="B32" s="330" t="s">
        <v>482</v>
      </c>
      <c r="C32" s="188"/>
    </row>
    <row r="33" spans="1:3" ht="25.5" x14ac:dyDescent="0.2">
      <c r="A33" s="186" t="s">
        <v>34</v>
      </c>
      <c r="B33" s="330" t="s">
        <v>483</v>
      </c>
      <c r="C33" s="187"/>
    </row>
    <row r="34" spans="1:3" ht="25.5" x14ac:dyDescent="0.2">
      <c r="A34" s="186" t="s">
        <v>21</v>
      </c>
      <c r="B34" s="334" t="s">
        <v>484</v>
      </c>
      <c r="C34" s="188"/>
    </row>
    <row r="36" spans="1:3" x14ac:dyDescent="0.2">
      <c r="A36" s="351" t="s">
        <v>475</v>
      </c>
    </row>
    <row r="37" spans="1:3" x14ac:dyDescent="0.2">
      <c r="A37" s="3" t="s">
        <v>35</v>
      </c>
      <c r="B37" s="179" t="s">
        <v>36</v>
      </c>
      <c r="C37" s="179"/>
    </row>
    <row r="38" spans="1:3" x14ac:dyDescent="0.2">
      <c r="A38" s="180" t="s">
        <v>452</v>
      </c>
      <c r="B38" s="179" t="s">
        <v>37</v>
      </c>
      <c r="C38" s="179"/>
    </row>
    <row r="40" spans="1:3" ht="15.75" x14ac:dyDescent="0.25">
      <c r="A40" s="2"/>
      <c r="B40" s="2"/>
      <c r="C40" s="2"/>
    </row>
  </sheetData>
  <mergeCells count="3">
    <mergeCell ref="A2:C2"/>
    <mergeCell ref="A5:C5"/>
    <mergeCell ref="A19:C19"/>
  </mergeCells>
  <hyperlinks>
    <hyperlink ref="B8" r:id="rId1"/>
    <hyperlink ref="B9" r:id="rId2"/>
    <hyperlink ref="B22" r:id="rId3"/>
    <hyperlink ref="B23" r:id="rId4"/>
  </hyperlinks>
  <printOptions horizontalCentered="1"/>
  <pageMargins left="0.39370078740157483" right="0.39370078740157483" top="0.78740157480314965" bottom="0.78740157480314965" header="0.51181102362204722" footer="0.51181102362204722"/>
  <pageSetup scale="90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3"/>
  <sheetViews>
    <sheetView topLeftCell="G4" zoomScale="85" zoomScaleNormal="85" workbookViewId="0">
      <selection activeCell="B16" sqref="B16"/>
    </sheetView>
  </sheetViews>
  <sheetFormatPr defaultColWidth="9.140625" defaultRowHeight="12.75" x14ac:dyDescent="0.2"/>
  <cols>
    <col min="1" max="1" width="5.28515625" style="361" customWidth="1"/>
    <col min="2" max="2" width="48.7109375" style="499" customWidth="1"/>
    <col min="3" max="3" width="13.28515625" style="361" customWidth="1"/>
    <col min="4" max="4" width="19.28515625" style="361" customWidth="1"/>
    <col min="5" max="5" width="16.85546875" style="361" customWidth="1"/>
    <col min="6" max="6" width="14.42578125" style="500" customWidth="1"/>
    <col min="7" max="7" width="16.42578125" style="361" customWidth="1"/>
    <col min="8" max="8" width="15.42578125" style="361" customWidth="1"/>
    <col min="9" max="9" width="19" style="501" customWidth="1"/>
    <col min="10" max="10" width="18.85546875" style="361" customWidth="1"/>
    <col min="11" max="11" width="19.42578125" style="502" customWidth="1"/>
    <col min="12" max="12" width="15.7109375" style="361" customWidth="1"/>
    <col min="13" max="13" width="15.5703125" style="501" customWidth="1"/>
    <col min="14" max="14" width="15.85546875" style="361" customWidth="1"/>
    <col min="15" max="15" width="39.7109375" style="504" customWidth="1"/>
    <col min="16" max="16" width="24.85546875" style="504" customWidth="1"/>
    <col min="17" max="29" width="9.140625" style="504"/>
    <col min="30" max="16384" width="9.140625" style="361"/>
  </cols>
  <sheetData>
    <row r="1" spans="1:48" ht="15" x14ac:dyDescent="0.25">
      <c r="A1" s="554" t="s">
        <v>38</v>
      </c>
      <c r="B1" s="554"/>
      <c r="C1" s="324" t="s">
        <v>39</v>
      </c>
      <c r="D1" s="325"/>
      <c r="E1" s="355"/>
      <c r="F1" s="356"/>
      <c r="G1" s="356"/>
      <c r="H1" s="356"/>
      <c r="I1" s="356"/>
      <c r="J1" s="356"/>
      <c r="K1" s="356"/>
      <c r="L1" s="357"/>
      <c r="M1" s="357"/>
      <c r="N1" s="357"/>
      <c r="O1" s="356" t="s">
        <v>40</v>
      </c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  <c r="AT1" s="359"/>
      <c r="AU1" s="359"/>
      <c r="AV1" s="360"/>
    </row>
    <row r="2" spans="1:48" ht="15" x14ac:dyDescent="0.25">
      <c r="A2" s="554" t="s">
        <v>41</v>
      </c>
      <c r="B2" s="554"/>
      <c r="C2" s="324" t="s">
        <v>13</v>
      </c>
      <c r="D2" s="325"/>
      <c r="E2" s="355"/>
      <c r="F2" s="362"/>
      <c r="G2" s="362"/>
      <c r="H2" s="356"/>
      <c r="I2" s="362"/>
      <c r="J2" s="362"/>
      <c r="K2" s="362"/>
      <c r="L2" s="357"/>
      <c r="M2" s="357"/>
      <c r="N2" s="357"/>
      <c r="O2" s="357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360"/>
    </row>
    <row r="3" spans="1:48" ht="15" x14ac:dyDescent="0.25">
      <c r="A3" s="554" t="s">
        <v>42</v>
      </c>
      <c r="B3" s="554"/>
      <c r="C3" s="324" t="s">
        <v>43</v>
      </c>
      <c r="D3" s="325"/>
      <c r="E3" s="355"/>
      <c r="F3" s="356"/>
      <c r="G3" s="356"/>
      <c r="H3" s="362"/>
      <c r="I3" s="356"/>
      <c r="J3" s="362"/>
      <c r="K3" s="362"/>
      <c r="L3" s="357"/>
      <c r="M3" s="357"/>
      <c r="N3" s="357"/>
      <c r="O3" s="357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9"/>
      <c r="AE3" s="359"/>
      <c r="AF3" s="359"/>
      <c r="AG3" s="359"/>
      <c r="AH3" s="359"/>
      <c r="AI3" s="359"/>
      <c r="AJ3" s="359"/>
      <c r="AK3" s="359"/>
      <c r="AL3" s="359"/>
      <c r="AM3" s="359"/>
      <c r="AN3" s="359"/>
      <c r="AO3" s="359"/>
      <c r="AP3" s="359"/>
      <c r="AQ3" s="359"/>
      <c r="AR3" s="359"/>
      <c r="AS3" s="359"/>
      <c r="AT3" s="359"/>
      <c r="AU3" s="359"/>
      <c r="AV3" s="360"/>
    </row>
    <row r="4" spans="1:48" ht="15" x14ac:dyDescent="0.25">
      <c r="A4" s="554" t="s">
        <v>44</v>
      </c>
      <c r="B4" s="554"/>
      <c r="C4" s="363" t="s">
        <v>45</v>
      </c>
      <c r="D4" s="363"/>
      <c r="E4" s="355"/>
      <c r="F4" s="362"/>
      <c r="G4" s="362"/>
      <c r="H4" s="362"/>
      <c r="I4" s="362"/>
      <c r="J4" s="364">
        <f>' Prilog 3a'!C32</f>
        <v>1710466.6974878001</v>
      </c>
      <c r="K4" s="362"/>
      <c r="L4" s="356"/>
      <c r="M4" s="357"/>
      <c r="N4" s="356"/>
      <c r="O4" s="357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  <c r="AA4" s="358"/>
      <c r="AB4" s="358"/>
      <c r="AC4" s="358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60"/>
    </row>
    <row r="5" spans="1:48" ht="15" x14ac:dyDescent="0.25">
      <c r="A5" s="554" t="s">
        <v>46</v>
      </c>
      <c r="B5" s="554"/>
      <c r="C5" s="326" t="s">
        <v>47</v>
      </c>
      <c r="D5" s="327"/>
      <c r="E5" s="355"/>
      <c r="F5" s="356"/>
      <c r="G5" s="356"/>
      <c r="H5" s="356"/>
      <c r="I5" s="356"/>
      <c r="J5" s="362"/>
      <c r="K5" s="362"/>
      <c r="L5" s="356"/>
      <c r="M5" s="356"/>
      <c r="N5" s="356"/>
      <c r="O5" s="357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9"/>
      <c r="AE5" s="359"/>
      <c r="AF5" s="359"/>
      <c r="AG5" s="359"/>
      <c r="AH5" s="359"/>
      <c r="AI5" s="359"/>
      <c r="AJ5" s="359"/>
      <c r="AK5" s="359"/>
      <c r="AL5" s="359"/>
      <c r="AM5" s="359"/>
      <c r="AN5" s="359"/>
      <c r="AO5" s="359"/>
      <c r="AP5" s="359"/>
      <c r="AQ5" s="359"/>
      <c r="AR5" s="359"/>
      <c r="AS5" s="359"/>
      <c r="AT5" s="359"/>
      <c r="AU5" s="359"/>
      <c r="AV5" s="360"/>
    </row>
    <row r="6" spans="1:48" ht="15" x14ac:dyDescent="0.25">
      <c r="A6" s="554" t="s">
        <v>48</v>
      </c>
      <c r="B6" s="554"/>
      <c r="C6" s="355"/>
      <c r="D6" s="325"/>
      <c r="E6" s="355"/>
      <c r="F6" s="362"/>
      <c r="G6" s="362"/>
      <c r="H6" s="362"/>
      <c r="I6" s="362"/>
      <c r="J6" s="362"/>
      <c r="K6" s="362"/>
      <c r="L6" s="362"/>
      <c r="M6" s="362"/>
      <c r="N6" s="362"/>
      <c r="O6" s="357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9"/>
      <c r="AE6" s="359"/>
      <c r="AF6" s="359"/>
      <c r="AG6" s="359"/>
      <c r="AH6" s="359"/>
      <c r="AI6" s="359"/>
      <c r="AJ6" s="359"/>
      <c r="AK6" s="359"/>
      <c r="AL6" s="359"/>
      <c r="AM6" s="359"/>
      <c r="AN6" s="359"/>
      <c r="AO6" s="359"/>
      <c r="AP6" s="359"/>
      <c r="AQ6" s="359"/>
      <c r="AR6" s="359"/>
      <c r="AS6" s="359"/>
      <c r="AT6" s="359"/>
      <c r="AU6" s="359"/>
      <c r="AV6" s="360"/>
    </row>
    <row r="7" spans="1:48" ht="18" customHeight="1" x14ac:dyDescent="0.2">
      <c r="A7" s="549" t="s">
        <v>471</v>
      </c>
      <c r="B7" s="549"/>
      <c r="C7" s="549"/>
      <c r="D7" s="549"/>
      <c r="E7" s="549"/>
      <c r="F7" s="549"/>
      <c r="G7" s="549"/>
      <c r="H7" s="549"/>
      <c r="I7" s="549"/>
      <c r="J7" s="549"/>
      <c r="K7" s="549"/>
      <c r="L7" s="549"/>
      <c r="M7" s="549"/>
      <c r="N7" s="549"/>
      <c r="O7" s="549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9"/>
      <c r="AE7" s="359"/>
      <c r="AF7" s="359"/>
      <c r="AG7" s="359"/>
      <c r="AH7" s="359"/>
      <c r="AI7" s="359"/>
      <c r="AJ7" s="359"/>
      <c r="AK7" s="359"/>
      <c r="AL7" s="359"/>
      <c r="AM7" s="359"/>
      <c r="AN7" s="359"/>
      <c r="AO7" s="359"/>
      <c r="AP7" s="359"/>
      <c r="AQ7" s="359"/>
      <c r="AR7" s="359"/>
      <c r="AS7" s="359"/>
      <c r="AT7" s="359"/>
      <c r="AU7" s="359"/>
      <c r="AV7" s="360"/>
    </row>
    <row r="8" spans="1:48" ht="15" x14ac:dyDescent="0.25">
      <c r="A8" s="355"/>
      <c r="B8" s="365"/>
      <c r="C8" s="355"/>
      <c r="D8" s="355"/>
      <c r="E8" s="355"/>
      <c r="F8" s="366"/>
      <c r="G8" s="355"/>
      <c r="H8" s="355"/>
      <c r="I8" s="367"/>
      <c r="J8" s="363"/>
      <c r="K8" s="368"/>
      <c r="L8" s="369"/>
      <c r="M8" s="370"/>
      <c r="N8" s="371"/>
      <c r="O8" s="357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9"/>
      <c r="AE8" s="359"/>
      <c r="AF8" s="359"/>
      <c r="AG8" s="359"/>
      <c r="AH8" s="359"/>
      <c r="AI8" s="359"/>
      <c r="AJ8" s="359"/>
      <c r="AK8" s="359"/>
      <c r="AL8" s="359"/>
      <c r="AM8" s="359"/>
      <c r="AN8" s="359"/>
      <c r="AO8" s="359"/>
      <c r="AP8" s="359"/>
      <c r="AQ8" s="359"/>
      <c r="AR8" s="359"/>
      <c r="AS8" s="359"/>
      <c r="AT8" s="359"/>
      <c r="AU8" s="359"/>
      <c r="AV8" s="360"/>
    </row>
    <row r="9" spans="1:48" ht="15.75" thickBot="1" x14ac:dyDescent="0.3">
      <c r="A9" s="550"/>
      <c r="B9" s="550"/>
      <c r="C9" s="550"/>
      <c r="D9" s="550"/>
      <c r="E9" s="550"/>
      <c r="F9" s="550"/>
      <c r="G9" s="550"/>
      <c r="H9" s="550"/>
      <c r="I9" s="550"/>
      <c r="J9" s="550"/>
      <c r="K9" s="550"/>
      <c r="L9" s="372"/>
      <c r="M9" s="373"/>
      <c r="N9" s="372"/>
      <c r="O9" s="374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9"/>
      <c r="AE9" s="359"/>
      <c r="AF9" s="359"/>
      <c r="AG9" s="359"/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  <c r="AT9" s="359"/>
      <c r="AU9" s="359"/>
      <c r="AV9" s="360"/>
    </row>
    <row r="10" spans="1:48" ht="43.5" thickBot="1" x14ac:dyDescent="0.25">
      <c r="A10" s="375" t="s">
        <v>49</v>
      </c>
      <c r="B10" s="376" t="s">
        <v>50</v>
      </c>
      <c r="C10" s="376" t="s">
        <v>51</v>
      </c>
      <c r="D10" s="376" t="s">
        <v>52</v>
      </c>
      <c r="E10" s="376" t="s">
        <v>53</v>
      </c>
      <c r="F10" s="377" t="s">
        <v>54</v>
      </c>
      <c r="G10" s="376" t="s">
        <v>55</v>
      </c>
      <c r="H10" s="376" t="s">
        <v>56</v>
      </c>
      <c r="I10" s="378" t="s">
        <v>57</v>
      </c>
      <c r="J10" s="376" t="s">
        <v>58</v>
      </c>
      <c r="K10" s="376" t="s">
        <v>59</v>
      </c>
      <c r="L10" s="376" t="s">
        <v>60</v>
      </c>
      <c r="M10" s="378" t="s">
        <v>61</v>
      </c>
      <c r="N10" s="376" t="s">
        <v>62</v>
      </c>
      <c r="O10" s="379" t="s">
        <v>63</v>
      </c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9"/>
      <c r="AE10" s="359"/>
      <c r="AF10" s="359"/>
      <c r="AG10" s="359"/>
      <c r="AH10" s="359"/>
      <c r="AI10" s="359"/>
      <c r="AJ10" s="359"/>
      <c r="AK10" s="359"/>
      <c r="AL10" s="359"/>
      <c r="AM10" s="359"/>
      <c r="AN10" s="359"/>
      <c r="AO10" s="359"/>
      <c r="AP10" s="359"/>
      <c r="AQ10" s="359"/>
      <c r="AR10" s="359"/>
      <c r="AS10" s="359"/>
      <c r="AT10" s="359"/>
      <c r="AU10" s="359"/>
      <c r="AV10" s="360"/>
    </row>
    <row r="11" spans="1:48" ht="15" x14ac:dyDescent="0.25">
      <c r="A11" s="380">
        <v>1</v>
      </c>
      <c r="B11" s="381">
        <v>2</v>
      </c>
      <c r="C11" s="382">
        <v>3</v>
      </c>
      <c r="D11" s="382">
        <v>4</v>
      </c>
      <c r="E11" s="382">
        <v>5</v>
      </c>
      <c r="F11" s="382" t="s">
        <v>64</v>
      </c>
      <c r="G11" s="382">
        <v>7</v>
      </c>
      <c r="H11" s="382">
        <v>8</v>
      </c>
      <c r="I11" s="382" t="s">
        <v>65</v>
      </c>
      <c r="J11" s="382">
        <v>10</v>
      </c>
      <c r="K11" s="382">
        <v>11</v>
      </c>
      <c r="L11" s="382">
        <v>12</v>
      </c>
      <c r="M11" s="382">
        <v>13</v>
      </c>
      <c r="N11" s="382">
        <v>14</v>
      </c>
      <c r="O11" s="383">
        <v>15</v>
      </c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  <c r="AD11" s="359"/>
      <c r="AE11" s="359"/>
      <c r="AF11" s="359"/>
      <c r="AG11" s="359"/>
      <c r="AH11" s="359"/>
      <c r="AI11" s="359"/>
      <c r="AJ11" s="359"/>
      <c r="AK11" s="359"/>
      <c r="AL11" s="359"/>
      <c r="AM11" s="359"/>
      <c r="AN11" s="359"/>
      <c r="AO11" s="359"/>
      <c r="AP11" s="359"/>
      <c r="AQ11" s="359"/>
      <c r="AR11" s="359"/>
      <c r="AS11" s="359"/>
      <c r="AT11" s="359"/>
      <c r="AU11" s="359"/>
      <c r="AV11" s="360"/>
    </row>
    <row r="12" spans="1:48" ht="14.25" x14ac:dyDescent="0.2">
      <c r="A12" s="527" t="s">
        <v>66</v>
      </c>
      <c r="B12" s="528"/>
      <c r="C12" s="528"/>
      <c r="D12" s="528"/>
      <c r="E12" s="528"/>
      <c r="F12" s="528"/>
      <c r="G12" s="528"/>
      <c r="H12" s="528"/>
      <c r="I12" s="528"/>
      <c r="J12" s="528"/>
      <c r="K12" s="528"/>
      <c r="L12" s="528"/>
      <c r="M12" s="528"/>
      <c r="N12" s="528"/>
      <c r="O12" s="529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9"/>
      <c r="AE12" s="359"/>
      <c r="AF12" s="359"/>
      <c r="AG12" s="359"/>
      <c r="AH12" s="359"/>
      <c r="AI12" s="359"/>
      <c r="AJ12" s="359"/>
      <c r="AK12" s="359"/>
      <c r="AL12" s="359"/>
      <c r="AM12" s="359"/>
      <c r="AN12" s="359"/>
      <c r="AO12" s="359"/>
      <c r="AP12" s="359"/>
      <c r="AQ12" s="359"/>
      <c r="AR12" s="359"/>
      <c r="AS12" s="359"/>
      <c r="AT12" s="359"/>
      <c r="AU12" s="359"/>
      <c r="AV12" s="360"/>
    </row>
    <row r="13" spans="1:48" ht="15" x14ac:dyDescent="0.25">
      <c r="A13" s="524" t="s">
        <v>67</v>
      </c>
      <c r="B13" s="525"/>
      <c r="C13" s="525"/>
      <c r="D13" s="525"/>
      <c r="E13" s="525"/>
      <c r="F13" s="525"/>
      <c r="G13" s="525"/>
      <c r="H13" s="525"/>
      <c r="I13" s="525"/>
      <c r="J13" s="525"/>
      <c r="K13" s="525"/>
      <c r="L13" s="525"/>
      <c r="M13" s="525"/>
      <c r="N13" s="525"/>
      <c r="O13" s="526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9"/>
      <c r="AE13" s="359"/>
      <c r="AF13" s="359"/>
      <c r="AG13" s="359"/>
      <c r="AH13" s="359"/>
      <c r="AI13" s="359"/>
      <c r="AJ13" s="359"/>
      <c r="AK13" s="359"/>
      <c r="AL13" s="359"/>
      <c r="AM13" s="359"/>
      <c r="AN13" s="359"/>
      <c r="AO13" s="359"/>
      <c r="AP13" s="359"/>
      <c r="AQ13" s="359"/>
      <c r="AR13" s="359"/>
      <c r="AS13" s="359"/>
      <c r="AT13" s="359"/>
      <c r="AU13" s="359"/>
      <c r="AV13" s="360"/>
    </row>
    <row r="14" spans="1:48" ht="15" x14ac:dyDescent="0.25">
      <c r="A14" s="384" t="s">
        <v>68</v>
      </c>
      <c r="B14" s="385" t="s">
        <v>69</v>
      </c>
      <c r="C14" s="386" t="s">
        <v>70</v>
      </c>
      <c r="D14" s="387">
        <v>1575116</v>
      </c>
      <c r="E14" s="387">
        <v>35500</v>
      </c>
      <c r="F14" s="388">
        <f>E14/D14</f>
        <v>2.2538022596430993E-2</v>
      </c>
      <c r="G14" s="389">
        <v>5.1605629999999998</v>
      </c>
      <c r="H14" s="352">
        <v>1.6</v>
      </c>
      <c r="I14" s="353">
        <f>H14*E14</f>
        <v>56800</v>
      </c>
      <c r="J14" s="390">
        <f t="shared" ref="J14:J28" si="0">I14/J$4</f>
        <v>3.3207311246353642E-2</v>
      </c>
      <c r="K14" s="391" t="s">
        <v>71</v>
      </c>
      <c r="L14" s="392"/>
      <c r="M14" s="392"/>
      <c r="N14" s="393"/>
      <c r="O14" s="394"/>
      <c r="P14" s="395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  <c r="AT14" s="359"/>
      <c r="AU14" s="359"/>
      <c r="AV14" s="360"/>
    </row>
    <row r="15" spans="1:48" ht="15" x14ac:dyDescent="0.25">
      <c r="A15" s="384" t="s">
        <v>72</v>
      </c>
      <c r="B15" s="385" t="s">
        <v>75</v>
      </c>
      <c r="C15" s="386" t="s">
        <v>76</v>
      </c>
      <c r="D15" s="387">
        <v>341296</v>
      </c>
      <c r="E15" s="387">
        <v>12824</v>
      </c>
      <c r="F15" s="388">
        <f t="shared" ref="F15:F28" si="1">E15/D15</f>
        <v>3.757442220242839E-2</v>
      </c>
      <c r="G15" s="389">
        <v>35.136035999999997</v>
      </c>
      <c r="H15" s="396">
        <v>0.2</v>
      </c>
      <c r="I15" s="353">
        <f t="shared" ref="I15:I28" si="2">H15*E15</f>
        <v>2564.8000000000002</v>
      </c>
      <c r="J15" s="390">
        <f t="shared" si="0"/>
        <v>1.4994738007860534E-3</v>
      </c>
      <c r="K15" s="391" t="s">
        <v>71</v>
      </c>
      <c r="L15" s="392"/>
      <c r="M15" s="392"/>
      <c r="N15" s="393"/>
      <c r="O15" s="394"/>
      <c r="P15" s="395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9"/>
      <c r="AE15" s="359"/>
      <c r="AF15" s="359"/>
      <c r="AG15" s="359"/>
      <c r="AH15" s="359"/>
      <c r="AI15" s="359"/>
      <c r="AJ15" s="359"/>
      <c r="AK15" s="359"/>
      <c r="AL15" s="359"/>
      <c r="AM15" s="359"/>
      <c r="AN15" s="359"/>
      <c r="AO15" s="359"/>
      <c r="AP15" s="359"/>
      <c r="AQ15" s="359"/>
      <c r="AR15" s="359"/>
      <c r="AS15" s="359"/>
      <c r="AT15" s="359"/>
      <c r="AU15" s="359"/>
      <c r="AV15" s="360"/>
    </row>
    <row r="16" spans="1:48" ht="15" x14ac:dyDescent="0.25">
      <c r="A16" s="384" t="s">
        <v>74</v>
      </c>
      <c r="B16" s="385" t="s">
        <v>447</v>
      </c>
      <c r="C16" s="386" t="s">
        <v>448</v>
      </c>
      <c r="D16" s="387">
        <v>8596256</v>
      </c>
      <c r="E16" s="387">
        <v>1715</v>
      </c>
      <c r="F16" s="388">
        <f>E16/D16</f>
        <v>1.9950545912080794E-4</v>
      </c>
      <c r="G16" s="389">
        <v>27.2</v>
      </c>
      <c r="H16" s="396">
        <v>27.151800000000001</v>
      </c>
      <c r="I16" s="353">
        <f>H16*E16</f>
        <v>46565.337</v>
      </c>
      <c r="J16" s="390">
        <f t="shared" si="0"/>
        <v>2.7223761250886398E-2</v>
      </c>
      <c r="K16" s="391" t="s">
        <v>73</v>
      </c>
      <c r="L16" s="392"/>
      <c r="M16" s="392"/>
      <c r="N16" s="393"/>
      <c r="O16" s="394"/>
      <c r="P16" s="395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9"/>
      <c r="AE16" s="359"/>
      <c r="AF16" s="359"/>
      <c r="AG16" s="359"/>
      <c r="AH16" s="359"/>
      <c r="AI16" s="359"/>
      <c r="AJ16" s="359"/>
      <c r="AK16" s="359"/>
      <c r="AL16" s="359"/>
      <c r="AM16" s="359"/>
      <c r="AN16" s="359"/>
      <c r="AO16" s="359"/>
      <c r="AP16" s="359"/>
      <c r="AQ16" s="359"/>
      <c r="AR16" s="359"/>
      <c r="AS16" s="359"/>
      <c r="AT16" s="359"/>
      <c r="AU16" s="359"/>
      <c r="AV16" s="360"/>
    </row>
    <row r="17" spans="1:52" ht="30" x14ac:dyDescent="0.25">
      <c r="A17" s="384" t="s">
        <v>77</v>
      </c>
      <c r="B17" s="385" t="s">
        <v>78</v>
      </c>
      <c r="C17" s="386" t="s">
        <v>79</v>
      </c>
      <c r="D17" s="387">
        <v>11104166</v>
      </c>
      <c r="E17" s="387">
        <v>590000</v>
      </c>
      <c r="F17" s="388">
        <f t="shared" si="1"/>
        <v>5.3133211445145906E-2</v>
      </c>
      <c r="G17" s="389">
        <v>0.55222511900000004</v>
      </c>
      <c r="H17" s="396">
        <v>0.34200000000000003</v>
      </c>
      <c r="I17" s="353">
        <f t="shared" si="2"/>
        <v>201780.00000000003</v>
      </c>
      <c r="J17" s="390">
        <f t="shared" si="0"/>
        <v>0.11796780393114857</v>
      </c>
      <c r="K17" s="391" t="s">
        <v>71</v>
      </c>
      <c r="L17" s="397">
        <f>J17-10%</f>
        <v>1.7967803931148565E-2</v>
      </c>
      <c r="M17" s="391">
        <v>30733.330099999999</v>
      </c>
      <c r="N17" s="393" t="s">
        <v>449</v>
      </c>
      <c r="O17" s="398" t="s">
        <v>459</v>
      </c>
      <c r="P17" s="395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  <c r="AT17" s="359"/>
      <c r="AU17" s="359"/>
      <c r="AV17" s="360"/>
    </row>
    <row r="18" spans="1:52" ht="15" x14ac:dyDescent="0.25">
      <c r="A18" s="384" t="s">
        <v>80</v>
      </c>
      <c r="B18" s="385" t="s">
        <v>81</v>
      </c>
      <c r="C18" s="386" t="s">
        <v>82</v>
      </c>
      <c r="D18" s="387">
        <v>948601</v>
      </c>
      <c r="E18" s="387">
        <v>9600</v>
      </c>
      <c r="F18" s="388">
        <f t="shared" si="1"/>
        <v>1.0120166434570489E-2</v>
      </c>
      <c r="G18" s="389">
        <v>42.779843999999997</v>
      </c>
      <c r="H18" s="396">
        <v>9.01</v>
      </c>
      <c r="I18" s="353">
        <f t="shared" si="2"/>
        <v>86496</v>
      </c>
      <c r="J18" s="390">
        <f>I18/J$4</f>
        <v>5.0568654816278251E-2</v>
      </c>
      <c r="K18" s="391" t="s">
        <v>71</v>
      </c>
      <c r="L18" s="397"/>
      <c r="M18" s="391"/>
      <c r="N18" s="393"/>
      <c r="O18" s="398"/>
      <c r="P18" s="395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9"/>
      <c r="AE18" s="359"/>
      <c r="AF18" s="359"/>
      <c r="AG18" s="359"/>
      <c r="AH18" s="359"/>
      <c r="AI18" s="359"/>
      <c r="AJ18" s="359"/>
      <c r="AK18" s="359"/>
      <c r="AL18" s="359"/>
      <c r="AM18" s="359"/>
      <c r="AN18" s="359"/>
      <c r="AO18" s="359"/>
      <c r="AP18" s="359"/>
      <c r="AQ18" s="359"/>
      <c r="AR18" s="359"/>
      <c r="AS18" s="359"/>
      <c r="AT18" s="359"/>
      <c r="AU18" s="359"/>
      <c r="AV18" s="360"/>
    </row>
    <row r="19" spans="1:52" ht="15" x14ac:dyDescent="0.25">
      <c r="A19" s="399" t="s">
        <v>83</v>
      </c>
      <c r="B19" s="385" t="s">
        <v>89</v>
      </c>
      <c r="C19" s="400" t="s">
        <v>90</v>
      </c>
      <c r="D19" s="387">
        <v>56887</v>
      </c>
      <c r="E19" s="387">
        <v>338</v>
      </c>
      <c r="F19" s="388">
        <f t="shared" si="1"/>
        <v>5.9416035298047003E-3</v>
      </c>
      <c r="G19" s="389">
        <v>231.786834</v>
      </c>
      <c r="H19" s="396">
        <v>0</v>
      </c>
      <c r="I19" s="353">
        <f t="shared" si="2"/>
        <v>0</v>
      </c>
      <c r="J19" s="390">
        <f t="shared" si="0"/>
        <v>0</v>
      </c>
      <c r="K19" s="391" t="s">
        <v>71</v>
      </c>
      <c r="L19" s="401"/>
      <c r="M19" s="384"/>
      <c r="N19" s="393"/>
      <c r="O19" s="394"/>
      <c r="P19" s="395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9"/>
      <c r="AE19" s="359"/>
      <c r="AF19" s="359"/>
      <c r="AG19" s="359"/>
      <c r="AH19" s="359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60"/>
    </row>
    <row r="20" spans="1:52" ht="15" x14ac:dyDescent="0.25">
      <c r="A20" s="384" t="s">
        <v>86</v>
      </c>
      <c r="B20" s="385" t="s">
        <v>92</v>
      </c>
      <c r="C20" s="400" t="s">
        <v>93</v>
      </c>
      <c r="D20" s="387">
        <v>779269</v>
      </c>
      <c r="E20" s="387">
        <v>30380</v>
      </c>
      <c r="F20" s="388">
        <f t="shared" si="1"/>
        <v>3.8985254129190308E-2</v>
      </c>
      <c r="G20" s="389">
        <v>7.9651750000000003</v>
      </c>
      <c r="H20" s="396">
        <v>0</v>
      </c>
      <c r="I20" s="353">
        <f t="shared" si="2"/>
        <v>0</v>
      </c>
      <c r="J20" s="390">
        <f t="shared" si="0"/>
        <v>0</v>
      </c>
      <c r="K20" s="391" t="s">
        <v>71</v>
      </c>
      <c r="L20" s="401"/>
      <c r="M20" s="384"/>
      <c r="N20" s="393"/>
      <c r="O20" s="394"/>
      <c r="P20" s="395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358"/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59"/>
      <c r="AP20" s="359"/>
      <c r="AQ20" s="359"/>
      <c r="AR20" s="359"/>
      <c r="AS20" s="359"/>
      <c r="AT20" s="359"/>
      <c r="AU20" s="359"/>
      <c r="AV20" s="360"/>
    </row>
    <row r="21" spans="1:52" ht="15" x14ac:dyDescent="0.25">
      <c r="A21" s="384" t="s">
        <v>87</v>
      </c>
      <c r="B21" s="385" t="s">
        <v>95</v>
      </c>
      <c r="C21" s="400" t="s">
        <v>96</v>
      </c>
      <c r="D21" s="387">
        <v>364462</v>
      </c>
      <c r="E21" s="387">
        <v>36000</v>
      </c>
      <c r="F21" s="388">
        <f t="shared" si="1"/>
        <v>9.8775729705703197E-2</v>
      </c>
      <c r="G21" s="389">
        <v>8.1703847219999997</v>
      </c>
      <c r="H21" s="396">
        <v>0.43</v>
      </c>
      <c r="I21" s="353">
        <f t="shared" si="2"/>
        <v>15480</v>
      </c>
      <c r="J21" s="390">
        <f t="shared" si="0"/>
        <v>9.0501615861541262E-3</v>
      </c>
      <c r="K21" s="391" t="s">
        <v>71</v>
      </c>
      <c r="L21" s="401"/>
      <c r="M21" s="384"/>
      <c r="N21" s="393"/>
      <c r="O21" s="394"/>
      <c r="P21" s="395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9"/>
      <c r="AE21" s="359"/>
      <c r="AF21" s="359"/>
      <c r="AG21" s="359"/>
      <c r="AH21" s="359"/>
      <c r="AI21" s="359"/>
      <c r="AJ21" s="359"/>
      <c r="AK21" s="359"/>
      <c r="AL21" s="359"/>
      <c r="AM21" s="359"/>
      <c r="AN21" s="359"/>
      <c r="AO21" s="359"/>
      <c r="AP21" s="359"/>
      <c r="AQ21" s="359"/>
      <c r="AR21" s="359"/>
      <c r="AS21" s="359"/>
      <c r="AT21" s="359"/>
      <c r="AU21" s="359"/>
      <c r="AV21" s="360"/>
    </row>
    <row r="22" spans="1:52" ht="15" x14ac:dyDescent="0.25">
      <c r="A22" s="384" t="s">
        <v>91</v>
      </c>
      <c r="B22" s="385" t="s">
        <v>84</v>
      </c>
      <c r="C22" s="400" t="s">
        <v>85</v>
      </c>
      <c r="D22" s="387">
        <v>89405</v>
      </c>
      <c r="E22" s="387">
        <v>8400</v>
      </c>
      <c r="F22" s="388">
        <f t="shared" si="1"/>
        <v>9.3954476818969859E-2</v>
      </c>
      <c r="G22" s="389">
        <v>6</v>
      </c>
      <c r="H22" s="396">
        <v>6</v>
      </c>
      <c r="I22" s="353">
        <f t="shared" si="2"/>
        <v>50400</v>
      </c>
      <c r="J22" s="390">
        <f t="shared" si="0"/>
        <v>2.9465642373525062E-2</v>
      </c>
      <c r="K22" s="391" t="s">
        <v>71</v>
      </c>
      <c r="L22" s="390"/>
      <c r="M22" s="402"/>
      <c r="N22" s="403"/>
      <c r="O22" s="404"/>
      <c r="P22" s="395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358"/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9"/>
      <c r="AP22" s="359"/>
      <c r="AQ22" s="359"/>
      <c r="AR22" s="359"/>
      <c r="AS22" s="359"/>
      <c r="AT22" s="359"/>
      <c r="AU22" s="359"/>
      <c r="AV22" s="360"/>
    </row>
    <row r="23" spans="1:52" ht="15" x14ac:dyDescent="0.25">
      <c r="A23" s="384" t="s">
        <v>94</v>
      </c>
      <c r="B23" s="385" t="s">
        <v>103</v>
      </c>
      <c r="C23" s="400" t="s">
        <v>104</v>
      </c>
      <c r="D23" s="387">
        <v>531676</v>
      </c>
      <c r="E23" s="387">
        <v>9893</v>
      </c>
      <c r="F23" s="388">
        <f t="shared" si="1"/>
        <v>1.8607196864255673E-2</v>
      </c>
      <c r="G23" s="389">
        <v>4.2058059999999999</v>
      </c>
      <c r="H23" s="396">
        <v>3.66</v>
      </c>
      <c r="I23" s="353">
        <f t="shared" si="2"/>
        <v>36208.380000000005</v>
      </c>
      <c r="J23" s="390">
        <f t="shared" si="0"/>
        <v>2.1168713809617015E-2</v>
      </c>
      <c r="K23" s="391" t="s">
        <v>71</v>
      </c>
      <c r="L23" s="390"/>
      <c r="M23" s="399"/>
      <c r="N23" s="403"/>
      <c r="O23" s="405"/>
      <c r="P23" s="395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9"/>
      <c r="AP23" s="359"/>
      <c r="AQ23" s="359"/>
      <c r="AR23" s="359"/>
      <c r="AS23" s="359"/>
      <c r="AT23" s="359"/>
      <c r="AU23" s="359"/>
      <c r="AV23" s="360"/>
    </row>
    <row r="24" spans="1:52" ht="15" x14ac:dyDescent="0.25">
      <c r="A24" s="384" t="s">
        <v>97</v>
      </c>
      <c r="B24" s="385" t="s">
        <v>106</v>
      </c>
      <c r="C24" s="400" t="s">
        <v>107</v>
      </c>
      <c r="D24" s="387">
        <v>583338</v>
      </c>
      <c r="E24" s="387">
        <v>5163</v>
      </c>
      <c r="F24" s="388">
        <f t="shared" si="1"/>
        <v>8.8507863365664512E-3</v>
      </c>
      <c r="G24" s="389">
        <v>27.645443</v>
      </c>
      <c r="H24" s="396">
        <v>13.93</v>
      </c>
      <c r="I24" s="353">
        <f t="shared" si="2"/>
        <v>71920.59</v>
      </c>
      <c r="J24" s="390">
        <f t="shared" si="0"/>
        <v>4.2047348893510375E-2</v>
      </c>
      <c r="K24" s="391" t="s">
        <v>71</v>
      </c>
      <c r="L24" s="390"/>
      <c r="M24" s="399"/>
      <c r="N24" s="403"/>
      <c r="O24" s="405"/>
      <c r="P24" s="395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9"/>
      <c r="AE24" s="359"/>
      <c r="AF24" s="359"/>
      <c r="AG24" s="359"/>
      <c r="AH24" s="359"/>
      <c r="AI24" s="359"/>
      <c r="AJ24" s="359"/>
      <c r="AK24" s="359"/>
      <c r="AL24" s="359"/>
      <c r="AM24" s="359"/>
      <c r="AN24" s="359"/>
      <c r="AO24" s="359"/>
      <c r="AP24" s="359"/>
      <c r="AQ24" s="359"/>
      <c r="AR24" s="359"/>
      <c r="AS24" s="359"/>
      <c r="AT24" s="359"/>
      <c r="AU24" s="359"/>
      <c r="AV24" s="360"/>
    </row>
    <row r="25" spans="1:52" ht="15" x14ac:dyDescent="0.25">
      <c r="A25" s="384" t="s">
        <v>98</v>
      </c>
      <c r="B25" s="385" t="s">
        <v>109</v>
      </c>
      <c r="C25" s="400" t="s">
        <v>110</v>
      </c>
      <c r="D25" s="387">
        <v>435741</v>
      </c>
      <c r="E25" s="387">
        <v>27713</v>
      </c>
      <c r="F25" s="388">
        <f t="shared" si="1"/>
        <v>6.3599707165495095E-2</v>
      </c>
      <c r="G25" s="389">
        <v>25.730008000000002</v>
      </c>
      <c r="H25" s="396">
        <v>0</v>
      </c>
      <c r="I25" s="353">
        <f t="shared" si="2"/>
        <v>0</v>
      </c>
      <c r="J25" s="390">
        <f t="shared" si="0"/>
        <v>0</v>
      </c>
      <c r="K25" s="391" t="s">
        <v>71</v>
      </c>
      <c r="L25" s="401"/>
      <c r="M25" s="406"/>
      <c r="N25" s="393"/>
      <c r="O25" s="398"/>
      <c r="P25" s="395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9"/>
      <c r="AE25" s="359"/>
      <c r="AF25" s="359"/>
      <c r="AG25" s="359"/>
      <c r="AH25" s="359"/>
      <c r="AI25" s="359"/>
      <c r="AJ25" s="359"/>
      <c r="AK25" s="359"/>
      <c r="AL25" s="359"/>
      <c r="AM25" s="359"/>
      <c r="AN25" s="359"/>
      <c r="AO25" s="359"/>
      <c r="AP25" s="359"/>
      <c r="AQ25" s="359"/>
      <c r="AR25" s="359"/>
      <c r="AS25" s="359"/>
      <c r="AT25" s="359"/>
      <c r="AU25" s="359"/>
      <c r="AV25" s="360"/>
    </row>
    <row r="26" spans="1:52" ht="30" x14ac:dyDescent="0.25">
      <c r="A26" s="384" t="s">
        <v>99</v>
      </c>
      <c r="B26" s="385" t="s">
        <v>112</v>
      </c>
      <c r="C26" s="400" t="s">
        <v>113</v>
      </c>
      <c r="D26" s="387">
        <v>353242</v>
      </c>
      <c r="E26" s="387">
        <v>17004</v>
      </c>
      <c r="F26" s="388">
        <f t="shared" si="1"/>
        <v>4.8136971254833794E-2</v>
      </c>
      <c r="G26" s="389">
        <v>22.464297999999999</v>
      </c>
      <c r="H26" s="396">
        <v>16.05</v>
      </c>
      <c r="I26" s="353">
        <f t="shared" si="2"/>
        <v>272914.2</v>
      </c>
      <c r="J26" s="390">
        <f t="shared" si="0"/>
        <v>0.15955540110826774</v>
      </c>
      <c r="K26" s="391" t="s">
        <v>71</v>
      </c>
      <c r="L26" s="401">
        <f>J26-10%</f>
        <v>5.9555401108267736E-2</v>
      </c>
      <c r="M26" s="402">
        <v>101867.5301</v>
      </c>
      <c r="N26" s="393" t="s">
        <v>450</v>
      </c>
      <c r="O26" s="398" t="s">
        <v>459</v>
      </c>
      <c r="P26" s="395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9"/>
      <c r="AE26" s="359"/>
      <c r="AF26" s="359"/>
      <c r="AG26" s="359"/>
      <c r="AH26" s="359"/>
      <c r="AI26" s="359"/>
      <c r="AJ26" s="359"/>
      <c r="AK26" s="359"/>
      <c r="AL26" s="359"/>
      <c r="AM26" s="359"/>
      <c r="AN26" s="359"/>
      <c r="AO26" s="359"/>
      <c r="AP26" s="359"/>
      <c r="AQ26" s="359"/>
      <c r="AR26" s="359"/>
      <c r="AS26" s="359"/>
      <c r="AT26" s="359"/>
      <c r="AU26" s="359"/>
      <c r="AV26" s="360"/>
    </row>
    <row r="27" spans="1:52" ht="15" x14ac:dyDescent="0.25">
      <c r="A27" s="384" t="s">
        <v>100</v>
      </c>
      <c r="B27" s="385" t="s">
        <v>115</v>
      </c>
      <c r="C27" s="400" t="s">
        <v>116</v>
      </c>
      <c r="D27" s="387">
        <v>641425</v>
      </c>
      <c r="E27" s="387">
        <v>20000</v>
      </c>
      <c r="F27" s="388">
        <f t="shared" si="1"/>
        <v>3.1180574502085202E-2</v>
      </c>
      <c r="G27" s="389">
        <v>3.1843560000000002</v>
      </c>
      <c r="H27" s="396">
        <v>1.4</v>
      </c>
      <c r="I27" s="353">
        <f t="shared" si="2"/>
        <v>28000</v>
      </c>
      <c r="J27" s="390">
        <f t="shared" si="0"/>
        <v>1.6369801318625036E-2</v>
      </c>
      <c r="K27" s="391" t="s">
        <v>71</v>
      </c>
      <c r="L27" s="390"/>
      <c r="M27" s="392"/>
      <c r="N27" s="393"/>
      <c r="O27" s="394"/>
      <c r="P27" s="395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9"/>
      <c r="AE27" s="359"/>
      <c r="AF27" s="359"/>
      <c r="AG27" s="359"/>
      <c r="AH27" s="359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360"/>
    </row>
    <row r="28" spans="1:52" ht="15" x14ac:dyDescent="0.25">
      <c r="A28" s="384" t="s">
        <v>102</v>
      </c>
      <c r="B28" s="385" t="s">
        <v>118</v>
      </c>
      <c r="C28" s="400" t="s">
        <v>119</v>
      </c>
      <c r="D28" s="387">
        <v>1737914</v>
      </c>
      <c r="E28" s="387">
        <v>42500</v>
      </c>
      <c r="F28" s="388">
        <f t="shared" si="1"/>
        <v>2.4454604773308689E-2</v>
      </c>
      <c r="G28" s="389">
        <v>2.488534</v>
      </c>
      <c r="H28" s="396">
        <v>0</v>
      </c>
      <c r="I28" s="353">
        <f t="shared" si="2"/>
        <v>0</v>
      </c>
      <c r="J28" s="390">
        <f t="shared" si="0"/>
        <v>0</v>
      </c>
      <c r="K28" s="391" t="s">
        <v>71</v>
      </c>
      <c r="L28" s="390"/>
      <c r="M28" s="392"/>
      <c r="N28" s="393"/>
      <c r="O28" s="394"/>
      <c r="P28" s="395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  <c r="AT28" s="359"/>
      <c r="AU28" s="359"/>
      <c r="AV28" s="360"/>
    </row>
    <row r="29" spans="1:52" ht="15" x14ac:dyDescent="0.25">
      <c r="A29" s="407"/>
      <c r="B29" s="408"/>
      <c r="C29" s="409"/>
      <c r="D29" s="410"/>
      <c r="E29" s="410"/>
      <c r="F29" s="411"/>
      <c r="G29" s="412"/>
      <c r="H29" s="413"/>
      <c r="I29" s="354">
        <f>SUM(I14:I28)</f>
        <v>869129.30700000003</v>
      </c>
      <c r="J29" s="414">
        <f>I29/J$4</f>
        <v>0.50812407413515226</v>
      </c>
      <c r="K29" s="415"/>
      <c r="L29" s="416"/>
      <c r="M29" s="417"/>
      <c r="N29" s="418"/>
      <c r="O29" s="419"/>
      <c r="P29" s="395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9"/>
      <c r="AE29" s="359"/>
      <c r="AF29" s="359"/>
      <c r="AG29" s="359"/>
      <c r="AH29" s="359"/>
      <c r="AI29" s="359"/>
      <c r="AJ29" s="359"/>
      <c r="AK29" s="359"/>
      <c r="AL29" s="359"/>
      <c r="AM29" s="359"/>
      <c r="AN29" s="359"/>
      <c r="AO29" s="359"/>
      <c r="AP29" s="359"/>
      <c r="AQ29" s="359"/>
      <c r="AR29" s="359"/>
      <c r="AS29" s="359"/>
      <c r="AT29" s="359"/>
      <c r="AU29" s="359"/>
      <c r="AV29" s="360"/>
    </row>
    <row r="30" spans="1:52" ht="15" x14ac:dyDescent="0.25">
      <c r="A30" s="524"/>
      <c r="B30" s="525"/>
      <c r="C30" s="525"/>
      <c r="D30" s="525"/>
      <c r="E30" s="525"/>
      <c r="F30" s="525"/>
      <c r="G30" s="525"/>
      <c r="H30" s="525"/>
      <c r="I30" s="525"/>
      <c r="J30" s="525"/>
      <c r="K30" s="525"/>
      <c r="L30" s="525"/>
      <c r="M30" s="525"/>
      <c r="N30" s="525"/>
      <c r="O30" s="526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420"/>
      <c r="AE30" s="420"/>
      <c r="AF30" s="420"/>
      <c r="AG30" s="420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  <c r="AT30" s="359"/>
      <c r="AU30" s="359"/>
      <c r="AV30" s="360"/>
    </row>
    <row r="31" spans="1:52" ht="30" x14ac:dyDescent="0.25">
      <c r="A31" s="421" t="s">
        <v>105</v>
      </c>
      <c r="B31" s="422" t="s">
        <v>120</v>
      </c>
      <c r="C31" s="384" t="s">
        <v>121</v>
      </c>
      <c r="D31" s="387">
        <v>10658236</v>
      </c>
      <c r="E31" s="387">
        <v>50897</v>
      </c>
      <c r="F31" s="423">
        <f>E31/D31</f>
        <v>4.7753680815474531E-3</v>
      </c>
      <c r="G31" s="424">
        <v>2.1495820000000001</v>
      </c>
      <c r="H31" s="425">
        <v>0.73</v>
      </c>
      <c r="I31" s="426">
        <f>E31*H31</f>
        <v>37154.81</v>
      </c>
      <c r="J31" s="427">
        <f>I31/J$4</f>
        <v>2.1722030633259379E-2</v>
      </c>
      <c r="K31" s="428" t="s">
        <v>71</v>
      </c>
      <c r="L31" s="429">
        <v>1.3109000000000001E-2</v>
      </c>
      <c r="M31" s="428">
        <v>22421.258099999999</v>
      </c>
      <c r="N31" s="430" t="s">
        <v>122</v>
      </c>
      <c r="O31" s="398" t="s">
        <v>459</v>
      </c>
      <c r="P31" s="395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60"/>
    </row>
    <row r="32" spans="1:52" ht="30" x14ac:dyDescent="0.25">
      <c r="A32" s="384" t="s">
        <v>108</v>
      </c>
      <c r="B32" s="422" t="s">
        <v>123</v>
      </c>
      <c r="C32" s="384" t="s">
        <v>124</v>
      </c>
      <c r="D32" s="387">
        <v>3053478</v>
      </c>
      <c r="E32" s="387">
        <v>6250</v>
      </c>
      <c r="F32" s="423">
        <f t="shared" ref="F32:F34" si="3">E32/D32</f>
        <v>2.0468462520443899E-3</v>
      </c>
      <c r="G32" s="424">
        <v>4</v>
      </c>
      <c r="H32" s="425">
        <v>0.9</v>
      </c>
      <c r="I32" s="426">
        <f t="shared" ref="I32:I34" si="4">E32*H32</f>
        <v>5625</v>
      </c>
      <c r="J32" s="427">
        <f t="shared" ref="J32:J34" si="5">I32/J$4</f>
        <v>3.2885761577594935E-3</v>
      </c>
      <c r="K32" s="428" t="s">
        <v>71</v>
      </c>
      <c r="L32" s="429">
        <v>1.9849999999999998E-3</v>
      </c>
      <c r="M32" s="428">
        <v>3394.4346999999998</v>
      </c>
      <c r="N32" s="430" t="s">
        <v>122</v>
      </c>
      <c r="O32" s="398" t="s">
        <v>459</v>
      </c>
      <c r="P32" s="395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431"/>
      <c r="AE32" s="431"/>
      <c r="AF32" s="431"/>
      <c r="AG32" s="431"/>
      <c r="AH32" s="431"/>
      <c r="AI32" s="431"/>
      <c r="AJ32" s="431"/>
      <c r="AK32" s="431"/>
      <c r="AL32" s="431"/>
      <c r="AM32" s="431"/>
      <c r="AN32" s="431"/>
      <c r="AO32" s="431"/>
      <c r="AP32" s="431"/>
      <c r="AQ32" s="431"/>
      <c r="AR32" s="431"/>
      <c r="AS32" s="431"/>
      <c r="AT32" s="431"/>
      <c r="AU32" s="431"/>
      <c r="AV32" s="432"/>
      <c r="AW32" s="433"/>
      <c r="AX32" s="433"/>
      <c r="AY32" s="433"/>
      <c r="AZ32" s="433"/>
    </row>
    <row r="33" spans="1:52" ht="30" x14ac:dyDescent="0.25">
      <c r="A33" s="384" t="s">
        <v>111</v>
      </c>
      <c r="B33" s="422" t="s">
        <v>125</v>
      </c>
      <c r="C33" s="384" t="s">
        <v>126</v>
      </c>
      <c r="D33" s="387">
        <v>4926930</v>
      </c>
      <c r="E33" s="387">
        <v>45500</v>
      </c>
      <c r="F33" s="423">
        <f t="shared" si="3"/>
        <v>9.2349597010714587E-3</v>
      </c>
      <c r="G33" s="424">
        <v>2.4186329999999998</v>
      </c>
      <c r="H33" s="425">
        <v>0.73</v>
      </c>
      <c r="I33" s="426">
        <f t="shared" si="4"/>
        <v>33215</v>
      </c>
      <c r="J33" s="427">
        <f t="shared" si="5"/>
        <v>1.9418676814218949E-2</v>
      </c>
      <c r="K33" s="428" t="s">
        <v>71</v>
      </c>
      <c r="L33" s="429">
        <v>1.1719E-2</v>
      </c>
      <c r="M33" s="428">
        <v>20043.759900000001</v>
      </c>
      <c r="N33" s="430" t="s">
        <v>122</v>
      </c>
      <c r="O33" s="398" t="s">
        <v>459</v>
      </c>
      <c r="P33" s="395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431"/>
      <c r="AE33" s="431"/>
      <c r="AF33" s="431"/>
      <c r="AG33" s="431"/>
      <c r="AH33" s="431"/>
      <c r="AI33" s="359"/>
      <c r="AJ33" s="431"/>
      <c r="AK33" s="431"/>
      <c r="AL33" s="431"/>
      <c r="AM33" s="431"/>
      <c r="AN33" s="431"/>
      <c r="AO33" s="431"/>
      <c r="AP33" s="431"/>
      <c r="AQ33" s="431"/>
      <c r="AR33" s="431"/>
      <c r="AS33" s="431"/>
      <c r="AT33" s="431"/>
      <c r="AU33" s="431"/>
      <c r="AV33" s="432"/>
      <c r="AW33" s="433"/>
      <c r="AX33" s="433"/>
      <c r="AY33" s="433"/>
      <c r="AZ33" s="433"/>
    </row>
    <row r="34" spans="1:52" ht="30" x14ac:dyDescent="0.25">
      <c r="A34" s="384" t="s">
        <v>114</v>
      </c>
      <c r="B34" s="422" t="s">
        <v>127</v>
      </c>
      <c r="C34" s="384" t="s">
        <v>128</v>
      </c>
      <c r="D34" s="387">
        <v>4076253</v>
      </c>
      <c r="E34" s="387">
        <v>9716</v>
      </c>
      <c r="F34" s="423">
        <f t="shared" si="3"/>
        <v>2.383561569902555E-3</v>
      </c>
      <c r="G34" s="424">
        <v>1.48</v>
      </c>
      <c r="H34" s="425">
        <v>0.81</v>
      </c>
      <c r="I34" s="426">
        <f t="shared" si="4"/>
        <v>7869.9600000000009</v>
      </c>
      <c r="J34" s="427">
        <f t="shared" si="5"/>
        <v>4.6010600566259389E-3</v>
      </c>
      <c r="K34" s="428" t="s">
        <v>71</v>
      </c>
      <c r="L34" s="429">
        <v>2.777E-3</v>
      </c>
      <c r="M34" s="428">
        <v>4749.1671999999999</v>
      </c>
      <c r="N34" s="430" t="s">
        <v>122</v>
      </c>
      <c r="O34" s="398" t="s">
        <v>459</v>
      </c>
      <c r="P34" s="395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8"/>
      <c r="AB34" s="358"/>
      <c r="AC34" s="358"/>
      <c r="AD34" s="431"/>
      <c r="AE34" s="431"/>
      <c r="AF34" s="431"/>
      <c r="AG34" s="431"/>
      <c r="AH34" s="431"/>
      <c r="AI34" s="359"/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60"/>
    </row>
    <row r="35" spans="1:52" ht="15" x14ac:dyDescent="0.25">
      <c r="A35" s="434" t="s">
        <v>130</v>
      </c>
      <c r="B35" s="435"/>
      <c r="C35" s="435"/>
      <c r="D35" s="436"/>
      <c r="E35" s="436"/>
      <c r="F35" s="436"/>
      <c r="G35" s="436"/>
      <c r="H35" s="436"/>
      <c r="I35" s="437">
        <f>SUM(I31:I34)</f>
        <v>83864.77</v>
      </c>
      <c r="J35" s="438">
        <f>SUM(J31:J34)</f>
        <v>4.9030343661863755E-2</v>
      </c>
      <c r="K35" s="439"/>
      <c r="L35" s="435"/>
      <c r="M35" s="435"/>
      <c r="N35" s="435"/>
      <c r="O35" s="440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60"/>
    </row>
    <row r="36" spans="1:52" ht="15" x14ac:dyDescent="0.25">
      <c r="A36" s="551" t="s">
        <v>131</v>
      </c>
      <c r="B36" s="552"/>
      <c r="C36" s="552"/>
      <c r="D36" s="552"/>
      <c r="E36" s="552"/>
      <c r="F36" s="552"/>
      <c r="G36" s="552"/>
      <c r="H36" s="552"/>
      <c r="I36" s="552"/>
      <c r="J36" s="552"/>
      <c r="K36" s="552"/>
      <c r="L36" s="552"/>
      <c r="M36" s="552"/>
      <c r="N36" s="552"/>
      <c r="O36" s="553"/>
      <c r="P36" s="441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60"/>
    </row>
    <row r="37" spans="1:52" ht="15" x14ac:dyDescent="0.25">
      <c r="A37" s="551" t="s">
        <v>132</v>
      </c>
      <c r="B37" s="552"/>
      <c r="C37" s="552"/>
      <c r="D37" s="552"/>
      <c r="E37" s="552"/>
      <c r="F37" s="552"/>
      <c r="G37" s="552"/>
      <c r="H37" s="552"/>
      <c r="I37" s="552"/>
      <c r="J37" s="552"/>
      <c r="K37" s="552"/>
      <c r="L37" s="552"/>
      <c r="M37" s="552"/>
      <c r="N37" s="552"/>
      <c r="O37" s="553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9"/>
      <c r="AE37" s="359"/>
      <c r="AF37" s="359"/>
      <c r="AG37" s="359"/>
      <c r="AH37" s="359"/>
      <c r="AI37" s="359"/>
      <c r="AJ37" s="359"/>
      <c r="AK37" s="359"/>
      <c r="AL37" s="359"/>
      <c r="AM37" s="359"/>
      <c r="AN37" s="359"/>
      <c r="AO37" s="359"/>
      <c r="AP37" s="359"/>
      <c r="AQ37" s="359"/>
      <c r="AR37" s="359"/>
      <c r="AS37" s="359"/>
      <c r="AT37" s="359"/>
      <c r="AU37" s="359"/>
      <c r="AV37" s="360"/>
    </row>
    <row r="38" spans="1:52" ht="15" x14ac:dyDescent="0.25">
      <c r="A38" s="442"/>
      <c r="B38" s="443"/>
      <c r="C38" s="444"/>
      <c r="D38" s="444"/>
      <c r="E38" s="444"/>
      <c r="F38" s="445"/>
      <c r="G38" s="444"/>
      <c r="H38" s="444"/>
      <c r="I38" s="406"/>
      <c r="J38" s="406"/>
      <c r="K38" s="446"/>
      <c r="L38" s="444"/>
      <c r="M38" s="406"/>
      <c r="N38" s="444"/>
      <c r="O38" s="447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  <c r="AA38" s="358"/>
      <c r="AB38" s="358"/>
      <c r="AC38" s="358"/>
      <c r="AD38" s="359"/>
      <c r="AE38" s="359"/>
      <c r="AF38" s="359"/>
      <c r="AG38" s="359"/>
      <c r="AH38" s="359"/>
      <c r="AI38" s="359"/>
      <c r="AJ38" s="359"/>
      <c r="AK38" s="359"/>
      <c r="AL38" s="359"/>
      <c r="AM38" s="359"/>
      <c r="AN38" s="359"/>
      <c r="AO38" s="359"/>
      <c r="AP38" s="359"/>
      <c r="AQ38" s="359"/>
      <c r="AR38" s="359"/>
      <c r="AS38" s="359"/>
      <c r="AT38" s="359"/>
      <c r="AU38" s="359"/>
      <c r="AV38" s="360"/>
    </row>
    <row r="39" spans="1:52" ht="15" x14ac:dyDescent="0.25">
      <c r="A39" s="442"/>
      <c r="B39" s="443"/>
      <c r="C39" s="444"/>
      <c r="D39" s="444"/>
      <c r="E39" s="444"/>
      <c r="F39" s="445"/>
      <c r="G39" s="444"/>
      <c r="H39" s="444"/>
      <c r="I39" s="406"/>
      <c r="J39" s="444"/>
      <c r="K39" s="446"/>
      <c r="L39" s="444"/>
      <c r="M39" s="406"/>
      <c r="N39" s="444"/>
      <c r="O39" s="447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60"/>
    </row>
    <row r="40" spans="1:52" ht="15" x14ac:dyDescent="0.25">
      <c r="A40" s="524" t="s">
        <v>134</v>
      </c>
      <c r="B40" s="525"/>
      <c r="C40" s="525"/>
      <c r="D40" s="525"/>
      <c r="E40" s="525"/>
      <c r="F40" s="525"/>
      <c r="G40" s="525"/>
      <c r="H40" s="525"/>
      <c r="I40" s="525"/>
      <c r="J40" s="525"/>
      <c r="K40" s="525"/>
      <c r="L40" s="525"/>
      <c r="M40" s="525"/>
      <c r="N40" s="525"/>
      <c r="O40" s="526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60"/>
    </row>
    <row r="41" spans="1:52" s="449" customFormat="1" ht="15" x14ac:dyDescent="0.25">
      <c r="A41" s="524" t="s">
        <v>135</v>
      </c>
      <c r="B41" s="525"/>
      <c r="C41" s="525"/>
      <c r="D41" s="525"/>
      <c r="E41" s="525"/>
      <c r="F41" s="525"/>
      <c r="G41" s="525"/>
      <c r="H41" s="525"/>
      <c r="I41" s="525"/>
      <c r="J41" s="525"/>
      <c r="K41" s="525"/>
      <c r="L41" s="525"/>
      <c r="M41" s="525"/>
      <c r="N41" s="525"/>
      <c r="O41" s="526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8"/>
      <c r="AB41" s="358"/>
      <c r="AC41" s="358"/>
      <c r="AD41" s="359"/>
      <c r="AE41" s="359"/>
      <c r="AF41" s="359"/>
      <c r="AG41" s="359"/>
      <c r="AH41" s="359"/>
      <c r="AI41" s="359"/>
      <c r="AJ41" s="359"/>
      <c r="AK41" s="359"/>
      <c r="AL41" s="359"/>
      <c r="AM41" s="420"/>
      <c r="AN41" s="420"/>
      <c r="AO41" s="420"/>
      <c r="AP41" s="420"/>
      <c r="AQ41" s="420"/>
      <c r="AR41" s="420"/>
      <c r="AS41" s="420"/>
      <c r="AT41" s="420"/>
      <c r="AU41" s="420"/>
      <c r="AV41" s="448"/>
    </row>
    <row r="42" spans="1:52" s="433" customFormat="1" ht="15.75" thickBot="1" x14ac:dyDescent="0.3">
      <c r="A42" s="527" t="s">
        <v>136</v>
      </c>
      <c r="B42" s="545"/>
      <c r="C42" s="444"/>
      <c r="D42" s="444"/>
      <c r="E42" s="444"/>
      <c r="F42" s="445"/>
      <c r="G42" s="444"/>
      <c r="H42" s="444"/>
      <c r="I42" s="406"/>
      <c r="J42" s="444"/>
      <c r="K42" s="446"/>
      <c r="L42" s="444"/>
      <c r="M42" s="406"/>
      <c r="N42" s="444"/>
      <c r="O42" s="447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358"/>
      <c r="AD42" s="359"/>
      <c r="AE42" s="359"/>
      <c r="AF42" s="359"/>
      <c r="AG42" s="359"/>
      <c r="AH42" s="359"/>
      <c r="AI42" s="359"/>
      <c r="AJ42" s="359"/>
      <c r="AK42" s="359"/>
      <c r="AL42" s="359"/>
      <c r="AM42" s="431"/>
      <c r="AN42" s="431"/>
      <c r="AO42" s="431"/>
      <c r="AP42" s="431"/>
      <c r="AQ42" s="431"/>
      <c r="AR42" s="431"/>
      <c r="AS42" s="431"/>
      <c r="AT42" s="431"/>
      <c r="AU42" s="431"/>
      <c r="AV42" s="432"/>
    </row>
    <row r="43" spans="1:52" s="433" customFormat="1" ht="43.5" thickBot="1" x14ac:dyDescent="0.25">
      <c r="A43" s="375" t="s">
        <v>49</v>
      </c>
      <c r="B43" s="376" t="s">
        <v>50</v>
      </c>
      <c r="C43" s="376" t="s">
        <v>51</v>
      </c>
      <c r="D43" s="376" t="s">
        <v>52</v>
      </c>
      <c r="E43" s="376" t="s">
        <v>53</v>
      </c>
      <c r="F43" s="377" t="s">
        <v>54</v>
      </c>
      <c r="G43" s="376" t="s">
        <v>55</v>
      </c>
      <c r="H43" s="376" t="s">
        <v>56</v>
      </c>
      <c r="I43" s="378" t="s">
        <v>57</v>
      </c>
      <c r="J43" s="376" t="s">
        <v>58</v>
      </c>
      <c r="K43" s="450" t="s">
        <v>59</v>
      </c>
      <c r="L43" s="376" t="s">
        <v>60</v>
      </c>
      <c r="M43" s="378" t="s">
        <v>61</v>
      </c>
      <c r="N43" s="376" t="s">
        <v>62</v>
      </c>
      <c r="O43" s="451" t="s">
        <v>63</v>
      </c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  <c r="AA43" s="358"/>
      <c r="AB43" s="358"/>
      <c r="AC43" s="358"/>
      <c r="AD43" s="359"/>
      <c r="AE43" s="359"/>
      <c r="AF43" s="359"/>
      <c r="AG43" s="359"/>
      <c r="AH43" s="359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  <c r="AT43" s="359"/>
      <c r="AU43" s="359"/>
      <c r="AV43" s="360"/>
      <c r="AW43" s="361"/>
      <c r="AX43" s="361"/>
      <c r="AY43" s="361"/>
      <c r="AZ43" s="361"/>
    </row>
    <row r="44" spans="1:52" s="433" customFormat="1" ht="15" x14ac:dyDescent="0.25">
      <c r="A44" s="380">
        <v>1</v>
      </c>
      <c r="B44" s="381">
        <v>2</v>
      </c>
      <c r="C44" s="382">
        <v>3</v>
      </c>
      <c r="D44" s="382">
        <v>4</v>
      </c>
      <c r="E44" s="382">
        <v>5</v>
      </c>
      <c r="F44" s="382" t="s">
        <v>64</v>
      </c>
      <c r="G44" s="382">
        <v>7</v>
      </c>
      <c r="H44" s="382">
        <v>8</v>
      </c>
      <c r="I44" s="382" t="s">
        <v>65</v>
      </c>
      <c r="J44" s="382">
        <v>10</v>
      </c>
      <c r="K44" s="452">
        <v>11</v>
      </c>
      <c r="L44" s="382">
        <v>12</v>
      </c>
      <c r="M44" s="382">
        <v>13</v>
      </c>
      <c r="N44" s="382">
        <v>14</v>
      </c>
      <c r="O44" s="453">
        <v>15</v>
      </c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  <c r="AA44" s="358"/>
      <c r="AB44" s="358"/>
      <c r="AC44" s="358"/>
      <c r="AD44" s="359"/>
      <c r="AE44" s="359"/>
      <c r="AF44" s="359"/>
      <c r="AG44" s="359"/>
      <c r="AH44" s="359"/>
      <c r="AI44" s="359"/>
      <c r="AJ44" s="359"/>
      <c r="AK44" s="359"/>
      <c r="AL44" s="431"/>
      <c r="AM44" s="431"/>
      <c r="AN44" s="431"/>
      <c r="AO44" s="431"/>
      <c r="AP44" s="431"/>
      <c r="AQ44" s="431"/>
      <c r="AR44" s="431"/>
      <c r="AS44" s="431"/>
      <c r="AT44" s="431"/>
      <c r="AU44" s="431"/>
      <c r="AV44" s="432"/>
    </row>
    <row r="45" spans="1:52" s="433" customFormat="1" ht="14.25" x14ac:dyDescent="0.2">
      <c r="A45" s="527" t="s">
        <v>137</v>
      </c>
      <c r="B45" s="528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9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9"/>
      <c r="AE45" s="359"/>
      <c r="AF45" s="359"/>
      <c r="AG45" s="359"/>
      <c r="AH45" s="359"/>
      <c r="AI45" s="359"/>
      <c r="AJ45" s="359"/>
      <c r="AK45" s="359"/>
      <c r="AL45" s="431"/>
      <c r="AM45" s="431"/>
      <c r="AN45" s="431"/>
      <c r="AO45" s="431"/>
      <c r="AP45" s="431"/>
      <c r="AQ45" s="431"/>
      <c r="AR45" s="431"/>
      <c r="AS45" s="431"/>
      <c r="AT45" s="431"/>
      <c r="AU45" s="431"/>
      <c r="AV45" s="432"/>
    </row>
    <row r="46" spans="1:52" s="433" customFormat="1" ht="15" x14ac:dyDescent="0.25">
      <c r="A46" s="524" t="s">
        <v>138</v>
      </c>
      <c r="B46" s="525"/>
      <c r="C46" s="525"/>
      <c r="D46" s="525"/>
      <c r="E46" s="525"/>
      <c r="F46" s="525"/>
      <c r="G46" s="525"/>
      <c r="H46" s="525"/>
      <c r="I46" s="525"/>
      <c r="J46" s="525"/>
      <c r="K46" s="525"/>
      <c r="L46" s="525"/>
      <c r="M46" s="525"/>
      <c r="N46" s="525"/>
      <c r="O46" s="526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  <c r="AA46" s="358"/>
      <c r="AB46" s="358"/>
      <c r="AC46" s="358"/>
      <c r="AD46" s="359"/>
      <c r="AE46" s="359"/>
      <c r="AF46" s="359"/>
      <c r="AG46" s="359"/>
      <c r="AH46" s="359"/>
      <c r="AI46" s="359"/>
      <c r="AJ46" s="359"/>
      <c r="AK46" s="359"/>
      <c r="AL46" s="359"/>
      <c r="AM46" s="431"/>
      <c r="AN46" s="431"/>
      <c r="AO46" s="431"/>
      <c r="AP46" s="431"/>
      <c r="AQ46" s="431"/>
      <c r="AR46" s="431"/>
      <c r="AS46" s="431"/>
      <c r="AT46" s="431"/>
      <c r="AU46" s="431"/>
      <c r="AV46" s="432"/>
    </row>
    <row r="47" spans="1:52" s="433" customFormat="1" ht="15" x14ac:dyDescent="0.25">
      <c r="A47" s="442"/>
      <c r="B47" s="443"/>
      <c r="C47" s="444"/>
      <c r="D47" s="444"/>
      <c r="E47" s="444"/>
      <c r="F47" s="445"/>
      <c r="G47" s="444"/>
      <c r="H47" s="444"/>
      <c r="I47" s="406"/>
      <c r="J47" s="444"/>
      <c r="K47" s="446"/>
      <c r="L47" s="444"/>
      <c r="M47" s="406"/>
      <c r="N47" s="444"/>
      <c r="O47" s="447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  <c r="AA47" s="358"/>
      <c r="AB47" s="358"/>
      <c r="AC47" s="358"/>
      <c r="AD47" s="359"/>
      <c r="AE47" s="359"/>
      <c r="AF47" s="359"/>
      <c r="AG47" s="359"/>
      <c r="AH47" s="359"/>
      <c r="AI47" s="359"/>
      <c r="AJ47" s="359"/>
      <c r="AK47" s="359"/>
      <c r="AL47" s="359"/>
      <c r="AM47" s="431"/>
      <c r="AN47" s="431"/>
      <c r="AO47" s="431"/>
      <c r="AP47" s="431"/>
      <c r="AQ47" s="431"/>
      <c r="AR47" s="431"/>
      <c r="AS47" s="431"/>
      <c r="AT47" s="431"/>
      <c r="AU47" s="431"/>
      <c r="AV47" s="432"/>
    </row>
    <row r="48" spans="1:52" s="433" customFormat="1" ht="15" x14ac:dyDescent="0.25">
      <c r="A48" s="442"/>
      <c r="B48" s="443"/>
      <c r="C48" s="444"/>
      <c r="D48" s="444"/>
      <c r="E48" s="444"/>
      <c r="F48" s="445"/>
      <c r="G48" s="444"/>
      <c r="H48" s="444"/>
      <c r="I48" s="406"/>
      <c r="J48" s="444"/>
      <c r="K48" s="446"/>
      <c r="L48" s="444"/>
      <c r="M48" s="406"/>
      <c r="N48" s="444"/>
      <c r="O48" s="447"/>
      <c r="P48" s="358"/>
      <c r="Q48" s="358"/>
      <c r="R48" s="358"/>
      <c r="S48" s="358"/>
      <c r="T48" s="358"/>
      <c r="U48" s="358"/>
      <c r="V48" s="358"/>
      <c r="W48" s="358"/>
      <c r="X48" s="358"/>
      <c r="Y48" s="358"/>
      <c r="Z48" s="358"/>
      <c r="AA48" s="358"/>
      <c r="AB48" s="358"/>
      <c r="AC48" s="358"/>
      <c r="AD48" s="359"/>
      <c r="AE48" s="359"/>
      <c r="AF48" s="359"/>
      <c r="AG48" s="359"/>
      <c r="AH48" s="359"/>
      <c r="AI48" s="359"/>
      <c r="AJ48" s="359"/>
      <c r="AK48" s="359"/>
      <c r="AL48" s="359"/>
      <c r="AM48" s="431"/>
      <c r="AN48" s="431"/>
      <c r="AO48" s="431"/>
      <c r="AP48" s="431"/>
      <c r="AQ48" s="431"/>
      <c r="AR48" s="431"/>
      <c r="AS48" s="431"/>
      <c r="AT48" s="431"/>
      <c r="AU48" s="431"/>
      <c r="AV48" s="432"/>
    </row>
    <row r="49" spans="1:48" s="433" customFormat="1" ht="15" x14ac:dyDescent="0.25">
      <c r="A49" s="524" t="s">
        <v>139</v>
      </c>
      <c r="B49" s="525"/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  <c r="N49" s="525"/>
      <c r="O49" s="526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  <c r="AA49" s="358"/>
      <c r="AB49" s="358"/>
      <c r="AC49" s="358"/>
      <c r="AD49" s="359"/>
      <c r="AE49" s="359"/>
      <c r="AF49" s="359"/>
      <c r="AG49" s="359"/>
      <c r="AH49" s="359"/>
      <c r="AI49" s="359"/>
      <c r="AJ49" s="359"/>
      <c r="AK49" s="359"/>
      <c r="AL49" s="359"/>
      <c r="AM49" s="431"/>
      <c r="AN49" s="431"/>
      <c r="AO49" s="431"/>
      <c r="AP49" s="431"/>
      <c r="AQ49" s="431"/>
      <c r="AR49" s="431"/>
      <c r="AS49" s="431"/>
      <c r="AT49" s="431"/>
      <c r="AU49" s="431"/>
      <c r="AV49" s="432"/>
    </row>
    <row r="50" spans="1:48" s="433" customFormat="1" ht="15" x14ac:dyDescent="0.25">
      <c r="A50" s="524" t="s">
        <v>140</v>
      </c>
      <c r="B50" s="525"/>
      <c r="C50" s="525"/>
      <c r="D50" s="525"/>
      <c r="E50" s="525"/>
      <c r="F50" s="525"/>
      <c r="G50" s="525"/>
      <c r="H50" s="525"/>
      <c r="I50" s="525"/>
      <c r="J50" s="525"/>
      <c r="K50" s="525"/>
      <c r="L50" s="525"/>
      <c r="M50" s="525"/>
      <c r="N50" s="525"/>
      <c r="O50" s="526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  <c r="AA50" s="358"/>
      <c r="AB50" s="358"/>
      <c r="AC50" s="358"/>
      <c r="AD50" s="359"/>
      <c r="AE50" s="359"/>
      <c r="AF50" s="359"/>
      <c r="AG50" s="359"/>
      <c r="AH50" s="359"/>
      <c r="AI50" s="359"/>
      <c r="AJ50" s="359"/>
      <c r="AK50" s="359"/>
      <c r="AL50" s="359"/>
      <c r="AM50" s="431"/>
      <c r="AN50" s="431"/>
      <c r="AO50" s="431"/>
      <c r="AP50" s="431"/>
      <c r="AQ50" s="431"/>
      <c r="AR50" s="431"/>
      <c r="AS50" s="431"/>
      <c r="AT50" s="431"/>
      <c r="AU50" s="431"/>
      <c r="AV50" s="432"/>
    </row>
    <row r="51" spans="1:48" s="433" customFormat="1" ht="15" x14ac:dyDescent="0.25">
      <c r="A51" s="442"/>
      <c r="B51" s="443"/>
      <c r="C51" s="444"/>
      <c r="D51" s="444"/>
      <c r="E51" s="444"/>
      <c r="F51" s="445"/>
      <c r="G51" s="444"/>
      <c r="H51" s="444"/>
      <c r="I51" s="406"/>
      <c r="J51" s="444"/>
      <c r="K51" s="446"/>
      <c r="L51" s="444"/>
      <c r="M51" s="406"/>
      <c r="N51" s="444"/>
      <c r="O51" s="447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  <c r="AA51" s="358"/>
      <c r="AB51" s="358"/>
      <c r="AC51" s="358"/>
      <c r="AD51" s="359"/>
      <c r="AE51" s="359"/>
      <c r="AF51" s="359"/>
      <c r="AG51" s="359"/>
      <c r="AH51" s="359"/>
      <c r="AI51" s="359"/>
      <c r="AJ51" s="359"/>
      <c r="AK51" s="359"/>
      <c r="AL51" s="359"/>
      <c r="AM51" s="431"/>
      <c r="AN51" s="431"/>
      <c r="AO51" s="431"/>
      <c r="AP51" s="431"/>
      <c r="AQ51" s="431"/>
      <c r="AR51" s="431"/>
      <c r="AS51" s="431"/>
      <c r="AT51" s="431"/>
      <c r="AU51" s="431"/>
      <c r="AV51" s="432"/>
    </row>
    <row r="52" spans="1:48" s="433" customFormat="1" ht="15" x14ac:dyDescent="0.25">
      <c r="A52" s="442"/>
      <c r="B52" s="443"/>
      <c r="C52" s="444"/>
      <c r="D52" s="444"/>
      <c r="E52" s="444"/>
      <c r="F52" s="445"/>
      <c r="G52" s="444"/>
      <c r="H52" s="444"/>
      <c r="I52" s="406"/>
      <c r="J52" s="444"/>
      <c r="K52" s="446"/>
      <c r="L52" s="444"/>
      <c r="M52" s="406"/>
      <c r="N52" s="444"/>
      <c r="O52" s="454"/>
      <c r="P52" s="358"/>
      <c r="Q52" s="358"/>
      <c r="R52" s="358"/>
      <c r="S52" s="358"/>
      <c r="T52" s="358"/>
      <c r="U52" s="358"/>
      <c r="V52" s="358"/>
      <c r="W52" s="358"/>
      <c r="X52" s="358"/>
      <c r="Y52" s="358"/>
      <c r="Z52" s="358"/>
      <c r="AA52" s="358"/>
      <c r="AB52" s="358"/>
      <c r="AC52" s="358"/>
      <c r="AD52" s="359"/>
      <c r="AE52" s="359"/>
      <c r="AF52" s="359"/>
      <c r="AG52" s="359"/>
      <c r="AH52" s="359"/>
      <c r="AI52" s="359"/>
      <c r="AJ52" s="359"/>
      <c r="AK52" s="359"/>
      <c r="AL52" s="359"/>
      <c r="AM52" s="431"/>
      <c r="AN52" s="431"/>
      <c r="AO52" s="431"/>
      <c r="AP52" s="431"/>
      <c r="AQ52" s="431"/>
      <c r="AR52" s="431"/>
      <c r="AS52" s="431"/>
      <c r="AT52" s="431"/>
      <c r="AU52" s="431"/>
      <c r="AV52" s="432"/>
    </row>
    <row r="53" spans="1:48" s="433" customFormat="1" ht="15" x14ac:dyDescent="0.25">
      <c r="A53" s="524" t="s">
        <v>141</v>
      </c>
      <c r="B53" s="525"/>
      <c r="C53" s="525"/>
      <c r="D53" s="525"/>
      <c r="E53" s="525"/>
      <c r="F53" s="525"/>
      <c r="G53" s="525"/>
      <c r="H53" s="525"/>
      <c r="I53" s="525"/>
      <c r="J53" s="525"/>
      <c r="K53" s="525"/>
      <c r="L53" s="525"/>
      <c r="M53" s="525"/>
      <c r="N53" s="525"/>
      <c r="O53" s="526"/>
      <c r="P53" s="358"/>
      <c r="Q53" s="358"/>
      <c r="R53" s="358"/>
      <c r="S53" s="358"/>
      <c r="T53" s="358"/>
      <c r="U53" s="358"/>
      <c r="V53" s="358"/>
      <c r="W53" s="358"/>
      <c r="X53" s="358"/>
      <c r="Y53" s="358"/>
      <c r="Z53" s="358"/>
      <c r="AA53" s="358"/>
      <c r="AB53" s="358"/>
      <c r="AC53" s="358"/>
      <c r="AD53" s="359"/>
      <c r="AE53" s="359"/>
      <c r="AF53" s="359"/>
      <c r="AG53" s="359"/>
      <c r="AH53" s="359"/>
      <c r="AI53" s="359"/>
      <c r="AJ53" s="359"/>
      <c r="AK53" s="359"/>
      <c r="AL53" s="359"/>
      <c r="AM53" s="431"/>
      <c r="AN53" s="431"/>
      <c r="AO53" s="431"/>
      <c r="AP53" s="431"/>
      <c r="AQ53" s="431"/>
      <c r="AR53" s="431"/>
      <c r="AS53" s="431"/>
      <c r="AT53" s="431"/>
      <c r="AU53" s="431"/>
      <c r="AV53" s="432"/>
    </row>
    <row r="54" spans="1:48" s="433" customFormat="1" ht="15" x14ac:dyDescent="0.25">
      <c r="A54" s="524" t="s">
        <v>142</v>
      </c>
      <c r="B54" s="525"/>
      <c r="C54" s="525"/>
      <c r="D54" s="525"/>
      <c r="E54" s="525"/>
      <c r="F54" s="525"/>
      <c r="G54" s="525"/>
      <c r="H54" s="525"/>
      <c r="I54" s="525"/>
      <c r="J54" s="525"/>
      <c r="K54" s="525"/>
      <c r="L54" s="525"/>
      <c r="M54" s="525"/>
      <c r="N54" s="525"/>
      <c r="O54" s="526"/>
      <c r="P54" s="358"/>
      <c r="Q54" s="358"/>
      <c r="R54" s="358"/>
      <c r="S54" s="358"/>
      <c r="T54" s="358"/>
      <c r="U54" s="358"/>
      <c r="V54" s="358"/>
      <c r="W54" s="358"/>
      <c r="X54" s="358"/>
      <c r="Y54" s="358"/>
      <c r="Z54" s="358"/>
      <c r="AA54" s="358"/>
      <c r="AB54" s="358"/>
      <c r="AC54" s="358"/>
      <c r="AD54" s="359"/>
      <c r="AE54" s="359"/>
      <c r="AF54" s="359"/>
      <c r="AG54" s="359"/>
      <c r="AH54" s="359"/>
      <c r="AI54" s="359"/>
      <c r="AJ54" s="359"/>
      <c r="AK54" s="359"/>
      <c r="AL54" s="359"/>
      <c r="AM54" s="431"/>
      <c r="AN54" s="431"/>
      <c r="AO54" s="431"/>
      <c r="AP54" s="431"/>
      <c r="AQ54" s="431"/>
      <c r="AR54" s="431"/>
      <c r="AS54" s="431"/>
      <c r="AT54" s="431"/>
      <c r="AU54" s="431"/>
      <c r="AV54" s="432"/>
    </row>
    <row r="55" spans="1:48" s="433" customFormat="1" ht="15" x14ac:dyDescent="0.25">
      <c r="A55" s="524" t="s">
        <v>143</v>
      </c>
      <c r="B55" s="525"/>
      <c r="C55" s="525"/>
      <c r="D55" s="525"/>
      <c r="E55" s="525"/>
      <c r="F55" s="525"/>
      <c r="G55" s="525"/>
      <c r="H55" s="525"/>
      <c r="I55" s="525"/>
      <c r="J55" s="525"/>
      <c r="K55" s="525"/>
      <c r="L55" s="525"/>
      <c r="M55" s="525"/>
      <c r="N55" s="525"/>
      <c r="O55" s="526"/>
      <c r="P55" s="358"/>
      <c r="Q55" s="358"/>
      <c r="R55" s="358"/>
      <c r="S55" s="358"/>
      <c r="T55" s="358"/>
      <c r="U55" s="358"/>
      <c r="V55" s="358"/>
      <c r="W55" s="358"/>
      <c r="X55" s="358"/>
      <c r="Y55" s="358"/>
      <c r="Z55" s="358"/>
      <c r="AA55" s="358"/>
      <c r="AB55" s="358"/>
      <c r="AC55" s="358"/>
      <c r="AD55" s="359"/>
      <c r="AE55" s="359"/>
      <c r="AF55" s="359"/>
      <c r="AG55" s="359"/>
      <c r="AH55" s="359"/>
      <c r="AI55" s="359"/>
      <c r="AJ55" s="359"/>
      <c r="AK55" s="359"/>
      <c r="AL55" s="359"/>
      <c r="AM55" s="431"/>
      <c r="AN55" s="431"/>
      <c r="AO55" s="431"/>
      <c r="AP55" s="431"/>
      <c r="AQ55" s="431"/>
      <c r="AR55" s="431"/>
      <c r="AS55" s="431"/>
      <c r="AT55" s="431"/>
      <c r="AU55" s="431"/>
      <c r="AV55" s="432"/>
    </row>
    <row r="56" spans="1:48" s="433" customFormat="1" ht="15" x14ac:dyDescent="0.25">
      <c r="A56" s="442"/>
      <c r="B56" s="443"/>
      <c r="C56" s="444"/>
      <c r="D56" s="444"/>
      <c r="E56" s="444"/>
      <c r="F56" s="445"/>
      <c r="G56" s="444"/>
      <c r="H56" s="444"/>
      <c r="I56" s="406"/>
      <c r="J56" s="444"/>
      <c r="K56" s="446"/>
      <c r="L56" s="444"/>
      <c r="M56" s="406"/>
      <c r="N56" s="444"/>
      <c r="O56" s="454"/>
      <c r="P56" s="358"/>
      <c r="Q56" s="358"/>
      <c r="R56" s="358"/>
      <c r="S56" s="358"/>
      <c r="T56" s="358"/>
      <c r="U56" s="358"/>
      <c r="V56" s="358"/>
      <c r="W56" s="358"/>
      <c r="X56" s="358"/>
      <c r="Y56" s="358"/>
      <c r="Z56" s="358"/>
      <c r="AA56" s="358"/>
      <c r="AB56" s="358"/>
      <c r="AC56" s="358"/>
      <c r="AD56" s="359"/>
      <c r="AE56" s="359"/>
      <c r="AF56" s="359"/>
      <c r="AG56" s="359"/>
      <c r="AH56" s="359"/>
      <c r="AI56" s="359"/>
      <c r="AJ56" s="359"/>
      <c r="AK56" s="359"/>
      <c r="AL56" s="359"/>
      <c r="AM56" s="431"/>
      <c r="AN56" s="431"/>
      <c r="AO56" s="431"/>
      <c r="AP56" s="431"/>
      <c r="AQ56" s="431"/>
      <c r="AR56" s="431"/>
      <c r="AS56" s="431"/>
      <c r="AT56" s="431"/>
      <c r="AU56" s="431"/>
      <c r="AV56" s="432"/>
    </row>
    <row r="57" spans="1:48" s="433" customFormat="1" ht="19.5" customHeight="1" x14ac:dyDescent="0.25">
      <c r="A57" s="442"/>
      <c r="B57" s="443"/>
      <c r="C57" s="444"/>
      <c r="D57" s="444"/>
      <c r="E57" s="444"/>
      <c r="F57" s="445"/>
      <c r="G57" s="444"/>
      <c r="H57" s="444"/>
      <c r="I57" s="406"/>
      <c r="J57" s="444"/>
      <c r="K57" s="446"/>
      <c r="L57" s="444"/>
      <c r="M57" s="406"/>
      <c r="N57" s="444"/>
      <c r="O57" s="454"/>
      <c r="P57" s="358"/>
      <c r="Q57" s="358"/>
      <c r="R57" s="358"/>
      <c r="S57" s="358"/>
      <c r="T57" s="358"/>
      <c r="U57" s="358"/>
      <c r="V57" s="358"/>
      <c r="W57" s="358"/>
      <c r="X57" s="358"/>
      <c r="Y57" s="358"/>
      <c r="Z57" s="358"/>
      <c r="AA57" s="358"/>
      <c r="AB57" s="358"/>
      <c r="AC57" s="358"/>
      <c r="AD57" s="359"/>
      <c r="AE57" s="359"/>
      <c r="AF57" s="359"/>
      <c r="AG57" s="359"/>
      <c r="AH57" s="359"/>
      <c r="AI57" s="359"/>
      <c r="AJ57" s="359"/>
      <c r="AK57" s="359"/>
      <c r="AL57" s="359"/>
      <c r="AM57" s="431"/>
      <c r="AN57" s="431"/>
      <c r="AO57" s="431"/>
      <c r="AP57" s="431"/>
      <c r="AQ57" s="431"/>
      <c r="AR57" s="431"/>
      <c r="AS57" s="431"/>
      <c r="AT57" s="431"/>
      <c r="AU57" s="431"/>
      <c r="AV57" s="432"/>
    </row>
    <row r="58" spans="1:48" s="433" customFormat="1" ht="15" x14ac:dyDescent="0.25">
      <c r="A58" s="524" t="s">
        <v>144</v>
      </c>
      <c r="B58" s="525"/>
      <c r="C58" s="525"/>
      <c r="D58" s="525"/>
      <c r="E58" s="525"/>
      <c r="F58" s="525"/>
      <c r="G58" s="525"/>
      <c r="H58" s="525"/>
      <c r="I58" s="525"/>
      <c r="J58" s="525"/>
      <c r="K58" s="525"/>
      <c r="L58" s="525"/>
      <c r="M58" s="525"/>
      <c r="N58" s="525"/>
      <c r="O58" s="526"/>
      <c r="P58" s="358"/>
      <c r="Q58" s="358"/>
      <c r="R58" s="358"/>
      <c r="S58" s="358"/>
      <c r="T58" s="358"/>
      <c r="U58" s="358"/>
      <c r="V58" s="358"/>
      <c r="W58" s="358"/>
      <c r="X58" s="358"/>
      <c r="Y58" s="358"/>
      <c r="Z58" s="358"/>
      <c r="AA58" s="358"/>
      <c r="AB58" s="358"/>
      <c r="AC58" s="358"/>
      <c r="AD58" s="359"/>
      <c r="AE58" s="359"/>
      <c r="AF58" s="359"/>
      <c r="AG58" s="359"/>
      <c r="AH58" s="359"/>
      <c r="AI58" s="359"/>
      <c r="AJ58" s="359"/>
      <c r="AK58" s="359"/>
      <c r="AL58" s="359"/>
      <c r="AM58" s="431"/>
      <c r="AN58" s="431"/>
      <c r="AO58" s="431"/>
      <c r="AP58" s="431"/>
      <c r="AQ58" s="431"/>
      <c r="AR58" s="431"/>
      <c r="AS58" s="431"/>
      <c r="AT58" s="431"/>
      <c r="AU58" s="431"/>
      <c r="AV58" s="432"/>
    </row>
    <row r="59" spans="1:48" s="433" customFormat="1" ht="15" x14ac:dyDescent="0.25">
      <c r="A59" s="546" t="s">
        <v>145</v>
      </c>
      <c r="B59" s="547"/>
      <c r="C59" s="547"/>
      <c r="D59" s="547"/>
      <c r="E59" s="547"/>
      <c r="F59" s="547"/>
      <c r="G59" s="547"/>
      <c r="H59" s="547"/>
      <c r="I59" s="547"/>
      <c r="J59" s="547"/>
      <c r="K59" s="547"/>
      <c r="L59" s="547"/>
      <c r="M59" s="547"/>
      <c r="N59" s="547"/>
      <c r="O59" s="54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  <c r="AA59" s="358"/>
      <c r="AB59" s="358"/>
      <c r="AC59" s="358"/>
      <c r="AD59" s="359"/>
      <c r="AE59" s="359"/>
      <c r="AF59" s="359"/>
      <c r="AG59" s="359"/>
      <c r="AH59" s="359"/>
      <c r="AI59" s="359"/>
      <c r="AJ59" s="359"/>
      <c r="AK59" s="359"/>
      <c r="AL59" s="359"/>
      <c r="AM59" s="431"/>
      <c r="AN59" s="431"/>
      <c r="AO59" s="431"/>
      <c r="AP59" s="431"/>
      <c r="AQ59" s="431"/>
      <c r="AR59" s="431"/>
      <c r="AS59" s="431"/>
      <c r="AT59" s="431"/>
      <c r="AU59" s="431"/>
      <c r="AV59" s="432"/>
    </row>
    <row r="60" spans="1:48" ht="15" x14ac:dyDescent="0.25">
      <c r="A60" s="455"/>
      <c r="B60" s="456"/>
      <c r="C60" s="456"/>
      <c r="D60" s="456"/>
      <c r="E60" s="456"/>
      <c r="F60" s="456"/>
      <c r="G60" s="456"/>
      <c r="H60" s="456"/>
      <c r="I60" s="456"/>
      <c r="J60" s="456"/>
      <c r="K60" s="456"/>
      <c r="L60" s="456"/>
      <c r="M60" s="456"/>
      <c r="N60" s="456"/>
      <c r="O60" s="457"/>
      <c r="P60" s="358"/>
      <c r="Q60" s="358"/>
      <c r="R60" s="358"/>
      <c r="S60" s="358"/>
      <c r="T60" s="358"/>
      <c r="U60" s="358"/>
      <c r="V60" s="358"/>
      <c r="W60" s="358"/>
      <c r="X60" s="358"/>
      <c r="Y60" s="358"/>
      <c r="Z60" s="358"/>
      <c r="AA60" s="358"/>
      <c r="AB60" s="358"/>
      <c r="AC60" s="358"/>
      <c r="AD60" s="359"/>
      <c r="AE60" s="359"/>
      <c r="AF60" s="359"/>
      <c r="AG60" s="359"/>
      <c r="AH60" s="359"/>
      <c r="AI60" s="359"/>
      <c r="AJ60" s="359"/>
      <c r="AK60" s="359"/>
      <c r="AL60" s="359"/>
      <c r="AM60" s="359"/>
      <c r="AN60" s="359"/>
      <c r="AO60" s="359"/>
      <c r="AP60" s="359"/>
      <c r="AQ60" s="359"/>
      <c r="AR60" s="359"/>
      <c r="AS60" s="359"/>
      <c r="AT60" s="359"/>
      <c r="AU60" s="359"/>
      <c r="AV60" s="360"/>
    </row>
    <row r="61" spans="1:48" ht="15" x14ac:dyDescent="0.25">
      <c r="A61" s="455"/>
      <c r="B61" s="456"/>
      <c r="C61" s="456"/>
      <c r="D61" s="456"/>
      <c r="E61" s="456"/>
      <c r="F61" s="456"/>
      <c r="G61" s="456"/>
      <c r="H61" s="456"/>
      <c r="I61" s="456"/>
      <c r="J61" s="456"/>
      <c r="K61" s="456"/>
      <c r="L61" s="456"/>
      <c r="M61" s="456"/>
      <c r="N61" s="456"/>
      <c r="O61" s="457"/>
      <c r="P61" s="358"/>
      <c r="Q61" s="358"/>
      <c r="R61" s="358"/>
      <c r="S61" s="358"/>
      <c r="T61" s="358"/>
      <c r="U61" s="358"/>
      <c r="V61" s="358"/>
      <c r="W61" s="358"/>
      <c r="X61" s="358"/>
      <c r="Y61" s="358"/>
      <c r="Z61" s="358"/>
      <c r="AA61" s="358"/>
      <c r="AB61" s="358"/>
      <c r="AC61" s="358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60"/>
    </row>
    <row r="62" spans="1:48" ht="15" x14ac:dyDescent="0.25">
      <c r="A62" s="524" t="s">
        <v>146</v>
      </c>
      <c r="B62" s="525"/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5"/>
      <c r="O62" s="526"/>
      <c r="P62" s="358"/>
      <c r="Q62" s="358"/>
      <c r="R62" s="358"/>
      <c r="S62" s="358"/>
      <c r="T62" s="358"/>
      <c r="U62" s="358"/>
      <c r="V62" s="358"/>
      <c r="W62" s="358"/>
      <c r="X62" s="358"/>
      <c r="Y62" s="358"/>
      <c r="Z62" s="358"/>
      <c r="AA62" s="358"/>
      <c r="AB62" s="358"/>
      <c r="AC62" s="358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60"/>
    </row>
    <row r="63" spans="1:48" ht="15" x14ac:dyDescent="0.25">
      <c r="A63" s="524" t="s">
        <v>147</v>
      </c>
      <c r="B63" s="525"/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6"/>
      <c r="P63" s="358"/>
      <c r="Q63" s="358"/>
      <c r="R63" s="358"/>
      <c r="S63" s="358"/>
      <c r="T63" s="358"/>
      <c r="U63" s="358"/>
      <c r="V63" s="358"/>
      <c r="W63" s="358"/>
      <c r="X63" s="358"/>
      <c r="Y63" s="358"/>
      <c r="Z63" s="358"/>
      <c r="AA63" s="358"/>
      <c r="AB63" s="358"/>
      <c r="AC63" s="358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60"/>
    </row>
    <row r="64" spans="1:48" ht="15.75" thickBot="1" x14ac:dyDescent="0.3">
      <c r="A64" s="536" t="s">
        <v>148</v>
      </c>
      <c r="B64" s="537"/>
      <c r="C64" s="537"/>
      <c r="D64" s="537"/>
      <c r="E64" s="537"/>
      <c r="F64" s="537"/>
      <c r="G64" s="538"/>
      <c r="H64" s="458"/>
      <c r="I64" s="458"/>
      <c r="J64" s="458"/>
      <c r="K64" s="458"/>
      <c r="L64" s="458"/>
      <c r="M64" s="458"/>
      <c r="N64" s="458"/>
      <c r="O64" s="459"/>
      <c r="P64" s="358"/>
      <c r="Q64" s="358"/>
      <c r="R64" s="358"/>
      <c r="S64" s="358"/>
      <c r="T64" s="358"/>
      <c r="U64" s="358"/>
      <c r="V64" s="358"/>
      <c r="W64" s="358"/>
      <c r="X64" s="358"/>
      <c r="Y64" s="358"/>
      <c r="Z64" s="358"/>
      <c r="AA64" s="358"/>
      <c r="AB64" s="358"/>
      <c r="AC64" s="358"/>
      <c r="AD64" s="359"/>
      <c r="AE64" s="359"/>
      <c r="AF64" s="359"/>
      <c r="AG64" s="359"/>
      <c r="AH64" s="359"/>
      <c r="AI64" s="359"/>
      <c r="AJ64" s="359"/>
      <c r="AK64" s="359"/>
      <c r="AL64" s="359"/>
      <c r="AM64" s="359"/>
      <c r="AN64" s="359"/>
      <c r="AO64" s="359"/>
      <c r="AP64" s="359"/>
      <c r="AQ64" s="359"/>
      <c r="AR64" s="359"/>
      <c r="AS64" s="359"/>
      <c r="AT64" s="359"/>
      <c r="AU64" s="359"/>
      <c r="AV64" s="360"/>
    </row>
    <row r="65" spans="1:48" ht="43.5" thickBot="1" x14ac:dyDescent="0.25">
      <c r="A65" s="375" t="s">
        <v>49</v>
      </c>
      <c r="B65" s="376" t="s">
        <v>50</v>
      </c>
      <c r="C65" s="376" t="s">
        <v>51</v>
      </c>
      <c r="D65" s="376" t="s">
        <v>52</v>
      </c>
      <c r="E65" s="376" t="s">
        <v>53</v>
      </c>
      <c r="F65" s="377" t="s">
        <v>54</v>
      </c>
      <c r="G65" s="376" t="s">
        <v>55</v>
      </c>
      <c r="H65" s="376" t="s">
        <v>56</v>
      </c>
      <c r="I65" s="378" t="s">
        <v>57</v>
      </c>
      <c r="J65" s="376" t="s">
        <v>58</v>
      </c>
      <c r="K65" s="450" t="s">
        <v>59</v>
      </c>
      <c r="L65" s="376" t="s">
        <v>60</v>
      </c>
      <c r="M65" s="378" t="s">
        <v>61</v>
      </c>
      <c r="N65" s="376" t="s">
        <v>62</v>
      </c>
      <c r="O65" s="451" t="s">
        <v>63</v>
      </c>
      <c r="P65" s="358"/>
      <c r="Q65" s="358"/>
      <c r="R65" s="358"/>
      <c r="S65" s="358"/>
      <c r="T65" s="358"/>
      <c r="U65" s="358"/>
      <c r="V65" s="358"/>
      <c r="W65" s="358"/>
      <c r="X65" s="358"/>
      <c r="Y65" s="358"/>
      <c r="Z65" s="358"/>
      <c r="AA65" s="358"/>
      <c r="AB65" s="358"/>
      <c r="AC65" s="358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60"/>
    </row>
    <row r="66" spans="1:48" ht="15" x14ac:dyDescent="0.25">
      <c r="A66" s="380">
        <v>1</v>
      </c>
      <c r="B66" s="381">
        <v>2</v>
      </c>
      <c r="C66" s="382">
        <v>3</v>
      </c>
      <c r="D66" s="382">
        <v>4</v>
      </c>
      <c r="E66" s="382">
        <v>5</v>
      </c>
      <c r="F66" s="382" t="s">
        <v>64</v>
      </c>
      <c r="G66" s="382">
        <v>7</v>
      </c>
      <c r="H66" s="382">
        <v>8</v>
      </c>
      <c r="I66" s="382" t="s">
        <v>65</v>
      </c>
      <c r="J66" s="382">
        <v>10</v>
      </c>
      <c r="K66" s="452">
        <v>11</v>
      </c>
      <c r="L66" s="382">
        <v>12</v>
      </c>
      <c r="M66" s="382">
        <v>13</v>
      </c>
      <c r="N66" s="382">
        <v>14</v>
      </c>
      <c r="O66" s="453">
        <v>15</v>
      </c>
      <c r="P66" s="358"/>
      <c r="Q66" s="358"/>
      <c r="R66" s="358"/>
      <c r="S66" s="358"/>
      <c r="T66" s="358"/>
      <c r="U66" s="358"/>
      <c r="V66" s="358"/>
      <c r="W66" s="358"/>
      <c r="X66" s="358"/>
      <c r="Y66" s="358"/>
      <c r="Z66" s="358"/>
      <c r="AA66" s="358"/>
      <c r="AB66" s="358"/>
      <c r="AC66" s="358"/>
      <c r="AD66" s="359"/>
      <c r="AE66" s="359"/>
      <c r="AF66" s="359"/>
      <c r="AG66" s="359"/>
      <c r="AH66" s="359"/>
      <c r="AI66" s="359"/>
      <c r="AJ66" s="359"/>
      <c r="AK66" s="359"/>
      <c r="AL66" s="359"/>
      <c r="AM66" s="359"/>
      <c r="AN66" s="359"/>
      <c r="AO66" s="359"/>
      <c r="AP66" s="359"/>
      <c r="AQ66" s="359"/>
      <c r="AR66" s="359"/>
      <c r="AS66" s="359"/>
      <c r="AT66" s="359"/>
      <c r="AU66" s="359"/>
      <c r="AV66" s="360"/>
    </row>
    <row r="67" spans="1:48" ht="14.25" x14ac:dyDescent="0.2">
      <c r="A67" s="527" t="s">
        <v>149</v>
      </c>
      <c r="B67" s="528"/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9"/>
      <c r="P67" s="358"/>
      <c r="Q67" s="358"/>
      <c r="R67" s="358"/>
      <c r="S67" s="358"/>
      <c r="T67" s="358"/>
      <c r="U67" s="358"/>
      <c r="V67" s="358"/>
      <c r="W67" s="358"/>
      <c r="X67" s="358"/>
      <c r="Y67" s="358"/>
      <c r="Z67" s="358"/>
      <c r="AA67" s="358"/>
      <c r="AB67" s="358"/>
      <c r="AC67" s="358"/>
      <c r="AD67" s="359"/>
      <c r="AE67" s="359"/>
      <c r="AF67" s="359"/>
      <c r="AG67" s="359"/>
      <c r="AH67" s="359"/>
      <c r="AI67" s="359"/>
      <c r="AJ67" s="359"/>
      <c r="AK67" s="359"/>
      <c r="AL67" s="359"/>
      <c r="AM67" s="359"/>
      <c r="AN67" s="359"/>
      <c r="AO67" s="359"/>
      <c r="AP67" s="359"/>
      <c r="AQ67" s="359"/>
      <c r="AR67" s="359"/>
      <c r="AS67" s="359"/>
      <c r="AT67" s="359"/>
      <c r="AU67" s="359"/>
      <c r="AV67" s="360"/>
    </row>
    <row r="68" spans="1:48" ht="15" x14ac:dyDescent="0.25">
      <c r="A68" s="524" t="s">
        <v>150</v>
      </c>
      <c r="B68" s="525"/>
      <c r="C68" s="525"/>
      <c r="D68" s="525"/>
      <c r="E68" s="525"/>
      <c r="F68" s="525"/>
      <c r="G68" s="525"/>
      <c r="H68" s="525"/>
      <c r="I68" s="525"/>
      <c r="J68" s="525"/>
      <c r="K68" s="525"/>
      <c r="L68" s="525"/>
      <c r="M68" s="525"/>
      <c r="N68" s="525"/>
      <c r="O68" s="526"/>
      <c r="P68" s="358"/>
      <c r="Q68" s="358"/>
      <c r="R68" s="358"/>
      <c r="S68" s="358"/>
      <c r="T68" s="358"/>
      <c r="U68" s="358"/>
      <c r="V68" s="358"/>
      <c r="W68" s="358"/>
      <c r="X68" s="358"/>
      <c r="Y68" s="358"/>
      <c r="Z68" s="358"/>
      <c r="AA68" s="358"/>
      <c r="AB68" s="358"/>
      <c r="AC68" s="358"/>
      <c r="AD68" s="359"/>
      <c r="AE68" s="359"/>
      <c r="AF68" s="359"/>
      <c r="AG68" s="359"/>
      <c r="AH68" s="359"/>
      <c r="AI68" s="359"/>
      <c r="AJ68" s="359"/>
      <c r="AK68" s="359"/>
      <c r="AL68" s="359"/>
      <c r="AM68" s="359"/>
      <c r="AN68" s="359"/>
      <c r="AO68" s="359"/>
      <c r="AP68" s="359"/>
      <c r="AQ68" s="359"/>
      <c r="AR68" s="359"/>
      <c r="AS68" s="359"/>
      <c r="AT68" s="359"/>
      <c r="AU68" s="359"/>
      <c r="AV68" s="360"/>
    </row>
    <row r="69" spans="1:48" ht="30" x14ac:dyDescent="0.25">
      <c r="A69" s="460" t="s">
        <v>117</v>
      </c>
      <c r="B69" s="394" t="s">
        <v>451</v>
      </c>
      <c r="C69" s="444" t="s">
        <v>129</v>
      </c>
      <c r="D69" s="461">
        <v>220115.35560000001</v>
      </c>
      <c r="E69" s="461">
        <v>52167.306499999999</v>
      </c>
      <c r="F69" s="462">
        <f>E69/D69</f>
        <v>0.23699985109080685</v>
      </c>
      <c r="G69" s="463">
        <v>5.1277030000000003</v>
      </c>
      <c r="H69" s="421">
        <v>6.6612</v>
      </c>
      <c r="I69" s="428">
        <f>E69*H69</f>
        <v>347496.8620578</v>
      </c>
      <c r="J69" s="462">
        <f>I69/J$4</f>
        <v>0.20315909252613701</v>
      </c>
      <c r="K69" s="446" t="s">
        <v>73</v>
      </c>
      <c r="L69" s="464">
        <v>0.122601</v>
      </c>
      <c r="M69" s="428">
        <v>209698.7401</v>
      </c>
      <c r="N69" s="421" t="s">
        <v>122</v>
      </c>
      <c r="O69" s="398" t="s">
        <v>459</v>
      </c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  <c r="AA69" s="358"/>
      <c r="AB69" s="358"/>
      <c r="AC69" s="358"/>
      <c r="AD69" s="359"/>
      <c r="AE69" s="359"/>
      <c r="AF69" s="359"/>
      <c r="AG69" s="359"/>
      <c r="AH69" s="359"/>
      <c r="AI69" s="359"/>
      <c r="AJ69" s="359"/>
      <c r="AK69" s="359"/>
      <c r="AL69" s="359"/>
      <c r="AM69" s="359"/>
      <c r="AN69" s="359"/>
      <c r="AO69" s="359"/>
      <c r="AP69" s="359"/>
      <c r="AQ69" s="359"/>
      <c r="AR69" s="359"/>
      <c r="AS69" s="359"/>
      <c r="AT69" s="359"/>
      <c r="AU69" s="359"/>
      <c r="AV69" s="360"/>
    </row>
    <row r="70" spans="1:48" ht="15" x14ac:dyDescent="0.25">
      <c r="A70" s="442"/>
      <c r="B70" s="443"/>
      <c r="C70" s="444"/>
      <c r="D70" s="444"/>
      <c r="E70" s="444"/>
      <c r="F70" s="445"/>
      <c r="G70" s="444"/>
      <c r="H70" s="444"/>
      <c r="I70" s="406"/>
      <c r="J70" s="444"/>
      <c r="K70" s="446"/>
      <c r="L70" s="444"/>
      <c r="M70" s="406"/>
      <c r="N70" s="444"/>
      <c r="O70" s="447"/>
      <c r="P70" s="395"/>
      <c r="Q70" s="358"/>
      <c r="R70" s="358"/>
      <c r="S70" s="358"/>
      <c r="T70" s="358"/>
      <c r="U70" s="358"/>
      <c r="V70" s="358"/>
      <c r="W70" s="358"/>
      <c r="X70" s="358"/>
      <c r="Y70" s="358"/>
      <c r="Z70" s="358"/>
      <c r="AA70" s="358"/>
      <c r="AB70" s="358"/>
      <c r="AC70" s="358"/>
      <c r="AD70" s="359"/>
      <c r="AE70" s="359"/>
      <c r="AF70" s="359"/>
      <c r="AG70" s="359"/>
      <c r="AH70" s="359"/>
      <c r="AI70" s="359"/>
      <c r="AJ70" s="359"/>
      <c r="AK70" s="359"/>
      <c r="AL70" s="359"/>
      <c r="AM70" s="359"/>
      <c r="AN70" s="359"/>
      <c r="AO70" s="359"/>
      <c r="AP70" s="359"/>
      <c r="AQ70" s="359"/>
      <c r="AR70" s="359"/>
      <c r="AS70" s="359"/>
      <c r="AT70" s="359"/>
      <c r="AU70" s="359"/>
      <c r="AV70" s="360"/>
    </row>
    <row r="71" spans="1:48" ht="15" x14ac:dyDescent="0.25">
      <c r="A71" s="524" t="s">
        <v>151</v>
      </c>
      <c r="B71" s="525"/>
      <c r="C71" s="525"/>
      <c r="D71" s="525"/>
      <c r="E71" s="525"/>
      <c r="F71" s="525"/>
      <c r="G71" s="525"/>
      <c r="H71" s="525"/>
      <c r="I71" s="525"/>
      <c r="J71" s="525"/>
      <c r="K71" s="525"/>
      <c r="L71" s="525"/>
      <c r="M71" s="525"/>
      <c r="N71" s="525"/>
      <c r="O71" s="526"/>
      <c r="P71" s="358"/>
      <c r="Q71" s="358"/>
      <c r="R71" s="358"/>
      <c r="S71" s="358"/>
      <c r="T71" s="358"/>
      <c r="U71" s="358"/>
      <c r="V71" s="358"/>
      <c r="W71" s="358"/>
      <c r="X71" s="358"/>
      <c r="Y71" s="358"/>
      <c r="Z71" s="358"/>
      <c r="AA71" s="358"/>
      <c r="AB71" s="358"/>
      <c r="AC71" s="358"/>
      <c r="AD71" s="359"/>
      <c r="AE71" s="359"/>
      <c r="AF71" s="359"/>
      <c r="AG71" s="359"/>
      <c r="AH71" s="359"/>
      <c r="AI71" s="359"/>
      <c r="AJ71" s="359"/>
      <c r="AK71" s="359"/>
      <c r="AL71" s="359"/>
      <c r="AM71" s="359"/>
      <c r="AN71" s="359"/>
      <c r="AO71" s="359"/>
      <c r="AP71" s="359"/>
      <c r="AQ71" s="359"/>
      <c r="AR71" s="359"/>
      <c r="AS71" s="359"/>
      <c r="AT71" s="359"/>
      <c r="AU71" s="359"/>
      <c r="AV71" s="360"/>
    </row>
    <row r="72" spans="1:48" ht="15" x14ac:dyDescent="0.25">
      <c r="A72" s="524" t="s">
        <v>152</v>
      </c>
      <c r="B72" s="525"/>
      <c r="C72" s="525"/>
      <c r="D72" s="525"/>
      <c r="E72" s="525"/>
      <c r="F72" s="525"/>
      <c r="G72" s="525"/>
      <c r="H72" s="525"/>
      <c r="I72" s="525"/>
      <c r="J72" s="525"/>
      <c r="K72" s="525"/>
      <c r="L72" s="525"/>
      <c r="M72" s="525"/>
      <c r="N72" s="525"/>
      <c r="O72" s="526"/>
      <c r="P72" s="358"/>
      <c r="Q72" s="358"/>
      <c r="R72" s="358"/>
      <c r="S72" s="358"/>
      <c r="T72" s="358"/>
      <c r="U72" s="358"/>
      <c r="V72" s="358"/>
      <c r="W72" s="358"/>
      <c r="X72" s="358"/>
      <c r="Y72" s="358"/>
      <c r="Z72" s="358"/>
      <c r="AA72" s="358"/>
      <c r="AB72" s="358"/>
      <c r="AC72" s="358"/>
      <c r="AD72" s="359"/>
      <c r="AE72" s="359"/>
      <c r="AF72" s="359"/>
      <c r="AG72" s="359"/>
      <c r="AH72" s="359"/>
      <c r="AI72" s="359"/>
      <c r="AJ72" s="359"/>
      <c r="AK72" s="359"/>
      <c r="AL72" s="359"/>
      <c r="AM72" s="359"/>
      <c r="AN72" s="359"/>
      <c r="AO72" s="359"/>
      <c r="AP72" s="359"/>
      <c r="AQ72" s="359"/>
      <c r="AR72" s="359"/>
      <c r="AS72" s="359"/>
      <c r="AT72" s="359"/>
      <c r="AU72" s="359"/>
      <c r="AV72" s="360"/>
    </row>
    <row r="73" spans="1:48" ht="15" x14ac:dyDescent="0.25">
      <c r="A73" s="442"/>
      <c r="B73" s="443"/>
      <c r="C73" s="444"/>
      <c r="D73" s="444"/>
      <c r="E73" s="444"/>
      <c r="F73" s="445"/>
      <c r="G73" s="444"/>
      <c r="H73" s="444"/>
      <c r="I73" s="406"/>
      <c r="J73" s="444"/>
      <c r="K73" s="446"/>
      <c r="L73" s="444"/>
      <c r="M73" s="406"/>
      <c r="N73" s="444"/>
      <c r="O73" s="465"/>
      <c r="P73" s="358"/>
      <c r="Q73" s="358"/>
      <c r="R73" s="358"/>
      <c r="S73" s="358"/>
      <c r="T73" s="358"/>
      <c r="U73" s="358"/>
      <c r="V73" s="358"/>
      <c r="W73" s="358"/>
      <c r="X73" s="358"/>
      <c r="Y73" s="358"/>
      <c r="Z73" s="358"/>
      <c r="AA73" s="358"/>
      <c r="AB73" s="358"/>
      <c r="AC73" s="358"/>
      <c r="AD73" s="359"/>
      <c r="AE73" s="359"/>
      <c r="AF73" s="359"/>
      <c r="AG73" s="359"/>
      <c r="AH73" s="359"/>
      <c r="AI73" s="359"/>
      <c r="AJ73" s="359"/>
      <c r="AK73" s="359"/>
      <c r="AL73" s="359"/>
      <c r="AM73" s="359"/>
      <c r="AN73" s="359"/>
      <c r="AO73" s="359"/>
      <c r="AP73" s="359"/>
      <c r="AQ73" s="359"/>
      <c r="AR73" s="359"/>
      <c r="AS73" s="359"/>
      <c r="AT73" s="359"/>
      <c r="AU73" s="359"/>
      <c r="AV73" s="360"/>
    </row>
    <row r="74" spans="1:48" ht="15" x14ac:dyDescent="0.25">
      <c r="A74" s="442"/>
      <c r="B74" s="443"/>
      <c r="C74" s="444"/>
      <c r="D74" s="444"/>
      <c r="E74" s="444"/>
      <c r="F74" s="445"/>
      <c r="G74" s="444"/>
      <c r="H74" s="444"/>
      <c r="I74" s="406"/>
      <c r="J74" s="444"/>
      <c r="K74" s="446"/>
      <c r="L74" s="444"/>
      <c r="M74" s="406"/>
      <c r="N74" s="444"/>
      <c r="O74" s="465"/>
      <c r="P74" s="466"/>
      <c r="Q74" s="358"/>
      <c r="R74" s="358"/>
      <c r="S74" s="358"/>
      <c r="T74" s="358"/>
      <c r="U74" s="358"/>
      <c r="V74" s="358"/>
      <c r="W74" s="358"/>
      <c r="X74" s="358"/>
      <c r="Y74" s="358"/>
      <c r="Z74" s="358"/>
      <c r="AA74" s="358"/>
      <c r="AB74" s="358"/>
      <c r="AC74" s="358"/>
      <c r="AD74" s="359"/>
      <c r="AE74" s="359"/>
      <c r="AF74" s="359"/>
      <c r="AG74" s="359"/>
      <c r="AH74" s="359"/>
      <c r="AI74" s="359"/>
      <c r="AJ74" s="359"/>
      <c r="AK74" s="359"/>
      <c r="AL74" s="359"/>
      <c r="AM74" s="359"/>
      <c r="AN74" s="359"/>
      <c r="AO74" s="359"/>
      <c r="AP74" s="359"/>
      <c r="AQ74" s="359"/>
      <c r="AR74" s="359"/>
      <c r="AS74" s="359"/>
      <c r="AT74" s="359"/>
      <c r="AU74" s="359"/>
      <c r="AV74" s="360"/>
    </row>
    <row r="75" spans="1:48" ht="15" x14ac:dyDescent="0.2">
      <c r="A75" s="542" t="s">
        <v>153</v>
      </c>
      <c r="B75" s="543"/>
      <c r="C75" s="543"/>
      <c r="D75" s="543"/>
      <c r="E75" s="543"/>
      <c r="F75" s="543"/>
      <c r="G75" s="543"/>
      <c r="H75" s="543"/>
      <c r="I75" s="543"/>
      <c r="J75" s="543"/>
      <c r="K75" s="543"/>
      <c r="L75" s="543"/>
      <c r="M75" s="543"/>
      <c r="N75" s="543"/>
      <c r="O75" s="544"/>
      <c r="P75" s="358"/>
      <c r="Q75" s="358"/>
      <c r="R75" s="358"/>
      <c r="S75" s="358"/>
      <c r="T75" s="358"/>
      <c r="U75" s="358"/>
      <c r="V75" s="358"/>
      <c r="W75" s="358"/>
      <c r="X75" s="358"/>
      <c r="Y75" s="358"/>
      <c r="Z75" s="358"/>
      <c r="AA75" s="358"/>
      <c r="AB75" s="358"/>
      <c r="AC75" s="358"/>
      <c r="AD75" s="359"/>
      <c r="AE75" s="359"/>
      <c r="AF75" s="359"/>
      <c r="AG75" s="359"/>
      <c r="AH75" s="359"/>
      <c r="AI75" s="359"/>
      <c r="AJ75" s="359"/>
      <c r="AK75" s="359"/>
      <c r="AL75" s="359"/>
      <c r="AM75" s="359"/>
      <c r="AN75" s="359"/>
      <c r="AO75" s="359"/>
      <c r="AP75" s="359"/>
      <c r="AQ75" s="359"/>
      <c r="AR75" s="359"/>
      <c r="AS75" s="359"/>
      <c r="AT75" s="359"/>
      <c r="AU75" s="359"/>
      <c r="AV75" s="360"/>
    </row>
    <row r="76" spans="1:48" ht="15.75" thickBot="1" x14ac:dyDescent="0.3">
      <c r="A76" s="527" t="s">
        <v>154</v>
      </c>
      <c r="B76" s="528"/>
      <c r="C76" s="528"/>
      <c r="D76" s="528"/>
      <c r="E76" s="528"/>
      <c r="F76" s="528"/>
      <c r="G76" s="545"/>
      <c r="H76" s="394"/>
      <c r="I76" s="467"/>
      <c r="J76" s="394"/>
      <c r="K76" s="405"/>
      <c r="L76" s="394"/>
      <c r="M76" s="467"/>
      <c r="N76" s="394"/>
      <c r="O76" s="468"/>
      <c r="P76" s="358"/>
      <c r="Q76" s="358"/>
      <c r="R76" s="358"/>
      <c r="S76" s="358"/>
      <c r="T76" s="358"/>
      <c r="U76" s="358"/>
      <c r="V76" s="358"/>
      <c r="W76" s="358"/>
      <c r="X76" s="358"/>
      <c r="Y76" s="358"/>
      <c r="Z76" s="358"/>
      <c r="AA76" s="358"/>
      <c r="AB76" s="358"/>
      <c r="AC76" s="358"/>
      <c r="AD76" s="359"/>
      <c r="AE76" s="359"/>
      <c r="AF76" s="359"/>
      <c r="AG76" s="359"/>
      <c r="AH76" s="359"/>
      <c r="AI76" s="359"/>
      <c r="AJ76" s="359"/>
      <c r="AK76" s="359"/>
      <c r="AL76" s="359"/>
      <c r="AM76" s="359"/>
      <c r="AN76" s="359"/>
      <c r="AO76" s="359"/>
      <c r="AP76" s="359"/>
      <c r="AQ76" s="359"/>
      <c r="AR76" s="359"/>
      <c r="AS76" s="359"/>
      <c r="AT76" s="359"/>
      <c r="AU76" s="359"/>
      <c r="AV76" s="360"/>
    </row>
    <row r="77" spans="1:48" ht="43.5" thickBot="1" x14ac:dyDescent="0.25">
      <c r="A77" s="375" t="s">
        <v>49</v>
      </c>
      <c r="B77" s="376" t="s">
        <v>50</v>
      </c>
      <c r="C77" s="376" t="s">
        <v>51</v>
      </c>
      <c r="D77" s="376" t="s">
        <v>52</v>
      </c>
      <c r="E77" s="376" t="s">
        <v>53</v>
      </c>
      <c r="F77" s="377" t="s">
        <v>54</v>
      </c>
      <c r="G77" s="376" t="s">
        <v>55</v>
      </c>
      <c r="H77" s="376" t="s">
        <v>56</v>
      </c>
      <c r="I77" s="378" t="s">
        <v>57</v>
      </c>
      <c r="J77" s="376" t="s">
        <v>58</v>
      </c>
      <c r="K77" s="450" t="s">
        <v>59</v>
      </c>
      <c r="L77" s="376" t="s">
        <v>60</v>
      </c>
      <c r="M77" s="378" t="s">
        <v>61</v>
      </c>
      <c r="N77" s="376" t="s">
        <v>62</v>
      </c>
      <c r="O77" s="451" t="s">
        <v>63</v>
      </c>
      <c r="P77" s="358"/>
      <c r="Q77" s="358"/>
      <c r="R77" s="358"/>
      <c r="S77" s="358"/>
      <c r="T77" s="358"/>
      <c r="U77" s="358"/>
      <c r="V77" s="358"/>
      <c r="W77" s="358"/>
      <c r="X77" s="358"/>
      <c r="Y77" s="358"/>
      <c r="Z77" s="358"/>
      <c r="AA77" s="358"/>
      <c r="AB77" s="358"/>
      <c r="AC77" s="358"/>
      <c r="AD77" s="359"/>
      <c r="AE77" s="359"/>
      <c r="AF77" s="359"/>
      <c r="AG77" s="359"/>
      <c r="AH77" s="359"/>
      <c r="AI77" s="359"/>
      <c r="AJ77" s="359"/>
      <c r="AK77" s="359"/>
      <c r="AL77" s="359"/>
      <c r="AM77" s="359"/>
      <c r="AN77" s="359"/>
      <c r="AO77" s="359"/>
      <c r="AP77" s="359"/>
      <c r="AQ77" s="359"/>
      <c r="AR77" s="359"/>
      <c r="AS77" s="359"/>
      <c r="AT77" s="359"/>
      <c r="AU77" s="359"/>
      <c r="AV77" s="360"/>
    </row>
    <row r="78" spans="1:48" ht="15" x14ac:dyDescent="0.25">
      <c r="A78" s="380">
        <v>1</v>
      </c>
      <c r="B78" s="381">
        <v>2</v>
      </c>
      <c r="C78" s="382">
        <v>3</v>
      </c>
      <c r="D78" s="382">
        <v>4</v>
      </c>
      <c r="E78" s="382">
        <v>5</v>
      </c>
      <c r="F78" s="382" t="s">
        <v>64</v>
      </c>
      <c r="G78" s="382">
        <v>7</v>
      </c>
      <c r="H78" s="382">
        <v>8</v>
      </c>
      <c r="I78" s="382" t="s">
        <v>65</v>
      </c>
      <c r="J78" s="382">
        <v>10</v>
      </c>
      <c r="K78" s="452">
        <v>11</v>
      </c>
      <c r="L78" s="382">
        <v>12</v>
      </c>
      <c r="M78" s="382">
        <v>13</v>
      </c>
      <c r="N78" s="382">
        <v>14</v>
      </c>
      <c r="O78" s="453">
        <v>15</v>
      </c>
      <c r="P78" s="358"/>
      <c r="Q78" s="358"/>
      <c r="R78" s="358"/>
      <c r="S78" s="358"/>
      <c r="T78" s="358"/>
      <c r="U78" s="358"/>
      <c r="V78" s="358"/>
      <c r="W78" s="358"/>
      <c r="X78" s="358"/>
      <c r="Y78" s="358"/>
      <c r="Z78" s="358"/>
      <c r="AA78" s="358"/>
      <c r="AB78" s="358"/>
      <c r="AC78" s="358"/>
      <c r="AD78" s="359"/>
      <c r="AE78" s="359"/>
      <c r="AF78" s="359"/>
      <c r="AG78" s="359"/>
      <c r="AH78" s="359"/>
      <c r="AI78" s="359"/>
      <c r="AJ78" s="359"/>
      <c r="AK78" s="359"/>
      <c r="AL78" s="359"/>
      <c r="AM78" s="359"/>
      <c r="AN78" s="359"/>
      <c r="AO78" s="359"/>
      <c r="AP78" s="359"/>
      <c r="AQ78" s="359"/>
      <c r="AR78" s="359"/>
      <c r="AS78" s="359"/>
      <c r="AT78" s="359"/>
      <c r="AU78" s="359"/>
      <c r="AV78" s="360"/>
    </row>
    <row r="79" spans="1:48" ht="14.25" x14ac:dyDescent="0.2">
      <c r="A79" s="527" t="s">
        <v>155</v>
      </c>
      <c r="B79" s="528"/>
      <c r="C79" s="528"/>
      <c r="D79" s="528"/>
      <c r="E79" s="528"/>
      <c r="F79" s="528"/>
      <c r="G79" s="528"/>
      <c r="H79" s="528"/>
      <c r="I79" s="528"/>
      <c r="J79" s="528"/>
      <c r="K79" s="528"/>
      <c r="L79" s="528"/>
      <c r="M79" s="528"/>
      <c r="N79" s="528"/>
      <c r="O79" s="529"/>
      <c r="P79" s="358"/>
      <c r="Q79" s="358"/>
      <c r="R79" s="358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9"/>
      <c r="AE79" s="359"/>
      <c r="AF79" s="359"/>
      <c r="AG79" s="359"/>
      <c r="AH79" s="359"/>
      <c r="AI79" s="359"/>
      <c r="AJ79" s="359"/>
      <c r="AK79" s="359"/>
      <c r="AL79" s="359"/>
      <c r="AM79" s="359"/>
      <c r="AN79" s="359"/>
      <c r="AO79" s="359"/>
      <c r="AP79" s="359"/>
      <c r="AQ79" s="359"/>
      <c r="AR79" s="359"/>
      <c r="AS79" s="359"/>
      <c r="AT79" s="359"/>
      <c r="AU79" s="359"/>
      <c r="AV79" s="360"/>
    </row>
    <row r="80" spans="1:48" ht="15" x14ac:dyDescent="0.25">
      <c r="A80" s="524" t="s">
        <v>156</v>
      </c>
      <c r="B80" s="525"/>
      <c r="C80" s="525"/>
      <c r="D80" s="525"/>
      <c r="E80" s="525"/>
      <c r="F80" s="525"/>
      <c r="G80" s="525"/>
      <c r="H80" s="525"/>
      <c r="I80" s="525"/>
      <c r="J80" s="525"/>
      <c r="K80" s="525"/>
      <c r="L80" s="525"/>
      <c r="M80" s="525"/>
      <c r="N80" s="525"/>
      <c r="O80" s="526"/>
      <c r="P80" s="358"/>
      <c r="Q80" s="358"/>
      <c r="R80" s="358"/>
      <c r="S80" s="358"/>
      <c r="T80" s="358"/>
      <c r="U80" s="358"/>
      <c r="V80" s="358"/>
      <c r="W80" s="358"/>
      <c r="X80" s="358"/>
      <c r="Y80" s="358"/>
      <c r="Z80" s="358"/>
      <c r="AA80" s="358"/>
      <c r="AB80" s="358"/>
      <c r="AC80" s="358"/>
      <c r="AD80" s="359"/>
      <c r="AE80" s="359"/>
      <c r="AF80" s="359"/>
      <c r="AG80" s="359"/>
      <c r="AH80" s="359"/>
      <c r="AI80" s="359"/>
      <c r="AJ80" s="359"/>
      <c r="AK80" s="359"/>
      <c r="AL80" s="359"/>
      <c r="AM80" s="359"/>
      <c r="AN80" s="359"/>
      <c r="AO80" s="359"/>
      <c r="AP80" s="359"/>
      <c r="AQ80" s="359"/>
      <c r="AR80" s="359"/>
      <c r="AS80" s="359"/>
      <c r="AT80" s="359"/>
      <c r="AU80" s="359"/>
      <c r="AV80" s="360"/>
    </row>
    <row r="81" spans="1:48" ht="15" x14ac:dyDescent="0.25">
      <c r="A81" s="442"/>
      <c r="B81" s="443"/>
      <c r="C81" s="444"/>
      <c r="D81" s="444"/>
      <c r="E81" s="444"/>
      <c r="F81" s="445"/>
      <c r="G81" s="444"/>
      <c r="H81" s="444"/>
      <c r="I81" s="406"/>
      <c r="J81" s="444"/>
      <c r="K81" s="446"/>
      <c r="L81" s="444"/>
      <c r="M81" s="406"/>
      <c r="N81" s="444"/>
      <c r="O81" s="447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  <c r="AA81" s="358"/>
      <c r="AB81" s="358"/>
      <c r="AC81" s="358"/>
      <c r="AD81" s="359"/>
      <c r="AE81" s="359"/>
      <c r="AF81" s="359"/>
      <c r="AG81" s="359"/>
      <c r="AH81" s="359"/>
      <c r="AI81" s="359"/>
      <c r="AJ81" s="359"/>
      <c r="AK81" s="359"/>
      <c r="AL81" s="359"/>
      <c r="AM81" s="359"/>
      <c r="AN81" s="359"/>
      <c r="AO81" s="359"/>
      <c r="AP81" s="359"/>
      <c r="AQ81" s="359"/>
      <c r="AR81" s="359"/>
      <c r="AS81" s="359"/>
      <c r="AT81" s="359"/>
      <c r="AU81" s="359"/>
      <c r="AV81" s="360"/>
    </row>
    <row r="82" spans="1:48" ht="15" x14ac:dyDescent="0.25">
      <c r="A82" s="442"/>
      <c r="B82" s="443"/>
      <c r="C82" s="444"/>
      <c r="D82" s="444"/>
      <c r="E82" s="444"/>
      <c r="F82" s="445"/>
      <c r="G82" s="444"/>
      <c r="H82" s="444"/>
      <c r="I82" s="406"/>
      <c r="J82" s="444"/>
      <c r="K82" s="446"/>
      <c r="L82" s="444"/>
      <c r="M82" s="406"/>
      <c r="N82" s="444"/>
      <c r="O82" s="447"/>
      <c r="P82" s="358"/>
      <c r="Q82" s="358"/>
      <c r="R82" s="358"/>
      <c r="S82" s="358"/>
      <c r="T82" s="358"/>
      <c r="U82" s="358"/>
      <c r="V82" s="358"/>
      <c r="W82" s="358"/>
      <c r="X82" s="358"/>
      <c r="Y82" s="358"/>
      <c r="Z82" s="358"/>
      <c r="AA82" s="358"/>
      <c r="AB82" s="358"/>
      <c r="AC82" s="358"/>
      <c r="AD82" s="359"/>
      <c r="AE82" s="359"/>
      <c r="AF82" s="359"/>
      <c r="AG82" s="359"/>
      <c r="AH82" s="359"/>
      <c r="AI82" s="359"/>
      <c r="AJ82" s="359"/>
      <c r="AK82" s="359"/>
      <c r="AL82" s="359"/>
      <c r="AM82" s="359"/>
      <c r="AN82" s="359"/>
      <c r="AO82" s="359"/>
      <c r="AP82" s="359"/>
      <c r="AQ82" s="359"/>
      <c r="AR82" s="359"/>
      <c r="AS82" s="359"/>
      <c r="AT82" s="359"/>
      <c r="AU82" s="359"/>
      <c r="AV82" s="360"/>
    </row>
    <row r="83" spans="1:48" ht="15" x14ac:dyDescent="0.25">
      <c r="A83" s="524" t="s">
        <v>157</v>
      </c>
      <c r="B83" s="525"/>
      <c r="C83" s="525"/>
      <c r="D83" s="525"/>
      <c r="E83" s="525"/>
      <c r="F83" s="525"/>
      <c r="G83" s="525"/>
      <c r="H83" s="525"/>
      <c r="I83" s="525"/>
      <c r="J83" s="525"/>
      <c r="K83" s="525"/>
      <c r="L83" s="525"/>
      <c r="M83" s="525"/>
      <c r="N83" s="525"/>
      <c r="O83" s="526"/>
      <c r="P83" s="358"/>
      <c r="Q83" s="358"/>
      <c r="R83" s="358"/>
      <c r="S83" s="358"/>
      <c r="T83" s="358"/>
      <c r="U83" s="358"/>
      <c r="V83" s="358"/>
      <c r="W83" s="358"/>
      <c r="X83" s="358"/>
      <c r="Y83" s="358"/>
      <c r="Z83" s="358"/>
      <c r="AA83" s="358"/>
      <c r="AB83" s="358"/>
      <c r="AC83" s="358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59"/>
      <c r="AP83" s="359"/>
      <c r="AQ83" s="359"/>
      <c r="AR83" s="359"/>
      <c r="AS83" s="359"/>
      <c r="AT83" s="359"/>
      <c r="AU83" s="359"/>
      <c r="AV83" s="360"/>
    </row>
    <row r="84" spans="1:48" ht="15" x14ac:dyDescent="0.25">
      <c r="A84" s="524" t="s">
        <v>158</v>
      </c>
      <c r="B84" s="525"/>
      <c r="C84" s="525"/>
      <c r="D84" s="525"/>
      <c r="E84" s="525"/>
      <c r="F84" s="525"/>
      <c r="G84" s="525"/>
      <c r="H84" s="525"/>
      <c r="I84" s="525"/>
      <c r="J84" s="525"/>
      <c r="K84" s="525"/>
      <c r="L84" s="525"/>
      <c r="M84" s="525"/>
      <c r="N84" s="525"/>
      <c r="O84" s="526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  <c r="AA84" s="358"/>
      <c r="AB84" s="358"/>
      <c r="AC84" s="358"/>
      <c r="AD84" s="359"/>
      <c r="AE84" s="359"/>
      <c r="AF84" s="359"/>
      <c r="AG84" s="359"/>
      <c r="AH84" s="359"/>
      <c r="AI84" s="359"/>
      <c r="AJ84" s="359"/>
      <c r="AK84" s="359"/>
      <c r="AL84" s="359"/>
      <c r="AM84" s="359"/>
      <c r="AN84" s="359"/>
      <c r="AO84" s="359"/>
      <c r="AP84" s="359"/>
      <c r="AQ84" s="359"/>
      <c r="AR84" s="359"/>
      <c r="AS84" s="359"/>
      <c r="AT84" s="359"/>
      <c r="AU84" s="359"/>
      <c r="AV84" s="360"/>
    </row>
    <row r="85" spans="1:48" ht="15" x14ac:dyDescent="0.25">
      <c r="A85" s="442"/>
      <c r="B85" s="443"/>
      <c r="C85" s="444"/>
      <c r="D85" s="444"/>
      <c r="E85" s="444"/>
      <c r="F85" s="445"/>
      <c r="G85" s="444"/>
      <c r="H85" s="444"/>
      <c r="I85" s="406"/>
      <c r="J85" s="444"/>
      <c r="K85" s="446"/>
      <c r="L85" s="444"/>
      <c r="M85" s="406"/>
      <c r="N85" s="444"/>
      <c r="O85" s="465"/>
      <c r="P85" s="358"/>
      <c r="Q85" s="358"/>
      <c r="R85" s="358"/>
      <c r="S85" s="358"/>
      <c r="T85" s="358"/>
      <c r="U85" s="358"/>
      <c r="V85" s="358"/>
      <c r="W85" s="358"/>
      <c r="X85" s="358"/>
      <c r="Y85" s="358"/>
      <c r="Z85" s="358"/>
      <c r="AA85" s="358"/>
      <c r="AB85" s="358"/>
      <c r="AC85" s="358"/>
      <c r="AD85" s="359"/>
      <c r="AE85" s="359"/>
      <c r="AF85" s="359"/>
      <c r="AG85" s="359"/>
      <c r="AH85" s="359"/>
      <c r="AI85" s="359"/>
      <c r="AJ85" s="359"/>
      <c r="AK85" s="359"/>
      <c r="AL85" s="359"/>
      <c r="AM85" s="359"/>
      <c r="AN85" s="359"/>
      <c r="AO85" s="359"/>
      <c r="AP85" s="359"/>
      <c r="AQ85" s="359"/>
      <c r="AR85" s="359"/>
      <c r="AS85" s="359"/>
      <c r="AT85" s="359"/>
      <c r="AU85" s="359"/>
      <c r="AV85" s="360"/>
    </row>
    <row r="86" spans="1:48" ht="15" x14ac:dyDescent="0.25">
      <c r="A86" s="442"/>
      <c r="B86" s="443"/>
      <c r="C86" s="444"/>
      <c r="D86" s="444"/>
      <c r="E86" s="444"/>
      <c r="F86" s="445"/>
      <c r="G86" s="444"/>
      <c r="H86" s="444"/>
      <c r="I86" s="406"/>
      <c r="J86" s="444"/>
      <c r="K86" s="446"/>
      <c r="L86" s="444"/>
      <c r="M86" s="406"/>
      <c r="N86" s="444"/>
      <c r="O86" s="465"/>
      <c r="P86" s="358"/>
      <c r="Q86" s="358"/>
      <c r="R86" s="358"/>
      <c r="S86" s="358"/>
      <c r="T86" s="358"/>
      <c r="U86" s="358"/>
      <c r="V86" s="358"/>
      <c r="W86" s="358"/>
      <c r="X86" s="358"/>
      <c r="Y86" s="358"/>
      <c r="Z86" s="358"/>
      <c r="AA86" s="358"/>
      <c r="AB86" s="358"/>
      <c r="AC86" s="358"/>
      <c r="AD86" s="359"/>
      <c r="AE86" s="359"/>
      <c r="AF86" s="359"/>
      <c r="AG86" s="359"/>
      <c r="AH86" s="359"/>
      <c r="AI86" s="359"/>
      <c r="AJ86" s="359"/>
      <c r="AK86" s="359"/>
      <c r="AL86" s="359"/>
      <c r="AM86" s="359"/>
      <c r="AN86" s="359"/>
      <c r="AO86" s="359"/>
      <c r="AP86" s="359"/>
      <c r="AQ86" s="359"/>
      <c r="AR86" s="359"/>
      <c r="AS86" s="359"/>
      <c r="AT86" s="359"/>
      <c r="AU86" s="359"/>
      <c r="AV86" s="360"/>
    </row>
    <row r="87" spans="1:48" ht="15" x14ac:dyDescent="0.25">
      <c r="A87" s="524" t="s">
        <v>159</v>
      </c>
      <c r="B87" s="525"/>
      <c r="C87" s="525"/>
      <c r="D87" s="525"/>
      <c r="E87" s="525"/>
      <c r="F87" s="525"/>
      <c r="G87" s="525"/>
      <c r="H87" s="525"/>
      <c r="I87" s="525"/>
      <c r="J87" s="525"/>
      <c r="K87" s="525"/>
      <c r="L87" s="525"/>
      <c r="M87" s="525"/>
      <c r="N87" s="525"/>
      <c r="O87" s="526"/>
      <c r="P87" s="358"/>
      <c r="Q87" s="358"/>
      <c r="R87" s="358"/>
      <c r="S87" s="358"/>
      <c r="T87" s="358"/>
      <c r="U87" s="358"/>
      <c r="V87" s="358"/>
      <c r="W87" s="358"/>
      <c r="X87" s="358"/>
      <c r="Y87" s="358"/>
      <c r="Z87" s="358"/>
      <c r="AA87" s="358"/>
      <c r="AB87" s="358"/>
      <c r="AC87" s="358"/>
      <c r="AD87" s="359"/>
      <c r="AE87" s="359"/>
      <c r="AF87" s="359"/>
      <c r="AG87" s="359"/>
      <c r="AH87" s="359"/>
      <c r="AI87" s="359"/>
      <c r="AJ87" s="359"/>
      <c r="AK87" s="359"/>
      <c r="AL87" s="359"/>
      <c r="AM87" s="359"/>
      <c r="AN87" s="359"/>
      <c r="AO87" s="359"/>
      <c r="AP87" s="359"/>
      <c r="AQ87" s="359"/>
      <c r="AR87" s="359"/>
      <c r="AS87" s="359"/>
      <c r="AT87" s="359"/>
      <c r="AU87" s="359"/>
      <c r="AV87" s="360"/>
    </row>
    <row r="88" spans="1:48" ht="15.75" thickBot="1" x14ac:dyDescent="0.3">
      <c r="A88" s="527" t="s">
        <v>160</v>
      </c>
      <c r="B88" s="528"/>
      <c r="C88" s="528"/>
      <c r="D88" s="528"/>
      <c r="E88" s="528"/>
      <c r="F88" s="528"/>
      <c r="G88" s="545"/>
      <c r="H88" s="394"/>
      <c r="I88" s="467"/>
      <c r="J88" s="394"/>
      <c r="K88" s="405"/>
      <c r="L88" s="394"/>
      <c r="M88" s="467"/>
      <c r="N88" s="394"/>
      <c r="O88" s="468"/>
      <c r="P88" s="358"/>
      <c r="Q88" s="358"/>
      <c r="R88" s="358"/>
      <c r="S88" s="358"/>
      <c r="T88" s="358"/>
      <c r="U88" s="358"/>
      <c r="V88" s="358"/>
      <c r="W88" s="358"/>
      <c r="X88" s="358"/>
      <c r="Y88" s="358"/>
      <c r="Z88" s="358"/>
      <c r="AA88" s="358"/>
      <c r="AB88" s="358"/>
      <c r="AC88" s="358"/>
      <c r="AD88" s="359"/>
      <c r="AE88" s="359"/>
      <c r="AF88" s="359"/>
      <c r="AG88" s="359"/>
      <c r="AH88" s="359"/>
      <c r="AI88" s="359"/>
      <c r="AJ88" s="359"/>
      <c r="AK88" s="359"/>
      <c r="AL88" s="359"/>
      <c r="AM88" s="359"/>
      <c r="AN88" s="359"/>
      <c r="AO88" s="359"/>
      <c r="AP88" s="359"/>
      <c r="AQ88" s="359"/>
      <c r="AR88" s="359"/>
      <c r="AS88" s="359"/>
      <c r="AT88" s="359"/>
      <c r="AU88" s="359"/>
      <c r="AV88" s="360"/>
    </row>
    <row r="89" spans="1:48" ht="43.5" thickBot="1" x14ac:dyDescent="0.25">
      <c r="A89" s="375" t="s">
        <v>49</v>
      </c>
      <c r="B89" s="376" t="s">
        <v>50</v>
      </c>
      <c r="C89" s="376" t="s">
        <v>51</v>
      </c>
      <c r="D89" s="376" t="s">
        <v>52</v>
      </c>
      <c r="E89" s="376" t="s">
        <v>53</v>
      </c>
      <c r="F89" s="377" t="s">
        <v>54</v>
      </c>
      <c r="G89" s="376" t="s">
        <v>55</v>
      </c>
      <c r="H89" s="376" t="s">
        <v>56</v>
      </c>
      <c r="I89" s="378" t="s">
        <v>57</v>
      </c>
      <c r="J89" s="376" t="s">
        <v>58</v>
      </c>
      <c r="K89" s="450" t="s">
        <v>59</v>
      </c>
      <c r="L89" s="376" t="s">
        <v>60</v>
      </c>
      <c r="M89" s="378" t="s">
        <v>61</v>
      </c>
      <c r="N89" s="376" t="s">
        <v>62</v>
      </c>
      <c r="O89" s="451" t="s">
        <v>63</v>
      </c>
      <c r="P89" s="358"/>
      <c r="Q89" s="358"/>
      <c r="R89" s="358"/>
      <c r="S89" s="358"/>
      <c r="T89" s="358"/>
      <c r="U89" s="358"/>
      <c r="V89" s="358"/>
      <c r="W89" s="358"/>
      <c r="X89" s="358"/>
      <c r="Y89" s="358"/>
      <c r="Z89" s="358"/>
      <c r="AA89" s="358"/>
      <c r="AB89" s="358"/>
      <c r="AC89" s="358"/>
      <c r="AD89" s="420"/>
      <c r="AE89" s="420"/>
      <c r="AF89" s="420"/>
      <c r="AG89" s="420"/>
      <c r="AH89" s="359"/>
      <c r="AI89" s="359"/>
      <c r="AJ89" s="359"/>
      <c r="AK89" s="359"/>
      <c r="AL89" s="359"/>
      <c r="AM89" s="359"/>
      <c r="AN89" s="359"/>
      <c r="AO89" s="359"/>
      <c r="AP89" s="359"/>
      <c r="AQ89" s="359"/>
      <c r="AR89" s="359"/>
      <c r="AS89" s="359"/>
      <c r="AT89" s="359"/>
      <c r="AU89" s="359"/>
      <c r="AV89" s="360"/>
    </row>
    <row r="90" spans="1:48" ht="15" x14ac:dyDescent="0.25">
      <c r="A90" s="380">
        <v>1</v>
      </c>
      <c r="B90" s="381">
        <v>2</v>
      </c>
      <c r="C90" s="382">
        <v>3</v>
      </c>
      <c r="D90" s="382">
        <v>4</v>
      </c>
      <c r="E90" s="382">
        <v>5</v>
      </c>
      <c r="F90" s="382" t="s">
        <v>64</v>
      </c>
      <c r="G90" s="382">
        <v>7</v>
      </c>
      <c r="H90" s="382">
        <v>8</v>
      </c>
      <c r="I90" s="382" t="s">
        <v>65</v>
      </c>
      <c r="J90" s="382">
        <v>10</v>
      </c>
      <c r="K90" s="452">
        <v>11</v>
      </c>
      <c r="L90" s="382">
        <v>12</v>
      </c>
      <c r="M90" s="382">
        <v>13</v>
      </c>
      <c r="N90" s="382">
        <v>14</v>
      </c>
      <c r="O90" s="453">
        <v>15</v>
      </c>
      <c r="P90" s="358"/>
      <c r="Q90" s="358"/>
      <c r="R90" s="358"/>
      <c r="S90" s="358"/>
      <c r="T90" s="358"/>
      <c r="U90" s="358"/>
      <c r="V90" s="358"/>
      <c r="W90" s="358"/>
      <c r="X90" s="358"/>
      <c r="Y90" s="358"/>
      <c r="Z90" s="358"/>
      <c r="AA90" s="358"/>
      <c r="AB90" s="358"/>
      <c r="AC90" s="358"/>
      <c r="AD90" s="420"/>
      <c r="AE90" s="420"/>
      <c r="AF90" s="420"/>
      <c r="AG90" s="420"/>
      <c r="AH90" s="359"/>
      <c r="AI90" s="359"/>
      <c r="AJ90" s="359"/>
      <c r="AK90" s="359"/>
      <c r="AL90" s="359"/>
      <c r="AM90" s="359"/>
      <c r="AN90" s="359"/>
      <c r="AO90" s="359"/>
      <c r="AP90" s="359"/>
      <c r="AQ90" s="359"/>
      <c r="AR90" s="359"/>
      <c r="AS90" s="359"/>
      <c r="AT90" s="359"/>
      <c r="AU90" s="359"/>
      <c r="AV90" s="360"/>
    </row>
    <row r="91" spans="1:48" ht="14.25" x14ac:dyDescent="0.2">
      <c r="A91" s="527" t="s">
        <v>161</v>
      </c>
      <c r="B91" s="528"/>
      <c r="C91" s="528"/>
      <c r="D91" s="528"/>
      <c r="E91" s="528"/>
      <c r="F91" s="528"/>
      <c r="G91" s="528"/>
      <c r="H91" s="528"/>
      <c r="I91" s="528"/>
      <c r="J91" s="528"/>
      <c r="K91" s="528"/>
      <c r="L91" s="528"/>
      <c r="M91" s="528"/>
      <c r="N91" s="528"/>
      <c r="O91" s="529"/>
      <c r="P91" s="358"/>
      <c r="Q91" s="358"/>
      <c r="R91" s="358"/>
      <c r="S91" s="358"/>
      <c r="T91" s="358"/>
      <c r="U91" s="358"/>
      <c r="V91" s="358"/>
      <c r="W91" s="358"/>
      <c r="X91" s="358"/>
      <c r="Y91" s="358"/>
      <c r="Z91" s="358"/>
      <c r="AA91" s="358"/>
      <c r="AB91" s="358"/>
      <c r="AC91" s="358"/>
      <c r="AD91" s="420"/>
      <c r="AE91" s="420"/>
      <c r="AF91" s="420"/>
      <c r="AG91" s="420"/>
      <c r="AH91" s="359"/>
      <c r="AI91" s="359"/>
      <c r="AJ91" s="359"/>
      <c r="AK91" s="359"/>
      <c r="AL91" s="359"/>
      <c r="AM91" s="359"/>
      <c r="AN91" s="359"/>
      <c r="AO91" s="359"/>
      <c r="AP91" s="359"/>
      <c r="AQ91" s="359"/>
      <c r="AR91" s="359"/>
      <c r="AS91" s="359"/>
      <c r="AT91" s="359"/>
      <c r="AU91" s="359"/>
      <c r="AV91" s="360"/>
    </row>
    <row r="92" spans="1:48" ht="15" x14ac:dyDescent="0.25">
      <c r="A92" s="524" t="s">
        <v>162</v>
      </c>
      <c r="B92" s="525"/>
      <c r="C92" s="525"/>
      <c r="D92" s="525"/>
      <c r="E92" s="525"/>
      <c r="F92" s="525"/>
      <c r="G92" s="525"/>
      <c r="H92" s="525"/>
      <c r="I92" s="525"/>
      <c r="J92" s="525"/>
      <c r="K92" s="525"/>
      <c r="L92" s="525"/>
      <c r="M92" s="525"/>
      <c r="N92" s="525"/>
      <c r="O92" s="526"/>
      <c r="P92" s="358"/>
      <c r="Q92" s="358"/>
      <c r="R92" s="358"/>
      <c r="S92" s="358"/>
      <c r="T92" s="358"/>
      <c r="U92" s="358"/>
      <c r="V92" s="358"/>
      <c r="W92" s="358"/>
      <c r="X92" s="358"/>
      <c r="Y92" s="358"/>
      <c r="Z92" s="358"/>
      <c r="AA92" s="358"/>
      <c r="AB92" s="358"/>
      <c r="AC92" s="358"/>
      <c r="AD92" s="420"/>
      <c r="AE92" s="420"/>
      <c r="AF92" s="420"/>
      <c r="AG92" s="420"/>
      <c r="AH92" s="359"/>
      <c r="AI92" s="359"/>
      <c r="AJ92" s="359"/>
      <c r="AK92" s="359"/>
      <c r="AL92" s="359"/>
      <c r="AM92" s="359"/>
      <c r="AN92" s="359"/>
      <c r="AO92" s="359"/>
      <c r="AP92" s="359"/>
      <c r="AQ92" s="359"/>
      <c r="AR92" s="359"/>
      <c r="AS92" s="359"/>
      <c r="AT92" s="359"/>
      <c r="AU92" s="359"/>
      <c r="AV92" s="360"/>
    </row>
    <row r="93" spans="1:48" ht="15" x14ac:dyDescent="0.25">
      <c r="A93" s="442"/>
      <c r="B93" s="443"/>
      <c r="C93" s="444"/>
      <c r="D93" s="444"/>
      <c r="E93" s="444"/>
      <c r="F93" s="445"/>
      <c r="G93" s="444"/>
      <c r="H93" s="444"/>
      <c r="I93" s="406"/>
      <c r="J93" s="444"/>
      <c r="K93" s="446"/>
      <c r="L93" s="444"/>
      <c r="M93" s="406"/>
      <c r="N93" s="444"/>
      <c r="O93" s="447"/>
      <c r="P93" s="358"/>
      <c r="Q93" s="358"/>
      <c r="R93" s="358"/>
      <c r="S93" s="358"/>
      <c r="T93" s="358"/>
      <c r="U93" s="358"/>
      <c r="V93" s="358"/>
      <c r="W93" s="358"/>
      <c r="X93" s="358"/>
      <c r="Y93" s="358"/>
      <c r="Z93" s="358"/>
      <c r="AA93" s="358"/>
      <c r="AB93" s="358"/>
      <c r="AC93" s="358"/>
      <c r="AD93" s="420"/>
      <c r="AE93" s="420"/>
      <c r="AF93" s="420"/>
      <c r="AG93" s="420"/>
      <c r="AH93" s="359"/>
      <c r="AI93" s="359"/>
      <c r="AJ93" s="359"/>
      <c r="AK93" s="359"/>
      <c r="AL93" s="359"/>
      <c r="AM93" s="359"/>
      <c r="AN93" s="359"/>
      <c r="AO93" s="359"/>
      <c r="AP93" s="359"/>
      <c r="AQ93" s="359"/>
      <c r="AR93" s="359"/>
      <c r="AS93" s="359"/>
      <c r="AT93" s="359"/>
      <c r="AU93" s="359"/>
      <c r="AV93" s="360"/>
    </row>
    <row r="94" spans="1:48" ht="15" x14ac:dyDescent="0.25">
      <c r="A94" s="442"/>
      <c r="B94" s="443"/>
      <c r="C94" s="444"/>
      <c r="D94" s="444"/>
      <c r="E94" s="444"/>
      <c r="F94" s="445"/>
      <c r="G94" s="444"/>
      <c r="H94" s="444"/>
      <c r="I94" s="406"/>
      <c r="J94" s="444"/>
      <c r="K94" s="446"/>
      <c r="L94" s="444"/>
      <c r="M94" s="406"/>
      <c r="N94" s="444"/>
      <c r="O94" s="447"/>
      <c r="P94" s="358"/>
      <c r="Q94" s="358"/>
      <c r="R94" s="358"/>
      <c r="S94" s="358"/>
      <c r="T94" s="358"/>
      <c r="U94" s="358"/>
      <c r="V94" s="358"/>
      <c r="W94" s="358"/>
      <c r="X94" s="358"/>
      <c r="Y94" s="358"/>
      <c r="Z94" s="358"/>
      <c r="AA94" s="358"/>
      <c r="AB94" s="358"/>
      <c r="AC94" s="358"/>
      <c r="AD94" s="359"/>
      <c r="AE94" s="359"/>
      <c r="AF94" s="359"/>
      <c r="AG94" s="359"/>
      <c r="AH94" s="359"/>
      <c r="AI94" s="359"/>
      <c r="AJ94" s="359"/>
      <c r="AK94" s="359"/>
      <c r="AL94" s="359"/>
      <c r="AM94" s="359"/>
      <c r="AN94" s="359"/>
      <c r="AO94" s="359"/>
      <c r="AP94" s="359"/>
      <c r="AQ94" s="359"/>
      <c r="AR94" s="359"/>
      <c r="AS94" s="359"/>
      <c r="AT94" s="359"/>
      <c r="AU94" s="359"/>
      <c r="AV94" s="360"/>
    </row>
    <row r="95" spans="1:48" ht="15" x14ac:dyDescent="0.25">
      <c r="A95" s="524" t="s">
        <v>163</v>
      </c>
      <c r="B95" s="525"/>
      <c r="C95" s="525"/>
      <c r="D95" s="525"/>
      <c r="E95" s="525"/>
      <c r="F95" s="525"/>
      <c r="G95" s="525"/>
      <c r="H95" s="525"/>
      <c r="I95" s="525"/>
      <c r="J95" s="525"/>
      <c r="K95" s="525"/>
      <c r="L95" s="525"/>
      <c r="M95" s="525"/>
      <c r="N95" s="525"/>
      <c r="O95" s="526"/>
      <c r="P95" s="358"/>
      <c r="Q95" s="358"/>
      <c r="R95" s="358"/>
      <c r="S95" s="358"/>
      <c r="T95" s="358"/>
      <c r="U95" s="358"/>
      <c r="V95" s="358"/>
      <c r="W95" s="358"/>
      <c r="X95" s="358"/>
      <c r="Y95" s="358"/>
      <c r="Z95" s="358"/>
      <c r="AA95" s="358"/>
      <c r="AB95" s="358"/>
      <c r="AC95" s="358"/>
      <c r="AD95" s="359"/>
      <c r="AE95" s="359"/>
      <c r="AF95" s="359"/>
      <c r="AG95" s="359"/>
      <c r="AH95" s="359"/>
      <c r="AI95" s="359"/>
      <c r="AJ95" s="359"/>
      <c r="AK95" s="359"/>
      <c r="AL95" s="359"/>
      <c r="AM95" s="359"/>
      <c r="AN95" s="359"/>
      <c r="AO95" s="359"/>
      <c r="AP95" s="359"/>
      <c r="AQ95" s="359"/>
      <c r="AR95" s="359"/>
      <c r="AS95" s="359"/>
      <c r="AT95" s="359"/>
      <c r="AU95" s="359"/>
      <c r="AV95" s="360"/>
    </row>
    <row r="96" spans="1:48" ht="15" x14ac:dyDescent="0.25">
      <c r="A96" s="524" t="s">
        <v>164</v>
      </c>
      <c r="B96" s="525"/>
      <c r="C96" s="525"/>
      <c r="D96" s="525"/>
      <c r="E96" s="525"/>
      <c r="F96" s="525"/>
      <c r="G96" s="525"/>
      <c r="H96" s="525"/>
      <c r="I96" s="525"/>
      <c r="J96" s="525"/>
      <c r="K96" s="525"/>
      <c r="L96" s="525"/>
      <c r="M96" s="525"/>
      <c r="N96" s="525"/>
      <c r="O96" s="526"/>
      <c r="P96" s="358"/>
      <c r="Q96" s="358"/>
      <c r="R96" s="358"/>
      <c r="S96" s="358"/>
      <c r="T96" s="358"/>
      <c r="U96" s="358"/>
      <c r="V96" s="358"/>
      <c r="W96" s="358"/>
      <c r="X96" s="358"/>
      <c r="Y96" s="358"/>
      <c r="Z96" s="358"/>
      <c r="AA96" s="358"/>
      <c r="AB96" s="358"/>
      <c r="AC96" s="358"/>
      <c r="AD96" s="359"/>
      <c r="AE96" s="359"/>
      <c r="AF96" s="359"/>
      <c r="AG96" s="359"/>
      <c r="AH96" s="359"/>
      <c r="AI96" s="359"/>
      <c r="AJ96" s="359"/>
      <c r="AK96" s="359"/>
      <c r="AL96" s="359"/>
      <c r="AM96" s="359"/>
      <c r="AN96" s="359"/>
      <c r="AO96" s="359"/>
      <c r="AP96" s="359"/>
      <c r="AQ96" s="359"/>
      <c r="AR96" s="359"/>
      <c r="AS96" s="359"/>
      <c r="AT96" s="359"/>
      <c r="AU96" s="359"/>
      <c r="AV96" s="360"/>
    </row>
    <row r="97" spans="1:48" ht="15" x14ac:dyDescent="0.25">
      <c r="A97" s="442"/>
      <c r="B97" s="443"/>
      <c r="C97" s="444"/>
      <c r="D97" s="444"/>
      <c r="E97" s="444"/>
      <c r="F97" s="445"/>
      <c r="G97" s="444"/>
      <c r="H97" s="444"/>
      <c r="I97" s="406"/>
      <c r="J97" s="444"/>
      <c r="K97" s="446"/>
      <c r="L97" s="444"/>
      <c r="M97" s="406"/>
      <c r="N97" s="444"/>
      <c r="O97" s="447"/>
      <c r="P97" s="358"/>
      <c r="Q97" s="358"/>
      <c r="R97" s="358"/>
      <c r="S97" s="358"/>
      <c r="T97" s="358"/>
      <c r="U97" s="358"/>
      <c r="V97" s="358"/>
      <c r="W97" s="358"/>
      <c r="X97" s="358"/>
      <c r="Y97" s="358"/>
      <c r="Z97" s="358"/>
      <c r="AA97" s="358"/>
      <c r="AB97" s="358"/>
      <c r="AC97" s="358"/>
      <c r="AD97" s="359"/>
      <c r="AE97" s="359"/>
      <c r="AF97" s="359"/>
      <c r="AG97" s="359"/>
      <c r="AH97" s="359"/>
      <c r="AI97" s="359"/>
      <c r="AJ97" s="359"/>
      <c r="AK97" s="359"/>
      <c r="AL97" s="359"/>
      <c r="AM97" s="359"/>
      <c r="AN97" s="359"/>
      <c r="AO97" s="359"/>
      <c r="AP97" s="359"/>
      <c r="AQ97" s="359"/>
      <c r="AR97" s="359"/>
      <c r="AS97" s="359"/>
      <c r="AT97" s="359"/>
      <c r="AU97" s="359"/>
      <c r="AV97" s="360"/>
    </row>
    <row r="98" spans="1:48" ht="15" x14ac:dyDescent="0.25">
      <c r="A98" s="442"/>
      <c r="B98" s="443"/>
      <c r="C98" s="444"/>
      <c r="D98" s="444"/>
      <c r="E98" s="444"/>
      <c r="F98" s="445"/>
      <c r="G98" s="444"/>
      <c r="H98" s="444"/>
      <c r="I98" s="406"/>
      <c r="J98" s="444"/>
      <c r="K98" s="446"/>
      <c r="L98" s="444"/>
      <c r="M98" s="406"/>
      <c r="N98" s="444"/>
      <c r="O98" s="447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8"/>
      <c r="AC98" s="358"/>
      <c r="AD98" s="359"/>
      <c r="AE98" s="359"/>
      <c r="AF98" s="359"/>
      <c r="AG98" s="359"/>
      <c r="AH98" s="359"/>
      <c r="AI98" s="359"/>
      <c r="AJ98" s="359"/>
      <c r="AK98" s="359"/>
      <c r="AL98" s="359"/>
      <c r="AM98" s="359"/>
      <c r="AN98" s="359"/>
      <c r="AO98" s="359"/>
      <c r="AP98" s="359"/>
      <c r="AQ98" s="359"/>
      <c r="AR98" s="359"/>
      <c r="AS98" s="359"/>
      <c r="AT98" s="359"/>
      <c r="AU98" s="359"/>
      <c r="AV98" s="360"/>
    </row>
    <row r="99" spans="1:48" ht="15.75" thickBot="1" x14ac:dyDescent="0.3">
      <c r="A99" s="536" t="s">
        <v>165</v>
      </c>
      <c r="B99" s="537"/>
      <c r="C99" s="537"/>
      <c r="D99" s="537"/>
      <c r="E99" s="537"/>
      <c r="F99" s="537"/>
      <c r="G99" s="538"/>
      <c r="H99" s="469"/>
      <c r="I99" s="470"/>
      <c r="J99" s="469"/>
      <c r="K99" s="471"/>
      <c r="L99" s="469"/>
      <c r="M99" s="470"/>
      <c r="N99" s="469"/>
      <c r="O99" s="472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  <c r="AA99" s="358"/>
      <c r="AB99" s="358"/>
      <c r="AC99" s="358"/>
      <c r="AD99" s="359"/>
      <c r="AE99" s="359"/>
      <c r="AF99" s="359"/>
      <c r="AG99" s="359"/>
      <c r="AH99" s="359"/>
      <c r="AI99" s="359"/>
      <c r="AJ99" s="359"/>
      <c r="AK99" s="359"/>
      <c r="AL99" s="359"/>
      <c r="AM99" s="359"/>
      <c r="AN99" s="359"/>
      <c r="AO99" s="359"/>
      <c r="AP99" s="359"/>
      <c r="AQ99" s="359"/>
      <c r="AR99" s="359"/>
      <c r="AS99" s="359"/>
      <c r="AT99" s="359"/>
      <c r="AU99" s="359"/>
      <c r="AV99" s="360"/>
    </row>
    <row r="100" spans="1:48" ht="43.5" thickBot="1" x14ac:dyDescent="0.25">
      <c r="A100" s="375" t="s">
        <v>49</v>
      </c>
      <c r="B100" s="376" t="s">
        <v>50</v>
      </c>
      <c r="C100" s="376" t="s">
        <v>51</v>
      </c>
      <c r="D100" s="376" t="s">
        <v>52</v>
      </c>
      <c r="E100" s="376" t="s">
        <v>53</v>
      </c>
      <c r="F100" s="377" t="s">
        <v>54</v>
      </c>
      <c r="G100" s="376" t="s">
        <v>55</v>
      </c>
      <c r="H100" s="376" t="s">
        <v>56</v>
      </c>
      <c r="I100" s="378" t="s">
        <v>57</v>
      </c>
      <c r="J100" s="376" t="s">
        <v>61</v>
      </c>
      <c r="K100" s="450" t="s">
        <v>59</v>
      </c>
      <c r="L100" s="376" t="s">
        <v>60</v>
      </c>
      <c r="M100" s="378" t="s">
        <v>61</v>
      </c>
      <c r="N100" s="376" t="s">
        <v>62</v>
      </c>
      <c r="O100" s="451" t="s">
        <v>63</v>
      </c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  <c r="AA100" s="358"/>
      <c r="AB100" s="358"/>
      <c r="AC100" s="358"/>
      <c r="AD100" s="359"/>
      <c r="AE100" s="359"/>
      <c r="AF100" s="359"/>
      <c r="AG100" s="359"/>
      <c r="AH100" s="359"/>
      <c r="AI100" s="359"/>
      <c r="AJ100" s="359"/>
      <c r="AK100" s="359"/>
      <c r="AL100" s="359"/>
      <c r="AM100" s="359"/>
      <c r="AN100" s="359"/>
      <c r="AO100" s="359"/>
      <c r="AP100" s="359"/>
      <c r="AQ100" s="359"/>
      <c r="AR100" s="359"/>
      <c r="AS100" s="359"/>
      <c r="AT100" s="359"/>
      <c r="AU100" s="359"/>
      <c r="AV100" s="360"/>
    </row>
    <row r="101" spans="1:48" ht="15" x14ac:dyDescent="0.25">
      <c r="A101" s="380">
        <v>1</v>
      </c>
      <c r="B101" s="381">
        <v>2</v>
      </c>
      <c r="C101" s="382">
        <v>3</v>
      </c>
      <c r="D101" s="382">
        <v>4</v>
      </c>
      <c r="E101" s="382">
        <v>5</v>
      </c>
      <c r="F101" s="382" t="s">
        <v>64</v>
      </c>
      <c r="G101" s="382">
        <v>7</v>
      </c>
      <c r="H101" s="382">
        <v>8</v>
      </c>
      <c r="I101" s="382" t="s">
        <v>65</v>
      </c>
      <c r="J101" s="382">
        <v>10</v>
      </c>
      <c r="K101" s="452">
        <v>11</v>
      </c>
      <c r="L101" s="382">
        <v>12</v>
      </c>
      <c r="M101" s="382">
        <v>13</v>
      </c>
      <c r="N101" s="382">
        <v>14</v>
      </c>
      <c r="O101" s="453">
        <v>15</v>
      </c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59"/>
      <c r="AE101" s="359"/>
      <c r="AF101" s="359"/>
      <c r="AG101" s="359"/>
      <c r="AH101" s="359"/>
      <c r="AI101" s="359"/>
      <c r="AJ101" s="359"/>
      <c r="AK101" s="359"/>
      <c r="AL101" s="359"/>
      <c r="AM101" s="359"/>
      <c r="AN101" s="359"/>
      <c r="AO101" s="359"/>
      <c r="AP101" s="359"/>
      <c r="AQ101" s="359"/>
      <c r="AR101" s="359"/>
      <c r="AS101" s="359"/>
      <c r="AT101" s="359"/>
      <c r="AU101" s="359"/>
      <c r="AV101" s="360"/>
    </row>
    <row r="102" spans="1:48" ht="14.25" x14ac:dyDescent="0.2">
      <c r="A102" s="527" t="s">
        <v>166</v>
      </c>
      <c r="B102" s="528"/>
      <c r="C102" s="528"/>
      <c r="D102" s="528"/>
      <c r="E102" s="528"/>
      <c r="F102" s="528"/>
      <c r="G102" s="528"/>
      <c r="H102" s="528"/>
      <c r="I102" s="528"/>
      <c r="J102" s="528"/>
      <c r="K102" s="528"/>
      <c r="L102" s="528"/>
      <c r="M102" s="528"/>
      <c r="N102" s="528"/>
      <c r="O102" s="529"/>
      <c r="P102" s="358"/>
      <c r="Q102" s="358"/>
      <c r="R102" s="358"/>
      <c r="S102" s="358"/>
      <c r="T102" s="358"/>
      <c r="U102" s="358"/>
      <c r="V102" s="358"/>
      <c r="W102" s="358"/>
      <c r="X102" s="358"/>
      <c r="Y102" s="358"/>
      <c r="Z102" s="358"/>
      <c r="AA102" s="358"/>
      <c r="AB102" s="358"/>
      <c r="AC102" s="358"/>
      <c r="AD102" s="359"/>
      <c r="AE102" s="359"/>
      <c r="AF102" s="359"/>
      <c r="AG102" s="359"/>
      <c r="AH102" s="359"/>
      <c r="AI102" s="359"/>
      <c r="AJ102" s="359"/>
      <c r="AK102" s="359"/>
      <c r="AL102" s="359"/>
      <c r="AM102" s="359"/>
      <c r="AN102" s="359"/>
      <c r="AO102" s="359"/>
      <c r="AP102" s="359"/>
      <c r="AQ102" s="359"/>
      <c r="AR102" s="359"/>
      <c r="AS102" s="359"/>
      <c r="AT102" s="359"/>
      <c r="AU102" s="359"/>
      <c r="AV102" s="360"/>
    </row>
    <row r="103" spans="1:48" ht="15" x14ac:dyDescent="0.25">
      <c r="A103" s="524" t="s">
        <v>167</v>
      </c>
      <c r="B103" s="525"/>
      <c r="C103" s="525"/>
      <c r="D103" s="525"/>
      <c r="E103" s="525"/>
      <c r="F103" s="525"/>
      <c r="G103" s="525"/>
      <c r="H103" s="525"/>
      <c r="I103" s="525"/>
      <c r="J103" s="525"/>
      <c r="K103" s="525"/>
      <c r="L103" s="525"/>
      <c r="M103" s="525"/>
      <c r="N103" s="525"/>
      <c r="O103" s="526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  <c r="AA103" s="358"/>
      <c r="AB103" s="358"/>
      <c r="AC103" s="358"/>
      <c r="AD103" s="359"/>
      <c r="AE103" s="359"/>
      <c r="AF103" s="359"/>
      <c r="AG103" s="359"/>
      <c r="AH103" s="359"/>
      <c r="AI103" s="359"/>
      <c r="AJ103" s="359"/>
      <c r="AK103" s="359"/>
      <c r="AL103" s="359"/>
      <c r="AM103" s="359"/>
      <c r="AN103" s="359"/>
      <c r="AO103" s="359"/>
      <c r="AP103" s="359"/>
      <c r="AQ103" s="359"/>
      <c r="AR103" s="359"/>
      <c r="AS103" s="359"/>
      <c r="AT103" s="359"/>
      <c r="AU103" s="359"/>
      <c r="AV103" s="360"/>
    </row>
    <row r="104" spans="1:48" ht="15" x14ac:dyDescent="0.25">
      <c r="A104" s="442"/>
      <c r="B104" s="443"/>
      <c r="C104" s="444"/>
      <c r="D104" s="444"/>
      <c r="E104" s="444"/>
      <c r="F104" s="445"/>
      <c r="G104" s="444"/>
      <c r="H104" s="444"/>
      <c r="I104" s="406"/>
      <c r="J104" s="444"/>
      <c r="K104" s="446"/>
      <c r="L104" s="444"/>
      <c r="M104" s="406"/>
      <c r="N104" s="444"/>
      <c r="O104" s="447"/>
      <c r="P104" s="358"/>
      <c r="Q104" s="358"/>
      <c r="R104" s="358"/>
      <c r="S104" s="358"/>
      <c r="T104" s="358"/>
      <c r="U104" s="358"/>
      <c r="V104" s="358"/>
      <c r="W104" s="358"/>
      <c r="X104" s="358"/>
      <c r="Y104" s="358"/>
      <c r="Z104" s="358"/>
      <c r="AA104" s="358"/>
      <c r="AB104" s="358"/>
      <c r="AC104" s="358"/>
      <c r="AD104" s="359"/>
      <c r="AE104" s="359"/>
      <c r="AF104" s="359"/>
      <c r="AG104" s="359"/>
      <c r="AH104" s="359"/>
      <c r="AI104" s="359"/>
      <c r="AJ104" s="359"/>
      <c r="AK104" s="359"/>
      <c r="AL104" s="359"/>
      <c r="AM104" s="359"/>
      <c r="AN104" s="359"/>
      <c r="AO104" s="359"/>
      <c r="AP104" s="359"/>
      <c r="AQ104" s="359"/>
      <c r="AR104" s="359"/>
      <c r="AS104" s="359"/>
      <c r="AT104" s="359"/>
      <c r="AU104" s="359"/>
      <c r="AV104" s="360"/>
    </row>
    <row r="105" spans="1:48" ht="15" x14ac:dyDescent="0.25">
      <c r="A105" s="442"/>
      <c r="B105" s="443"/>
      <c r="C105" s="444"/>
      <c r="D105" s="444"/>
      <c r="E105" s="444"/>
      <c r="F105" s="445"/>
      <c r="G105" s="444"/>
      <c r="H105" s="444"/>
      <c r="I105" s="406"/>
      <c r="J105" s="444"/>
      <c r="K105" s="446"/>
      <c r="L105" s="444"/>
      <c r="M105" s="406"/>
      <c r="N105" s="444"/>
      <c r="O105" s="447"/>
      <c r="P105" s="358"/>
      <c r="Q105" s="358"/>
      <c r="R105" s="358"/>
      <c r="S105" s="358"/>
      <c r="T105" s="358"/>
      <c r="U105" s="358"/>
      <c r="V105" s="358"/>
      <c r="W105" s="358"/>
      <c r="X105" s="358"/>
      <c r="Y105" s="358"/>
      <c r="Z105" s="358"/>
      <c r="AA105" s="358"/>
      <c r="AB105" s="358"/>
      <c r="AC105" s="358"/>
      <c r="AD105" s="359"/>
      <c r="AE105" s="359"/>
      <c r="AF105" s="359"/>
      <c r="AG105" s="359"/>
      <c r="AH105" s="359"/>
      <c r="AI105" s="359"/>
      <c r="AJ105" s="359"/>
      <c r="AK105" s="359"/>
      <c r="AL105" s="359"/>
      <c r="AM105" s="359"/>
      <c r="AN105" s="359"/>
      <c r="AO105" s="359"/>
      <c r="AP105" s="359"/>
      <c r="AQ105" s="359"/>
      <c r="AR105" s="359"/>
      <c r="AS105" s="359"/>
      <c r="AT105" s="359"/>
      <c r="AU105" s="359"/>
      <c r="AV105" s="360"/>
    </row>
    <row r="106" spans="1:48" ht="45.75" customHeight="1" x14ac:dyDescent="0.25">
      <c r="A106" s="524" t="s">
        <v>168</v>
      </c>
      <c r="B106" s="525"/>
      <c r="C106" s="525"/>
      <c r="D106" s="525"/>
      <c r="E106" s="525"/>
      <c r="F106" s="525"/>
      <c r="G106" s="525"/>
      <c r="H106" s="525"/>
      <c r="I106" s="525"/>
      <c r="J106" s="525"/>
      <c r="K106" s="525"/>
      <c r="L106" s="525"/>
      <c r="M106" s="525"/>
      <c r="N106" s="525"/>
      <c r="O106" s="526"/>
      <c r="P106" s="358"/>
      <c r="Q106" s="358"/>
      <c r="R106" s="358"/>
      <c r="S106" s="358"/>
      <c r="T106" s="358"/>
      <c r="U106" s="358"/>
      <c r="V106" s="358"/>
      <c r="W106" s="358"/>
      <c r="X106" s="358"/>
      <c r="Y106" s="358"/>
      <c r="Z106" s="358"/>
      <c r="AA106" s="358"/>
      <c r="AB106" s="358"/>
      <c r="AC106" s="358"/>
      <c r="AD106" s="359"/>
      <c r="AE106" s="359"/>
      <c r="AF106" s="359"/>
      <c r="AG106" s="359"/>
      <c r="AH106" s="420"/>
      <c r="AI106" s="420"/>
      <c r="AJ106" s="359"/>
      <c r="AK106" s="359"/>
      <c r="AL106" s="359"/>
      <c r="AM106" s="359"/>
      <c r="AN106" s="359"/>
      <c r="AO106" s="359"/>
      <c r="AP106" s="359"/>
      <c r="AQ106" s="359"/>
      <c r="AR106" s="359"/>
      <c r="AS106" s="359"/>
      <c r="AT106" s="359"/>
      <c r="AU106" s="359"/>
      <c r="AV106" s="360"/>
    </row>
    <row r="107" spans="1:48" s="449" customFormat="1" ht="15" x14ac:dyDescent="0.25">
      <c r="A107" s="524" t="s">
        <v>169</v>
      </c>
      <c r="B107" s="525"/>
      <c r="C107" s="525"/>
      <c r="D107" s="525"/>
      <c r="E107" s="525"/>
      <c r="F107" s="525"/>
      <c r="G107" s="525"/>
      <c r="H107" s="525"/>
      <c r="I107" s="525"/>
      <c r="J107" s="525"/>
      <c r="K107" s="525"/>
      <c r="L107" s="525"/>
      <c r="M107" s="525"/>
      <c r="N107" s="525"/>
      <c r="O107" s="526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  <c r="AA107" s="358"/>
      <c r="AB107" s="358"/>
      <c r="AC107" s="358"/>
      <c r="AD107" s="359"/>
      <c r="AE107" s="359"/>
      <c r="AF107" s="359"/>
      <c r="AG107" s="359"/>
      <c r="AH107" s="420"/>
      <c r="AI107" s="420"/>
      <c r="AJ107" s="420"/>
      <c r="AK107" s="420"/>
      <c r="AL107" s="420"/>
      <c r="AM107" s="420"/>
      <c r="AN107" s="420"/>
      <c r="AO107" s="420"/>
      <c r="AP107" s="420"/>
      <c r="AQ107" s="420"/>
      <c r="AR107" s="420"/>
      <c r="AS107" s="420"/>
      <c r="AT107" s="420"/>
      <c r="AU107" s="420"/>
      <c r="AV107" s="448"/>
    </row>
    <row r="108" spans="1:48" s="449" customFormat="1" ht="15" x14ac:dyDescent="0.25">
      <c r="A108" s="442"/>
      <c r="B108" s="443"/>
      <c r="C108" s="444"/>
      <c r="D108" s="444"/>
      <c r="E108" s="444"/>
      <c r="F108" s="445"/>
      <c r="G108" s="444"/>
      <c r="H108" s="444"/>
      <c r="I108" s="406"/>
      <c r="J108" s="444"/>
      <c r="K108" s="446"/>
      <c r="L108" s="444"/>
      <c r="M108" s="406"/>
      <c r="N108" s="444"/>
      <c r="O108" s="447"/>
      <c r="P108" s="358"/>
      <c r="Q108" s="358"/>
      <c r="R108" s="358"/>
      <c r="S108" s="358"/>
      <c r="T108" s="358"/>
      <c r="U108" s="358"/>
      <c r="V108" s="358"/>
      <c r="W108" s="358"/>
      <c r="X108" s="358"/>
      <c r="Y108" s="358"/>
      <c r="Z108" s="358"/>
      <c r="AA108" s="358"/>
      <c r="AB108" s="358"/>
      <c r="AC108" s="358"/>
      <c r="AD108" s="359"/>
      <c r="AE108" s="359"/>
      <c r="AF108" s="359"/>
      <c r="AG108" s="359"/>
      <c r="AH108" s="420"/>
      <c r="AI108" s="420"/>
      <c r="AJ108" s="420"/>
      <c r="AK108" s="420"/>
      <c r="AL108" s="420"/>
      <c r="AM108" s="420"/>
      <c r="AN108" s="420"/>
      <c r="AO108" s="420"/>
      <c r="AP108" s="420"/>
      <c r="AQ108" s="420"/>
      <c r="AR108" s="420"/>
      <c r="AS108" s="420"/>
      <c r="AT108" s="420"/>
      <c r="AU108" s="420"/>
      <c r="AV108" s="448"/>
    </row>
    <row r="109" spans="1:48" s="449" customFormat="1" ht="15" x14ac:dyDescent="0.25">
      <c r="A109" s="442"/>
      <c r="B109" s="443"/>
      <c r="C109" s="444"/>
      <c r="D109" s="444"/>
      <c r="E109" s="444"/>
      <c r="F109" s="445"/>
      <c r="G109" s="444"/>
      <c r="H109" s="444"/>
      <c r="I109" s="406"/>
      <c r="J109" s="444"/>
      <c r="K109" s="446"/>
      <c r="L109" s="444"/>
      <c r="M109" s="406"/>
      <c r="N109" s="444"/>
      <c r="O109" s="447"/>
      <c r="P109" s="358"/>
      <c r="Q109" s="358"/>
      <c r="R109" s="358"/>
      <c r="S109" s="358"/>
      <c r="T109" s="358"/>
      <c r="U109" s="358"/>
      <c r="V109" s="358"/>
      <c r="W109" s="358"/>
      <c r="X109" s="358"/>
      <c r="Y109" s="358"/>
      <c r="Z109" s="358"/>
      <c r="AA109" s="358"/>
      <c r="AB109" s="358"/>
      <c r="AC109" s="358"/>
      <c r="AD109" s="359"/>
      <c r="AE109" s="359"/>
      <c r="AF109" s="359"/>
      <c r="AG109" s="359"/>
      <c r="AH109" s="420"/>
      <c r="AI109" s="420"/>
      <c r="AJ109" s="420"/>
      <c r="AK109" s="420"/>
      <c r="AL109" s="420"/>
      <c r="AM109" s="420"/>
      <c r="AN109" s="420"/>
      <c r="AO109" s="420"/>
      <c r="AP109" s="420"/>
      <c r="AQ109" s="420"/>
      <c r="AR109" s="420"/>
      <c r="AS109" s="420"/>
      <c r="AT109" s="420"/>
      <c r="AU109" s="420"/>
      <c r="AV109" s="448"/>
    </row>
    <row r="110" spans="1:48" s="449" customFormat="1" ht="15" x14ac:dyDescent="0.25">
      <c r="A110" s="524" t="s">
        <v>170</v>
      </c>
      <c r="B110" s="525"/>
      <c r="C110" s="525"/>
      <c r="D110" s="525"/>
      <c r="E110" s="525"/>
      <c r="F110" s="525"/>
      <c r="G110" s="525"/>
      <c r="H110" s="525"/>
      <c r="I110" s="525"/>
      <c r="J110" s="525"/>
      <c r="K110" s="525"/>
      <c r="L110" s="525"/>
      <c r="M110" s="525"/>
      <c r="N110" s="525"/>
      <c r="O110" s="526"/>
      <c r="P110" s="358"/>
      <c r="Q110" s="358"/>
      <c r="R110" s="358"/>
      <c r="S110" s="358"/>
      <c r="T110" s="358"/>
      <c r="U110" s="358"/>
      <c r="V110" s="358"/>
      <c r="W110" s="358"/>
      <c r="X110" s="358"/>
      <c r="Y110" s="358"/>
      <c r="Z110" s="358"/>
      <c r="AA110" s="358"/>
      <c r="AB110" s="358"/>
      <c r="AC110" s="358"/>
      <c r="AD110" s="359"/>
      <c r="AE110" s="359"/>
      <c r="AF110" s="359"/>
      <c r="AG110" s="359"/>
      <c r="AH110" s="420"/>
      <c r="AI110" s="420"/>
      <c r="AJ110" s="420"/>
      <c r="AK110" s="420"/>
      <c r="AL110" s="420"/>
      <c r="AM110" s="420"/>
      <c r="AN110" s="420"/>
      <c r="AO110" s="420"/>
      <c r="AP110" s="420"/>
      <c r="AQ110" s="420"/>
      <c r="AR110" s="420"/>
      <c r="AS110" s="420"/>
      <c r="AT110" s="420"/>
      <c r="AU110" s="420"/>
      <c r="AV110" s="448"/>
    </row>
    <row r="111" spans="1:48" s="449" customFormat="1" ht="15" thickBot="1" x14ac:dyDescent="0.25">
      <c r="A111" s="539" t="s">
        <v>171</v>
      </c>
      <c r="B111" s="540"/>
      <c r="C111" s="540"/>
      <c r="D111" s="540"/>
      <c r="E111" s="540"/>
      <c r="F111" s="540"/>
      <c r="G111" s="540"/>
      <c r="H111" s="540"/>
      <c r="I111" s="540"/>
      <c r="J111" s="540"/>
      <c r="K111" s="540"/>
      <c r="L111" s="540"/>
      <c r="M111" s="540"/>
      <c r="N111" s="540"/>
      <c r="O111" s="541"/>
      <c r="P111" s="358"/>
      <c r="Q111" s="358"/>
      <c r="R111" s="358"/>
      <c r="S111" s="358"/>
      <c r="T111" s="358"/>
      <c r="U111" s="358"/>
      <c r="V111" s="358"/>
      <c r="W111" s="358"/>
      <c r="X111" s="358"/>
      <c r="Y111" s="358"/>
      <c r="Z111" s="358"/>
      <c r="AA111" s="358"/>
      <c r="AB111" s="358"/>
      <c r="AC111" s="358"/>
      <c r="AD111" s="359"/>
      <c r="AE111" s="359"/>
      <c r="AF111" s="359"/>
      <c r="AG111" s="359"/>
      <c r="AH111" s="359"/>
      <c r="AI111" s="359"/>
      <c r="AJ111" s="420"/>
      <c r="AK111" s="420"/>
      <c r="AL111" s="420"/>
      <c r="AM111" s="420"/>
      <c r="AN111" s="420"/>
      <c r="AO111" s="420"/>
      <c r="AP111" s="420"/>
      <c r="AQ111" s="420"/>
      <c r="AR111" s="420"/>
      <c r="AS111" s="420"/>
      <c r="AT111" s="420"/>
      <c r="AU111" s="420"/>
      <c r="AV111" s="448"/>
    </row>
    <row r="112" spans="1:48" ht="28.5" x14ac:dyDescent="0.25">
      <c r="A112" s="473" t="s">
        <v>49</v>
      </c>
      <c r="B112" s="474" t="s">
        <v>172</v>
      </c>
      <c r="C112" s="474" t="s">
        <v>173</v>
      </c>
      <c r="D112" s="474" t="s">
        <v>174</v>
      </c>
      <c r="E112" s="474" t="s">
        <v>175</v>
      </c>
      <c r="F112" s="475" t="s">
        <v>176</v>
      </c>
      <c r="G112" s="474" t="s">
        <v>58</v>
      </c>
      <c r="H112" s="474" t="s">
        <v>59</v>
      </c>
      <c r="I112" s="476" t="s">
        <v>60</v>
      </c>
      <c r="J112" s="474" t="s">
        <v>61</v>
      </c>
      <c r="K112" s="477" t="s">
        <v>62</v>
      </c>
      <c r="L112" s="478" t="s">
        <v>63</v>
      </c>
      <c r="M112" s="357"/>
      <c r="N112" s="357"/>
      <c r="O112" s="357"/>
      <c r="P112" s="358"/>
      <c r="Q112" s="358"/>
      <c r="R112" s="358"/>
      <c r="S112" s="358"/>
      <c r="T112" s="358"/>
      <c r="U112" s="358"/>
      <c r="V112" s="358"/>
      <c r="W112" s="358"/>
      <c r="X112" s="358"/>
      <c r="Y112" s="358"/>
      <c r="Z112" s="358"/>
      <c r="AA112" s="358"/>
      <c r="AB112" s="358"/>
      <c r="AC112" s="358"/>
      <c r="AD112" s="359"/>
      <c r="AE112" s="359"/>
      <c r="AF112" s="359"/>
      <c r="AG112" s="359"/>
      <c r="AH112" s="359"/>
      <c r="AI112" s="359"/>
      <c r="AJ112" s="359"/>
      <c r="AK112" s="359"/>
      <c r="AL112" s="359"/>
      <c r="AM112" s="359"/>
      <c r="AN112" s="359"/>
      <c r="AO112" s="359"/>
      <c r="AP112" s="359"/>
      <c r="AQ112" s="359"/>
      <c r="AR112" s="359"/>
      <c r="AS112" s="359"/>
      <c r="AT112" s="359"/>
      <c r="AU112" s="359"/>
      <c r="AV112" s="360"/>
    </row>
    <row r="113" spans="1:48" ht="15" x14ac:dyDescent="0.25">
      <c r="A113" s="460">
        <v>1</v>
      </c>
      <c r="B113" s="479">
        <v>2</v>
      </c>
      <c r="C113" s="421">
        <v>3</v>
      </c>
      <c r="D113" s="421">
        <v>4</v>
      </c>
      <c r="E113" s="421">
        <v>5</v>
      </c>
      <c r="F113" s="421">
        <v>6</v>
      </c>
      <c r="G113" s="421">
        <v>7</v>
      </c>
      <c r="H113" s="421">
        <v>8</v>
      </c>
      <c r="I113" s="421">
        <v>9</v>
      </c>
      <c r="J113" s="421">
        <v>10</v>
      </c>
      <c r="K113" s="446"/>
      <c r="L113" s="480"/>
      <c r="M113" s="357"/>
      <c r="N113" s="357"/>
      <c r="O113" s="357"/>
      <c r="P113" s="358"/>
      <c r="Q113" s="358"/>
      <c r="R113" s="358"/>
      <c r="S113" s="358"/>
      <c r="T113" s="358"/>
      <c r="U113" s="358"/>
      <c r="V113" s="358"/>
      <c r="W113" s="358"/>
      <c r="X113" s="358"/>
      <c r="Y113" s="358"/>
      <c r="Z113" s="358"/>
      <c r="AA113" s="358"/>
      <c r="AB113" s="358"/>
      <c r="AC113" s="358"/>
      <c r="AD113" s="359"/>
      <c r="AE113" s="359"/>
      <c r="AF113" s="359"/>
      <c r="AG113" s="359"/>
      <c r="AH113" s="359"/>
      <c r="AI113" s="359"/>
      <c r="AJ113" s="359"/>
      <c r="AK113" s="359"/>
      <c r="AL113" s="359"/>
      <c r="AM113" s="359"/>
      <c r="AN113" s="359"/>
      <c r="AO113" s="359"/>
      <c r="AP113" s="359"/>
      <c r="AQ113" s="359"/>
      <c r="AR113" s="359"/>
      <c r="AS113" s="359"/>
      <c r="AT113" s="359"/>
      <c r="AU113" s="359"/>
      <c r="AV113" s="360"/>
    </row>
    <row r="114" spans="1:48" ht="15" x14ac:dyDescent="0.25">
      <c r="A114" s="527" t="s">
        <v>177</v>
      </c>
      <c r="B114" s="528"/>
      <c r="C114" s="528"/>
      <c r="D114" s="528"/>
      <c r="E114" s="528"/>
      <c r="F114" s="528"/>
      <c r="G114" s="528"/>
      <c r="H114" s="528"/>
      <c r="I114" s="528"/>
      <c r="J114" s="528"/>
      <c r="K114" s="528"/>
      <c r="L114" s="529"/>
      <c r="M114" s="357"/>
      <c r="N114" s="357"/>
      <c r="O114" s="357"/>
      <c r="P114" s="358"/>
      <c r="Q114" s="358"/>
      <c r="R114" s="358"/>
      <c r="S114" s="358"/>
      <c r="T114" s="358"/>
      <c r="U114" s="358"/>
      <c r="V114" s="358"/>
      <c r="W114" s="358"/>
      <c r="X114" s="358"/>
      <c r="Y114" s="358"/>
      <c r="Z114" s="358"/>
      <c r="AA114" s="358"/>
      <c r="AB114" s="358"/>
      <c r="AC114" s="358"/>
      <c r="AD114" s="359"/>
      <c r="AE114" s="359"/>
      <c r="AF114" s="359"/>
      <c r="AG114" s="359"/>
      <c r="AH114" s="359"/>
      <c r="AI114" s="359"/>
      <c r="AJ114" s="359"/>
      <c r="AK114" s="359"/>
      <c r="AL114" s="359"/>
      <c r="AM114" s="359"/>
      <c r="AN114" s="359"/>
      <c r="AO114" s="359"/>
      <c r="AP114" s="359"/>
      <c r="AQ114" s="359"/>
      <c r="AR114" s="359"/>
      <c r="AS114" s="359"/>
      <c r="AT114" s="359"/>
      <c r="AU114" s="359"/>
      <c r="AV114" s="360"/>
    </row>
    <row r="115" spans="1:48" ht="15" x14ac:dyDescent="0.25">
      <c r="A115" s="524" t="s">
        <v>178</v>
      </c>
      <c r="B115" s="525"/>
      <c r="C115" s="525"/>
      <c r="D115" s="525"/>
      <c r="E115" s="525"/>
      <c r="F115" s="525"/>
      <c r="G115" s="525"/>
      <c r="H115" s="525"/>
      <c r="I115" s="525"/>
      <c r="J115" s="525"/>
      <c r="K115" s="525"/>
      <c r="L115" s="526"/>
      <c r="M115" s="357"/>
      <c r="N115" s="357"/>
      <c r="O115" s="357"/>
      <c r="P115" s="358"/>
      <c r="Q115" s="358"/>
      <c r="R115" s="358"/>
      <c r="S115" s="358"/>
      <c r="T115" s="358"/>
      <c r="U115" s="358"/>
      <c r="V115" s="358"/>
      <c r="W115" s="358"/>
      <c r="X115" s="358"/>
      <c r="Y115" s="358"/>
      <c r="Z115" s="358"/>
      <c r="AA115" s="358"/>
      <c r="AB115" s="358"/>
      <c r="AC115" s="358"/>
      <c r="AD115" s="359"/>
      <c r="AE115" s="359"/>
      <c r="AF115" s="359"/>
      <c r="AG115" s="359"/>
      <c r="AH115" s="359"/>
      <c r="AI115" s="359"/>
      <c r="AJ115" s="359"/>
      <c r="AK115" s="359"/>
      <c r="AL115" s="359"/>
      <c r="AM115" s="359"/>
      <c r="AN115" s="359"/>
      <c r="AO115" s="359"/>
      <c r="AP115" s="359"/>
      <c r="AQ115" s="359"/>
      <c r="AR115" s="359"/>
      <c r="AS115" s="359"/>
      <c r="AT115" s="359"/>
      <c r="AU115" s="359"/>
      <c r="AV115" s="360"/>
    </row>
    <row r="116" spans="1:48" ht="15" x14ac:dyDescent="0.25">
      <c r="A116" s="442"/>
      <c r="B116" s="443"/>
      <c r="C116" s="444"/>
      <c r="D116" s="444"/>
      <c r="E116" s="444"/>
      <c r="F116" s="445"/>
      <c r="G116" s="444"/>
      <c r="H116" s="444"/>
      <c r="I116" s="406"/>
      <c r="J116" s="444"/>
      <c r="K116" s="446"/>
      <c r="L116" s="481"/>
      <c r="M116" s="357"/>
      <c r="N116" s="357"/>
      <c r="O116" s="357"/>
      <c r="P116" s="358"/>
      <c r="Q116" s="358"/>
      <c r="R116" s="358"/>
      <c r="S116" s="358"/>
      <c r="T116" s="358"/>
      <c r="U116" s="358"/>
      <c r="V116" s="358"/>
      <c r="W116" s="358"/>
      <c r="X116" s="358"/>
      <c r="Y116" s="358"/>
      <c r="Z116" s="358"/>
      <c r="AA116" s="358"/>
      <c r="AB116" s="358"/>
      <c r="AC116" s="358"/>
      <c r="AD116" s="359"/>
      <c r="AE116" s="359"/>
      <c r="AF116" s="359"/>
      <c r="AG116" s="359"/>
      <c r="AH116" s="359"/>
      <c r="AI116" s="359"/>
      <c r="AJ116" s="359"/>
      <c r="AK116" s="359"/>
      <c r="AL116" s="359"/>
      <c r="AM116" s="359"/>
      <c r="AN116" s="359"/>
      <c r="AO116" s="359"/>
      <c r="AP116" s="359"/>
      <c r="AQ116" s="359"/>
      <c r="AR116" s="359"/>
      <c r="AS116" s="359"/>
      <c r="AT116" s="359"/>
      <c r="AU116" s="359"/>
      <c r="AV116" s="360"/>
    </row>
    <row r="117" spans="1:48" ht="15" x14ac:dyDescent="0.25">
      <c r="A117" s="442"/>
      <c r="B117" s="443"/>
      <c r="C117" s="444"/>
      <c r="D117" s="444"/>
      <c r="E117" s="444"/>
      <c r="F117" s="445"/>
      <c r="G117" s="444"/>
      <c r="H117" s="444"/>
      <c r="I117" s="406"/>
      <c r="J117" s="444"/>
      <c r="K117" s="446"/>
      <c r="L117" s="481"/>
      <c r="M117" s="357"/>
      <c r="N117" s="357"/>
      <c r="O117" s="357"/>
      <c r="P117" s="358"/>
      <c r="Q117" s="358"/>
      <c r="R117" s="358"/>
      <c r="S117" s="358"/>
      <c r="T117" s="358"/>
      <c r="U117" s="358"/>
      <c r="V117" s="358"/>
      <c r="W117" s="358"/>
      <c r="X117" s="358"/>
      <c r="Y117" s="358"/>
      <c r="Z117" s="358"/>
      <c r="AA117" s="358"/>
      <c r="AB117" s="358"/>
      <c r="AC117" s="358"/>
      <c r="AD117" s="359"/>
      <c r="AE117" s="359"/>
      <c r="AF117" s="359"/>
      <c r="AG117" s="359"/>
      <c r="AH117" s="359"/>
      <c r="AI117" s="359"/>
      <c r="AJ117" s="359"/>
      <c r="AK117" s="359"/>
      <c r="AL117" s="359"/>
      <c r="AM117" s="359"/>
      <c r="AN117" s="359"/>
      <c r="AO117" s="359"/>
      <c r="AP117" s="359"/>
      <c r="AQ117" s="359"/>
      <c r="AR117" s="359"/>
      <c r="AS117" s="359"/>
      <c r="AT117" s="359"/>
      <c r="AU117" s="359"/>
      <c r="AV117" s="360"/>
    </row>
    <row r="118" spans="1:48" ht="15" x14ac:dyDescent="0.25">
      <c r="A118" s="524" t="s">
        <v>179</v>
      </c>
      <c r="B118" s="525"/>
      <c r="C118" s="525"/>
      <c r="D118" s="525"/>
      <c r="E118" s="525"/>
      <c r="F118" s="525"/>
      <c r="G118" s="525"/>
      <c r="H118" s="525"/>
      <c r="I118" s="525"/>
      <c r="J118" s="525"/>
      <c r="K118" s="525"/>
      <c r="L118" s="526"/>
      <c r="M118" s="357"/>
      <c r="N118" s="357"/>
      <c r="O118" s="357"/>
      <c r="P118" s="358"/>
      <c r="Q118" s="358"/>
      <c r="R118" s="358"/>
      <c r="S118" s="358"/>
      <c r="T118" s="358"/>
      <c r="U118" s="358"/>
      <c r="V118" s="358"/>
      <c r="W118" s="358"/>
      <c r="X118" s="358"/>
      <c r="Y118" s="358"/>
      <c r="Z118" s="358"/>
      <c r="AA118" s="358"/>
      <c r="AB118" s="358"/>
      <c r="AC118" s="358"/>
      <c r="AD118" s="359"/>
      <c r="AE118" s="359"/>
      <c r="AF118" s="359"/>
      <c r="AG118" s="359"/>
      <c r="AH118" s="359"/>
      <c r="AI118" s="359"/>
      <c r="AJ118" s="359"/>
      <c r="AK118" s="359"/>
      <c r="AL118" s="359"/>
      <c r="AM118" s="359"/>
      <c r="AN118" s="359"/>
      <c r="AO118" s="359"/>
      <c r="AP118" s="359"/>
      <c r="AQ118" s="359"/>
      <c r="AR118" s="359"/>
      <c r="AS118" s="359"/>
      <c r="AT118" s="359"/>
      <c r="AU118" s="359"/>
      <c r="AV118" s="360"/>
    </row>
    <row r="119" spans="1:48" ht="15" x14ac:dyDescent="0.25">
      <c r="A119" s="524" t="s">
        <v>180</v>
      </c>
      <c r="B119" s="525"/>
      <c r="C119" s="525"/>
      <c r="D119" s="525"/>
      <c r="E119" s="525"/>
      <c r="F119" s="525"/>
      <c r="G119" s="525"/>
      <c r="H119" s="525"/>
      <c r="I119" s="525"/>
      <c r="J119" s="525"/>
      <c r="K119" s="525"/>
      <c r="L119" s="526"/>
      <c r="M119" s="357"/>
      <c r="N119" s="357"/>
      <c r="O119" s="357"/>
      <c r="P119" s="358"/>
      <c r="Q119" s="358"/>
      <c r="R119" s="358"/>
      <c r="S119" s="358"/>
      <c r="T119" s="358"/>
      <c r="U119" s="358"/>
      <c r="V119" s="358"/>
      <c r="W119" s="358"/>
      <c r="X119" s="358"/>
      <c r="Y119" s="358"/>
      <c r="Z119" s="358"/>
      <c r="AA119" s="358"/>
      <c r="AB119" s="358"/>
      <c r="AC119" s="358"/>
      <c r="AD119" s="359"/>
      <c r="AE119" s="359"/>
      <c r="AF119" s="359"/>
      <c r="AG119" s="359"/>
      <c r="AH119" s="359"/>
      <c r="AI119" s="359"/>
      <c r="AJ119" s="359"/>
      <c r="AK119" s="359"/>
      <c r="AL119" s="359"/>
      <c r="AM119" s="359"/>
      <c r="AN119" s="359"/>
      <c r="AO119" s="359"/>
      <c r="AP119" s="359"/>
      <c r="AQ119" s="359"/>
      <c r="AR119" s="359"/>
      <c r="AS119" s="359"/>
      <c r="AT119" s="359"/>
      <c r="AU119" s="359"/>
      <c r="AV119" s="360"/>
    </row>
    <row r="120" spans="1:48" ht="15" x14ac:dyDescent="0.25">
      <c r="A120" s="442"/>
      <c r="B120" s="443"/>
      <c r="C120" s="444"/>
      <c r="D120" s="444"/>
      <c r="E120" s="444"/>
      <c r="F120" s="445"/>
      <c r="G120" s="444"/>
      <c r="H120" s="444"/>
      <c r="I120" s="406"/>
      <c r="J120" s="444"/>
      <c r="K120" s="446"/>
      <c r="L120" s="481"/>
      <c r="M120" s="357"/>
      <c r="N120" s="357"/>
      <c r="O120" s="357"/>
      <c r="P120" s="358"/>
      <c r="Q120" s="358"/>
      <c r="R120" s="358"/>
      <c r="S120" s="358"/>
      <c r="T120" s="358"/>
      <c r="U120" s="358"/>
      <c r="V120" s="358"/>
      <c r="W120" s="358"/>
      <c r="X120" s="358"/>
      <c r="Y120" s="358"/>
      <c r="Z120" s="358"/>
      <c r="AA120" s="358"/>
      <c r="AB120" s="358"/>
      <c r="AC120" s="358"/>
      <c r="AD120" s="359"/>
      <c r="AE120" s="359"/>
      <c r="AF120" s="359"/>
      <c r="AG120" s="359"/>
      <c r="AH120" s="359"/>
      <c r="AI120" s="359"/>
      <c r="AJ120" s="359"/>
      <c r="AK120" s="359"/>
      <c r="AL120" s="359"/>
      <c r="AM120" s="359"/>
      <c r="AN120" s="359"/>
      <c r="AO120" s="359"/>
      <c r="AP120" s="359"/>
      <c r="AQ120" s="359"/>
      <c r="AR120" s="359"/>
      <c r="AS120" s="359"/>
      <c r="AT120" s="359"/>
      <c r="AU120" s="359"/>
      <c r="AV120" s="360"/>
    </row>
    <row r="121" spans="1:48" ht="15" x14ac:dyDescent="0.25">
      <c r="A121" s="442"/>
      <c r="B121" s="443"/>
      <c r="C121" s="444"/>
      <c r="D121" s="444"/>
      <c r="E121" s="444"/>
      <c r="F121" s="445"/>
      <c r="G121" s="444"/>
      <c r="H121" s="444"/>
      <c r="I121" s="406"/>
      <c r="J121" s="444"/>
      <c r="K121" s="446"/>
      <c r="L121" s="481"/>
      <c r="M121" s="357"/>
      <c r="N121" s="357"/>
      <c r="O121" s="357"/>
      <c r="P121" s="358"/>
      <c r="Q121" s="358"/>
      <c r="R121" s="358"/>
      <c r="S121" s="358"/>
      <c r="T121" s="358"/>
      <c r="U121" s="358"/>
      <c r="V121" s="358"/>
      <c r="W121" s="358"/>
      <c r="X121" s="358"/>
      <c r="Y121" s="358"/>
      <c r="Z121" s="358"/>
      <c r="AA121" s="358"/>
      <c r="AB121" s="358"/>
      <c r="AC121" s="358"/>
      <c r="AD121" s="359"/>
      <c r="AE121" s="359"/>
      <c r="AF121" s="359"/>
      <c r="AG121" s="359"/>
      <c r="AH121" s="359"/>
      <c r="AI121" s="359"/>
      <c r="AJ121" s="359"/>
      <c r="AK121" s="359"/>
      <c r="AL121" s="359"/>
      <c r="AM121" s="359"/>
      <c r="AN121" s="359"/>
      <c r="AO121" s="359"/>
      <c r="AP121" s="359"/>
      <c r="AQ121" s="359"/>
      <c r="AR121" s="359"/>
      <c r="AS121" s="359"/>
      <c r="AT121" s="359"/>
      <c r="AU121" s="359"/>
      <c r="AV121" s="360"/>
    </row>
    <row r="122" spans="1:48" ht="15" x14ac:dyDescent="0.25">
      <c r="A122" s="524" t="s">
        <v>181</v>
      </c>
      <c r="B122" s="525"/>
      <c r="C122" s="525"/>
      <c r="D122" s="525"/>
      <c r="E122" s="525"/>
      <c r="F122" s="525"/>
      <c r="G122" s="525"/>
      <c r="H122" s="525"/>
      <c r="I122" s="525"/>
      <c r="J122" s="525"/>
      <c r="K122" s="525"/>
      <c r="L122" s="526"/>
      <c r="M122" s="357"/>
      <c r="N122" s="357"/>
      <c r="O122" s="357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358"/>
      <c r="AA122" s="358"/>
      <c r="AB122" s="358"/>
      <c r="AC122" s="358"/>
      <c r="AD122" s="359"/>
      <c r="AE122" s="359"/>
      <c r="AF122" s="359"/>
      <c r="AG122" s="359"/>
      <c r="AH122" s="359"/>
      <c r="AI122" s="359"/>
      <c r="AJ122" s="359"/>
      <c r="AK122" s="359"/>
      <c r="AL122" s="359"/>
      <c r="AM122" s="359"/>
      <c r="AN122" s="359"/>
      <c r="AO122" s="359"/>
      <c r="AP122" s="359"/>
      <c r="AQ122" s="359"/>
      <c r="AR122" s="359"/>
      <c r="AS122" s="359"/>
      <c r="AT122" s="359"/>
      <c r="AU122" s="359"/>
      <c r="AV122" s="360"/>
    </row>
    <row r="123" spans="1:48" ht="15" x14ac:dyDescent="0.25">
      <c r="A123" s="527" t="s">
        <v>182</v>
      </c>
      <c r="B123" s="528"/>
      <c r="C123" s="528"/>
      <c r="D123" s="528"/>
      <c r="E123" s="528"/>
      <c r="F123" s="528"/>
      <c r="G123" s="528"/>
      <c r="H123" s="528"/>
      <c r="I123" s="528"/>
      <c r="J123" s="528"/>
      <c r="K123" s="528"/>
      <c r="L123" s="529"/>
      <c r="M123" s="357"/>
      <c r="N123" s="357"/>
      <c r="O123" s="357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9"/>
      <c r="AE123" s="359"/>
      <c r="AF123" s="359"/>
      <c r="AG123" s="359"/>
      <c r="AH123" s="359"/>
      <c r="AI123" s="359"/>
      <c r="AJ123" s="359"/>
      <c r="AK123" s="359"/>
      <c r="AL123" s="359"/>
      <c r="AM123" s="359"/>
      <c r="AN123" s="359"/>
      <c r="AO123" s="359"/>
      <c r="AP123" s="359"/>
      <c r="AQ123" s="359"/>
      <c r="AR123" s="359"/>
      <c r="AS123" s="359"/>
      <c r="AT123" s="359"/>
      <c r="AU123" s="359"/>
      <c r="AV123" s="360"/>
    </row>
    <row r="124" spans="1:48" ht="29.25" x14ac:dyDescent="0.25">
      <c r="A124" s="530" t="s">
        <v>183</v>
      </c>
      <c r="B124" s="531"/>
      <c r="C124" s="531"/>
      <c r="D124" s="531"/>
      <c r="E124" s="531"/>
      <c r="F124" s="531"/>
      <c r="G124" s="531"/>
      <c r="H124" s="532"/>
      <c r="I124" s="482" t="s">
        <v>184</v>
      </c>
      <c r="J124" s="483" t="s">
        <v>57</v>
      </c>
      <c r="K124" s="484" t="s">
        <v>58</v>
      </c>
      <c r="L124" s="485" t="s">
        <v>61</v>
      </c>
      <c r="M124" s="357"/>
      <c r="N124" s="357"/>
      <c r="O124" s="357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9"/>
      <c r="AE124" s="359"/>
      <c r="AF124" s="359"/>
      <c r="AG124" s="359"/>
      <c r="AH124" s="359"/>
      <c r="AI124" s="359"/>
      <c r="AJ124" s="359"/>
      <c r="AK124" s="359"/>
      <c r="AL124" s="359"/>
      <c r="AM124" s="359"/>
      <c r="AN124" s="359"/>
      <c r="AO124" s="359"/>
      <c r="AP124" s="359"/>
      <c r="AQ124" s="359"/>
      <c r="AR124" s="359"/>
      <c r="AS124" s="359"/>
      <c r="AT124" s="359"/>
      <c r="AU124" s="359"/>
      <c r="AV124" s="360"/>
    </row>
    <row r="125" spans="1:48" ht="15" x14ac:dyDescent="0.25">
      <c r="A125" s="533" t="s">
        <v>185</v>
      </c>
      <c r="B125" s="534"/>
      <c r="C125" s="534"/>
      <c r="D125" s="534"/>
      <c r="E125" s="534"/>
      <c r="F125" s="534"/>
      <c r="G125" s="534"/>
      <c r="H125" s="535"/>
      <c r="I125" s="486">
        <v>4056954.74</v>
      </c>
      <c r="J125" s="487">
        <f>I69+I35+I29</f>
        <v>1300490.9390578</v>
      </c>
      <c r="K125" s="488">
        <f>J125/J4</f>
        <v>0.76031351032315297</v>
      </c>
      <c r="L125" s="454">
        <f>M17+M26+M31+M32+M33+M34+M69</f>
        <v>392908.22019999998</v>
      </c>
      <c r="M125" s="357"/>
      <c r="N125" s="357"/>
      <c r="O125" s="357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9"/>
      <c r="AE125" s="359"/>
      <c r="AF125" s="359"/>
      <c r="AG125" s="359"/>
      <c r="AH125" s="359"/>
      <c r="AI125" s="359"/>
      <c r="AJ125" s="359"/>
      <c r="AK125" s="359"/>
      <c r="AL125" s="359"/>
      <c r="AM125" s="359"/>
      <c r="AN125" s="359"/>
      <c r="AO125" s="359"/>
      <c r="AP125" s="359"/>
      <c r="AQ125" s="359"/>
      <c r="AR125" s="359"/>
      <c r="AS125" s="359"/>
      <c r="AT125" s="359"/>
      <c r="AU125" s="359"/>
      <c r="AV125" s="360"/>
    </row>
    <row r="126" spans="1:48" ht="15" x14ac:dyDescent="0.25">
      <c r="A126" s="533" t="s">
        <v>186</v>
      </c>
      <c r="B126" s="534"/>
      <c r="C126" s="534"/>
      <c r="D126" s="534"/>
      <c r="E126" s="534"/>
      <c r="F126" s="534"/>
      <c r="G126" s="534"/>
      <c r="H126" s="535"/>
      <c r="I126" s="487">
        <v>0</v>
      </c>
      <c r="J126" s="487">
        <v>0</v>
      </c>
      <c r="K126" s="488">
        <f>J126/J4</f>
        <v>0</v>
      </c>
      <c r="L126" s="489">
        <v>0</v>
      </c>
      <c r="M126" s="357"/>
      <c r="N126" s="357"/>
      <c r="O126" s="357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9"/>
      <c r="AE126" s="359"/>
      <c r="AF126" s="359"/>
      <c r="AG126" s="359"/>
      <c r="AH126" s="359"/>
      <c r="AI126" s="359"/>
      <c r="AJ126" s="359"/>
      <c r="AK126" s="359"/>
      <c r="AL126" s="359"/>
      <c r="AM126" s="359"/>
      <c r="AN126" s="359"/>
      <c r="AO126" s="359"/>
      <c r="AP126" s="359"/>
      <c r="AQ126" s="359"/>
      <c r="AR126" s="359"/>
      <c r="AS126" s="359"/>
      <c r="AT126" s="359"/>
      <c r="AU126" s="359"/>
      <c r="AV126" s="360"/>
    </row>
    <row r="127" spans="1:48" ht="15.75" thickBot="1" x14ac:dyDescent="0.3">
      <c r="A127" s="521" t="s">
        <v>187</v>
      </c>
      <c r="B127" s="522"/>
      <c r="C127" s="522"/>
      <c r="D127" s="522"/>
      <c r="E127" s="522"/>
      <c r="F127" s="522"/>
      <c r="G127" s="522"/>
      <c r="H127" s="523"/>
      <c r="I127" s="490">
        <f>I126+I125</f>
        <v>4056954.74</v>
      </c>
      <c r="J127" s="490">
        <f>J125+J126</f>
        <v>1300490.9390578</v>
      </c>
      <c r="K127" s="491">
        <f>SUM(K125:K126)</f>
        <v>0.76031351032315297</v>
      </c>
      <c r="L127" s="492">
        <f>L125+L126</f>
        <v>392908.22019999998</v>
      </c>
      <c r="M127" s="357"/>
      <c r="N127" s="357"/>
      <c r="O127" s="357"/>
      <c r="P127" s="358"/>
      <c r="Q127" s="358"/>
      <c r="R127" s="358"/>
      <c r="S127" s="358"/>
      <c r="T127" s="358"/>
      <c r="U127" s="358"/>
      <c r="V127" s="358"/>
      <c r="W127" s="358"/>
      <c r="X127" s="358"/>
      <c r="Y127" s="358"/>
      <c r="Z127" s="358"/>
      <c r="AA127" s="358"/>
      <c r="AB127" s="358"/>
      <c r="AC127" s="358"/>
      <c r="AD127" s="359"/>
      <c r="AE127" s="359"/>
      <c r="AF127" s="359"/>
      <c r="AG127" s="359"/>
      <c r="AH127" s="359"/>
      <c r="AI127" s="359"/>
      <c r="AJ127" s="359"/>
      <c r="AK127" s="359"/>
      <c r="AL127" s="359"/>
      <c r="AM127" s="359"/>
      <c r="AN127" s="359"/>
      <c r="AO127" s="359"/>
      <c r="AP127" s="359"/>
      <c r="AQ127" s="359"/>
      <c r="AR127" s="359"/>
      <c r="AS127" s="359"/>
      <c r="AT127" s="359"/>
      <c r="AU127" s="359"/>
      <c r="AV127" s="360"/>
    </row>
    <row r="128" spans="1:48" ht="15" x14ac:dyDescent="0.25">
      <c r="A128" s="357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8"/>
      <c r="Q128" s="358"/>
      <c r="R128" s="358"/>
      <c r="S128" s="358"/>
      <c r="T128" s="358"/>
      <c r="U128" s="358"/>
      <c r="V128" s="358"/>
      <c r="W128" s="358"/>
      <c r="X128" s="358"/>
      <c r="Y128" s="358"/>
      <c r="Z128" s="358"/>
      <c r="AA128" s="358"/>
      <c r="AB128" s="358"/>
      <c r="AC128" s="358"/>
      <c r="AD128" s="359"/>
      <c r="AE128" s="359"/>
      <c r="AF128" s="359"/>
      <c r="AG128" s="359"/>
      <c r="AH128" s="359"/>
      <c r="AI128" s="359"/>
      <c r="AJ128" s="359"/>
      <c r="AK128" s="359"/>
      <c r="AL128" s="359"/>
      <c r="AM128" s="359"/>
      <c r="AN128" s="359"/>
      <c r="AO128" s="359"/>
      <c r="AP128" s="359"/>
      <c r="AQ128" s="359"/>
      <c r="AR128" s="359"/>
      <c r="AS128" s="359"/>
      <c r="AT128" s="359"/>
      <c r="AU128" s="359"/>
      <c r="AV128" s="360"/>
    </row>
    <row r="129" spans="1:48" ht="15" x14ac:dyDescent="0.25">
      <c r="A129" s="357"/>
      <c r="B129" s="357" t="str">
        <f>'[1] Prilog 1'!A36</f>
        <v>Datum izvještaja: 03.07.2026. godine</v>
      </c>
      <c r="C129" s="357"/>
      <c r="D129" s="357"/>
      <c r="E129" s="357"/>
      <c r="F129" s="357"/>
      <c r="G129" s="357"/>
      <c r="H129" s="357"/>
      <c r="I129" s="493"/>
      <c r="J129" s="357"/>
      <c r="K129" s="357"/>
      <c r="L129" s="357"/>
      <c r="M129" s="357"/>
      <c r="N129" s="357"/>
      <c r="O129" s="357"/>
      <c r="P129" s="358"/>
      <c r="Q129" s="358"/>
      <c r="R129" s="358"/>
      <c r="S129" s="358"/>
      <c r="T129" s="358"/>
      <c r="U129" s="358"/>
      <c r="V129" s="358"/>
      <c r="W129" s="358"/>
      <c r="X129" s="358"/>
      <c r="Y129" s="358"/>
      <c r="Z129" s="358"/>
      <c r="AA129" s="358"/>
      <c r="AB129" s="358"/>
      <c r="AC129" s="358"/>
      <c r="AD129" s="359"/>
      <c r="AE129" s="359"/>
      <c r="AF129" s="359"/>
      <c r="AG129" s="359"/>
      <c r="AH129" s="359"/>
      <c r="AI129" s="359"/>
      <c r="AJ129" s="359"/>
      <c r="AK129" s="359"/>
      <c r="AL129" s="359"/>
      <c r="AM129" s="359"/>
      <c r="AN129" s="359"/>
      <c r="AO129" s="359"/>
      <c r="AP129" s="359"/>
      <c r="AQ129" s="359"/>
      <c r="AR129" s="359"/>
      <c r="AS129" s="359"/>
      <c r="AT129" s="359"/>
      <c r="AU129" s="359"/>
      <c r="AV129" s="360"/>
    </row>
    <row r="130" spans="1:48" ht="15" x14ac:dyDescent="0.25">
      <c r="A130" s="357"/>
      <c r="B130" s="494" t="s">
        <v>35</v>
      </c>
      <c r="C130" s="357"/>
      <c r="D130" s="357"/>
      <c r="E130" s="357"/>
      <c r="F130" s="357"/>
      <c r="G130" s="357"/>
      <c r="H130" s="357"/>
      <c r="I130" s="357"/>
      <c r="J130" s="357"/>
      <c r="K130" s="357" t="s">
        <v>36</v>
      </c>
      <c r="L130" s="357"/>
      <c r="M130" s="357"/>
      <c r="N130" s="357"/>
      <c r="O130" s="357"/>
      <c r="P130" s="358"/>
      <c r="Q130" s="358"/>
      <c r="R130" s="358"/>
      <c r="S130" s="358"/>
      <c r="T130" s="358"/>
      <c r="U130" s="358"/>
      <c r="V130" s="358"/>
      <c r="W130" s="358"/>
      <c r="X130" s="358"/>
      <c r="Y130" s="358"/>
      <c r="Z130" s="358"/>
      <c r="AA130" s="358"/>
      <c r="AB130" s="358"/>
      <c r="AC130" s="358"/>
      <c r="AD130" s="359"/>
      <c r="AE130" s="359"/>
      <c r="AF130" s="359"/>
      <c r="AG130" s="359"/>
      <c r="AH130" s="359"/>
      <c r="AI130" s="359"/>
      <c r="AJ130" s="359"/>
      <c r="AK130" s="359"/>
      <c r="AL130" s="359"/>
      <c r="AM130" s="359"/>
      <c r="AN130" s="359"/>
      <c r="AO130" s="359"/>
      <c r="AP130" s="359"/>
      <c r="AQ130" s="359"/>
      <c r="AR130" s="359"/>
      <c r="AS130" s="359"/>
      <c r="AT130" s="359"/>
      <c r="AU130" s="359"/>
      <c r="AV130" s="360"/>
    </row>
    <row r="131" spans="1:48" ht="15" x14ac:dyDescent="0.25">
      <c r="A131" s="357"/>
      <c r="B131" s="495" t="s">
        <v>452</v>
      </c>
      <c r="C131" s="357"/>
      <c r="D131" s="357"/>
      <c r="E131" s="357"/>
      <c r="F131" s="357"/>
      <c r="G131" s="357"/>
      <c r="H131" s="357"/>
      <c r="I131" s="357"/>
      <c r="J131" s="357"/>
      <c r="K131" s="357" t="s">
        <v>37</v>
      </c>
      <c r="L131" s="357"/>
      <c r="M131" s="357"/>
      <c r="N131" s="357"/>
      <c r="O131" s="357"/>
      <c r="P131" s="358"/>
      <c r="Q131" s="358"/>
      <c r="R131" s="358"/>
      <c r="S131" s="358"/>
      <c r="T131" s="358"/>
      <c r="U131" s="358"/>
      <c r="V131" s="358"/>
      <c r="W131" s="358"/>
      <c r="X131" s="358"/>
      <c r="Y131" s="358"/>
      <c r="Z131" s="358"/>
      <c r="AA131" s="358"/>
      <c r="AB131" s="358"/>
      <c r="AC131" s="358"/>
      <c r="AD131" s="359"/>
      <c r="AE131" s="359"/>
      <c r="AF131" s="359"/>
      <c r="AG131" s="359"/>
      <c r="AH131" s="359"/>
      <c r="AI131" s="359"/>
      <c r="AJ131" s="359"/>
      <c r="AK131" s="359"/>
      <c r="AL131" s="359"/>
      <c r="AM131" s="359"/>
      <c r="AN131" s="359"/>
      <c r="AO131" s="359"/>
      <c r="AP131" s="359"/>
      <c r="AQ131" s="359"/>
      <c r="AR131" s="359"/>
      <c r="AS131" s="359"/>
      <c r="AT131" s="359"/>
      <c r="AU131" s="359"/>
      <c r="AV131" s="360"/>
    </row>
    <row r="132" spans="1:48" ht="15" x14ac:dyDescent="0.25">
      <c r="A132" s="357"/>
      <c r="B132" s="496"/>
      <c r="C132" s="357"/>
      <c r="D132" s="357"/>
      <c r="E132" s="357"/>
      <c r="F132" s="357"/>
      <c r="G132" s="357"/>
      <c r="H132" s="357"/>
      <c r="I132" s="493"/>
      <c r="J132" s="357"/>
      <c r="K132" s="357"/>
      <c r="L132" s="357"/>
      <c r="M132" s="357"/>
      <c r="N132" s="357"/>
      <c r="O132" s="357"/>
      <c r="P132" s="358"/>
      <c r="Q132" s="358"/>
      <c r="R132" s="358"/>
      <c r="S132" s="358"/>
      <c r="T132" s="358"/>
      <c r="U132" s="358"/>
      <c r="V132" s="358"/>
      <c r="W132" s="358"/>
      <c r="X132" s="358"/>
      <c r="Y132" s="358"/>
      <c r="Z132" s="358"/>
      <c r="AA132" s="358"/>
      <c r="AB132" s="358"/>
      <c r="AC132" s="358"/>
      <c r="AD132" s="359"/>
      <c r="AE132" s="359"/>
      <c r="AF132" s="359"/>
      <c r="AG132" s="359"/>
      <c r="AH132" s="359"/>
      <c r="AI132" s="359"/>
      <c r="AJ132" s="359"/>
      <c r="AK132" s="359"/>
      <c r="AL132" s="359"/>
      <c r="AM132" s="359"/>
      <c r="AN132" s="359"/>
      <c r="AO132" s="359"/>
      <c r="AP132" s="359"/>
      <c r="AQ132" s="359"/>
      <c r="AR132" s="359"/>
      <c r="AS132" s="359"/>
      <c r="AT132" s="359"/>
      <c r="AU132" s="359"/>
      <c r="AV132" s="360"/>
    </row>
    <row r="133" spans="1:48" ht="15" x14ac:dyDescent="0.25">
      <c r="A133" s="357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8"/>
      <c r="Q133" s="358"/>
      <c r="R133" s="358"/>
      <c r="S133" s="358"/>
      <c r="T133" s="358"/>
      <c r="U133" s="358"/>
      <c r="V133" s="358"/>
      <c r="W133" s="358"/>
      <c r="X133" s="358"/>
      <c r="Y133" s="358"/>
      <c r="Z133" s="358"/>
      <c r="AA133" s="358"/>
      <c r="AB133" s="358"/>
      <c r="AC133" s="358"/>
      <c r="AD133" s="359"/>
      <c r="AE133" s="359"/>
      <c r="AF133" s="359"/>
      <c r="AG133" s="359"/>
      <c r="AH133" s="359"/>
      <c r="AI133" s="359"/>
      <c r="AJ133" s="359"/>
      <c r="AK133" s="359"/>
      <c r="AL133" s="359"/>
      <c r="AM133" s="359"/>
      <c r="AN133" s="359"/>
      <c r="AO133" s="359"/>
      <c r="AP133" s="359"/>
      <c r="AQ133" s="359"/>
      <c r="AR133" s="359"/>
      <c r="AS133" s="359"/>
      <c r="AT133" s="359"/>
      <c r="AU133" s="359"/>
      <c r="AV133" s="360"/>
    </row>
    <row r="134" spans="1:48" ht="15.75" x14ac:dyDescent="0.25">
      <c r="A134" s="497"/>
      <c r="B134" s="497"/>
      <c r="C134" s="497"/>
      <c r="D134" s="497"/>
      <c r="E134" s="497"/>
      <c r="F134" s="497"/>
      <c r="G134" s="498"/>
      <c r="H134" s="497"/>
      <c r="I134" s="497"/>
      <c r="J134" s="497"/>
      <c r="K134" s="497"/>
      <c r="L134" s="497"/>
      <c r="M134" s="497"/>
      <c r="N134" s="497"/>
      <c r="O134" s="497"/>
      <c r="P134" s="358"/>
      <c r="Q134" s="358"/>
      <c r="R134" s="358"/>
      <c r="S134" s="358"/>
      <c r="T134" s="358"/>
      <c r="U134" s="358"/>
      <c r="V134" s="358"/>
      <c r="W134" s="358"/>
      <c r="X134" s="358"/>
      <c r="Y134" s="358"/>
      <c r="Z134" s="358"/>
      <c r="AA134" s="358"/>
      <c r="AB134" s="358"/>
      <c r="AC134" s="358"/>
      <c r="AD134" s="359"/>
      <c r="AE134" s="359"/>
      <c r="AF134" s="359"/>
      <c r="AG134" s="359"/>
      <c r="AH134" s="359"/>
      <c r="AI134" s="359"/>
      <c r="AJ134" s="359"/>
      <c r="AK134" s="359"/>
      <c r="AL134" s="359"/>
      <c r="AM134" s="359"/>
      <c r="AN134" s="359"/>
      <c r="AO134" s="359"/>
      <c r="AP134" s="359"/>
      <c r="AQ134" s="359"/>
      <c r="AR134" s="359"/>
      <c r="AS134" s="359"/>
      <c r="AT134" s="359"/>
      <c r="AU134" s="359"/>
      <c r="AV134" s="360"/>
    </row>
    <row r="135" spans="1:48" ht="15.75" x14ac:dyDescent="0.25">
      <c r="A135" s="497"/>
      <c r="B135" s="497"/>
      <c r="C135" s="497"/>
      <c r="D135" s="497"/>
      <c r="E135" s="497"/>
      <c r="F135" s="497"/>
      <c r="G135" s="498"/>
      <c r="H135" s="497"/>
      <c r="I135" s="497"/>
      <c r="J135" s="497"/>
      <c r="K135" s="497"/>
      <c r="L135" s="497"/>
      <c r="M135" s="497"/>
      <c r="N135" s="497"/>
      <c r="O135" s="497"/>
      <c r="P135" s="358"/>
      <c r="Q135" s="358"/>
      <c r="R135" s="358"/>
      <c r="S135" s="358"/>
      <c r="T135" s="358"/>
      <c r="U135" s="358"/>
      <c r="V135" s="358"/>
      <c r="W135" s="358"/>
      <c r="X135" s="358"/>
      <c r="Y135" s="358"/>
      <c r="Z135" s="358"/>
      <c r="AA135" s="358"/>
      <c r="AB135" s="358"/>
      <c r="AC135" s="358"/>
      <c r="AD135" s="359"/>
      <c r="AE135" s="359"/>
      <c r="AF135" s="359"/>
      <c r="AG135" s="359"/>
      <c r="AH135" s="359"/>
      <c r="AI135" s="359"/>
      <c r="AJ135" s="359"/>
      <c r="AK135" s="359"/>
      <c r="AL135" s="359"/>
      <c r="AM135" s="359"/>
      <c r="AN135" s="359"/>
      <c r="AO135" s="359"/>
      <c r="AP135" s="359"/>
      <c r="AQ135" s="359"/>
      <c r="AR135" s="359"/>
      <c r="AS135" s="359"/>
      <c r="AT135" s="359"/>
      <c r="AU135" s="359"/>
      <c r="AV135" s="360"/>
    </row>
    <row r="136" spans="1:48" ht="15.75" x14ac:dyDescent="0.25">
      <c r="A136" s="497"/>
      <c r="B136" s="497"/>
      <c r="C136" s="497"/>
      <c r="D136" s="497"/>
      <c r="E136" s="497"/>
      <c r="F136" s="497"/>
      <c r="G136" s="498"/>
      <c r="H136" s="497"/>
      <c r="I136" s="497"/>
      <c r="J136" s="497"/>
      <c r="K136" s="497"/>
      <c r="L136" s="497"/>
      <c r="M136" s="497"/>
      <c r="N136" s="497"/>
      <c r="O136" s="497"/>
      <c r="P136" s="358"/>
      <c r="Q136" s="358"/>
      <c r="R136" s="358"/>
      <c r="S136" s="358"/>
      <c r="T136" s="358"/>
      <c r="U136" s="358"/>
      <c r="V136" s="358"/>
      <c r="W136" s="358"/>
      <c r="X136" s="358"/>
      <c r="Y136" s="358"/>
      <c r="Z136" s="358"/>
      <c r="AA136" s="358"/>
      <c r="AB136" s="358"/>
      <c r="AC136" s="358"/>
      <c r="AD136" s="359"/>
      <c r="AE136" s="359"/>
      <c r="AF136" s="359"/>
      <c r="AG136" s="359"/>
      <c r="AH136" s="359"/>
      <c r="AI136" s="359"/>
      <c r="AJ136" s="359"/>
      <c r="AK136" s="359"/>
      <c r="AL136" s="359"/>
      <c r="AM136" s="359"/>
      <c r="AN136" s="359"/>
      <c r="AO136" s="359"/>
      <c r="AP136" s="359"/>
      <c r="AQ136" s="359"/>
      <c r="AR136" s="359"/>
      <c r="AS136" s="359"/>
      <c r="AT136" s="359"/>
      <c r="AU136" s="359"/>
      <c r="AV136" s="360"/>
    </row>
    <row r="137" spans="1:48" ht="15.75" x14ac:dyDescent="0.25">
      <c r="A137" s="497"/>
      <c r="B137" s="497"/>
      <c r="C137" s="497"/>
      <c r="D137" s="497"/>
      <c r="E137" s="497"/>
      <c r="F137" s="497"/>
      <c r="G137" s="498"/>
      <c r="H137" s="497"/>
      <c r="I137" s="497"/>
      <c r="J137" s="497"/>
      <c r="K137" s="497"/>
      <c r="L137" s="497"/>
      <c r="M137" s="497"/>
      <c r="N137" s="497"/>
      <c r="O137" s="497"/>
      <c r="P137" s="358"/>
      <c r="Q137" s="358"/>
      <c r="R137" s="358"/>
      <c r="S137" s="358"/>
      <c r="T137" s="358"/>
      <c r="U137" s="358"/>
      <c r="V137" s="358"/>
      <c r="W137" s="358"/>
      <c r="X137" s="358"/>
      <c r="Y137" s="358"/>
      <c r="Z137" s="358"/>
      <c r="AA137" s="358"/>
      <c r="AB137" s="358"/>
      <c r="AC137" s="358"/>
      <c r="AD137" s="359"/>
      <c r="AE137" s="359"/>
      <c r="AF137" s="359"/>
      <c r="AG137" s="359"/>
      <c r="AH137" s="359"/>
      <c r="AI137" s="359"/>
      <c r="AJ137" s="359"/>
      <c r="AK137" s="359"/>
      <c r="AL137" s="359"/>
      <c r="AM137" s="359"/>
      <c r="AN137" s="359"/>
      <c r="AO137" s="359"/>
      <c r="AP137" s="359"/>
      <c r="AQ137" s="359"/>
      <c r="AR137" s="359"/>
      <c r="AS137" s="359"/>
      <c r="AT137" s="359"/>
      <c r="AU137" s="359"/>
      <c r="AV137" s="360"/>
    </row>
    <row r="138" spans="1:48" ht="15.75" x14ac:dyDescent="0.25">
      <c r="A138" s="497"/>
      <c r="B138" s="497"/>
      <c r="C138" s="497"/>
      <c r="D138" s="497"/>
      <c r="E138" s="497"/>
      <c r="F138" s="497"/>
      <c r="G138" s="498"/>
      <c r="H138" s="497"/>
      <c r="I138" s="497"/>
      <c r="J138" s="497"/>
      <c r="K138" s="497"/>
      <c r="L138" s="497"/>
      <c r="M138" s="497"/>
      <c r="N138" s="497"/>
      <c r="O138" s="497"/>
      <c r="P138" s="358"/>
      <c r="Q138" s="358"/>
      <c r="R138" s="358"/>
      <c r="S138" s="358"/>
      <c r="T138" s="358"/>
      <c r="U138" s="358"/>
      <c r="V138" s="358"/>
      <c r="W138" s="358"/>
      <c r="X138" s="358"/>
      <c r="Y138" s="358"/>
      <c r="Z138" s="358"/>
      <c r="AA138" s="358"/>
      <c r="AB138" s="358"/>
      <c r="AC138" s="358"/>
      <c r="AD138" s="359"/>
      <c r="AE138" s="359"/>
      <c r="AF138" s="359"/>
      <c r="AG138" s="359"/>
      <c r="AH138" s="359"/>
      <c r="AI138" s="359"/>
      <c r="AJ138" s="359"/>
      <c r="AK138" s="359"/>
      <c r="AL138" s="359"/>
      <c r="AM138" s="359"/>
      <c r="AN138" s="359"/>
      <c r="AO138" s="359"/>
      <c r="AP138" s="359"/>
      <c r="AQ138" s="359"/>
      <c r="AR138" s="359"/>
      <c r="AS138" s="359"/>
      <c r="AT138" s="359"/>
      <c r="AU138" s="359"/>
      <c r="AV138" s="360"/>
    </row>
    <row r="139" spans="1:48" ht="15.75" x14ac:dyDescent="0.25">
      <c r="A139" s="497"/>
      <c r="B139" s="497"/>
      <c r="C139" s="497"/>
      <c r="D139" s="497"/>
      <c r="E139" s="497"/>
      <c r="F139" s="497"/>
      <c r="G139" s="498"/>
      <c r="H139" s="497"/>
      <c r="I139" s="497"/>
      <c r="J139" s="497"/>
      <c r="K139" s="497"/>
      <c r="L139" s="497"/>
      <c r="M139" s="497"/>
      <c r="N139" s="497"/>
      <c r="O139" s="497"/>
      <c r="P139" s="358"/>
      <c r="Q139" s="358"/>
      <c r="R139" s="358"/>
      <c r="S139" s="358"/>
      <c r="T139" s="358"/>
      <c r="U139" s="358"/>
      <c r="V139" s="358"/>
      <c r="W139" s="358"/>
      <c r="X139" s="358"/>
      <c r="Y139" s="358"/>
      <c r="Z139" s="358"/>
      <c r="AA139" s="358"/>
      <c r="AB139" s="358"/>
      <c r="AC139" s="358"/>
      <c r="AD139" s="359"/>
      <c r="AE139" s="359"/>
      <c r="AF139" s="359"/>
      <c r="AG139" s="359"/>
      <c r="AH139" s="359"/>
      <c r="AI139" s="359"/>
      <c r="AJ139" s="359"/>
      <c r="AK139" s="359"/>
      <c r="AL139" s="359"/>
      <c r="AM139" s="359"/>
      <c r="AN139" s="359"/>
      <c r="AO139" s="359"/>
      <c r="AP139" s="359"/>
      <c r="AQ139" s="359"/>
      <c r="AR139" s="359"/>
      <c r="AS139" s="359"/>
      <c r="AT139" s="359"/>
      <c r="AU139" s="359"/>
      <c r="AV139" s="360"/>
    </row>
    <row r="140" spans="1:48" ht="15.75" x14ac:dyDescent="0.25">
      <c r="A140" s="497"/>
      <c r="B140" s="497"/>
      <c r="C140" s="497"/>
      <c r="D140" s="497"/>
      <c r="E140" s="497"/>
      <c r="F140" s="497"/>
      <c r="G140" s="498"/>
      <c r="H140" s="497"/>
      <c r="I140" s="497"/>
      <c r="J140" s="497"/>
      <c r="K140" s="497"/>
      <c r="L140" s="497"/>
      <c r="M140" s="497"/>
      <c r="N140" s="497"/>
      <c r="O140" s="497"/>
      <c r="P140" s="358"/>
      <c r="Q140" s="358"/>
      <c r="R140" s="358"/>
      <c r="S140" s="358"/>
      <c r="T140" s="358"/>
      <c r="U140" s="358"/>
      <c r="V140" s="358"/>
      <c r="W140" s="358"/>
      <c r="X140" s="358"/>
      <c r="Y140" s="358"/>
      <c r="Z140" s="358"/>
      <c r="AA140" s="358"/>
      <c r="AB140" s="358"/>
      <c r="AC140" s="358"/>
      <c r="AD140" s="359"/>
      <c r="AE140" s="359"/>
      <c r="AF140" s="359"/>
      <c r="AG140" s="359"/>
      <c r="AH140" s="359"/>
      <c r="AI140" s="359"/>
      <c r="AJ140" s="359"/>
      <c r="AK140" s="359"/>
      <c r="AL140" s="359"/>
      <c r="AM140" s="359"/>
      <c r="AN140" s="359"/>
      <c r="AO140" s="359"/>
      <c r="AP140" s="359"/>
      <c r="AQ140" s="359"/>
      <c r="AR140" s="359"/>
      <c r="AS140" s="359"/>
      <c r="AT140" s="359"/>
      <c r="AU140" s="359"/>
      <c r="AV140" s="360"/>
    </row>
    <row r="141" spans="1:48" ht="15.75" x14ac:dyDescent="0.25">
      <c r="A141" s="497"/>
      <c r="B141" s="497"/>
      <c r="C141" s="497"/>
      <c r="D141" s="497"/>
      <c r="E141" s="497"/>
      <c r="F141" s="497"/>
      <c r="G141" s="498"/>
      <c r="H141" s="497"/>
      <c r="I141" s="497"/>
      <c r="J141" s="497"/>
      <c r="K141" s="497"/>
      <c r="L141" s="497"/>
      <c r="M141" s="497"/>
      <c r="N141" s="497"/>
      <c r="O141" s="497"/>
      <c r="P141" s="358"/>
      <c r="Q141" s="358"/>
      <c r="R141" s="358"/>
      <c r="S141" s="358"/>
      <c r="T141" s="358"/>
      <c r="U141" s="358"/>
      <c r="V141" s="358"/>
      <c r="W141" s="358"/>
      <c r="X141" s="358"/>
      <c r="Y141" s="358"/>
      <c r="Z141" s="358"/>
      <c r="AA141" s="358"/>
      <c r="AB141" s="358"/>
      <c r="AC141" s="358"/>
      <c r="AD141" s="359"/>
      <c r="AE141" s="359"/>
      <c r="AF141" s="359"/>
      <c r="AG141" s="359"/>
      <c r="AH141" s="359"/>
      <c r="AI141" s="359"/>
      <c r="AJ141" s="359"/>
      <c r="AK141" s="359"/>
      <c r="AL141" s="359"/>
      <c r="AM141" s="359"/>
      <c r="AN141" s="359"/>
      <c r="AO141" s="359"/>
      <c r="AP141" s="359"/>
      <c r="AQ141" s="359"/>
      <c r="AR141" s="359"/>
      <c r="AS141" s="359"/>
      <c r="AT141" s="359"/>
      <c r="AU141" s="359"/>
      <c r="AV141" s="360"/>
    </row>
    <row r="142" spans="1:48" ht="15.75" x14ac:dyDescent="0.25">
      <c r="A142" s="497"/>
      <c r="B142" s="497"/>
      <c r="C142" s="497"/>
      <c r="D142" s="497"/>
      <c r="E142" s="497"/>
      <c r="F142" s="497"/>
      <c r="G142" s="498"/>
      <c r="H142" s="497"/>
      <c r="I142" s="497"/>
      <c r="J142" s="497"/>
      <c r="K142" s="497"/>
      <c r="L142" s="497"/>
      <c r="M142" s="497"/>
      <c r="N142" s="497"/>
      <c r="O142" s="497"/>
      <c r="P142" s="358"/>
      <c r="Q142" s="358"/>
      <c r="R142" s="358"/>
      <c r="S142" s="358"/>
      <c r="T142" s="358"/>
      <c r="U142" s="358"/>
      <c r="V142" s="358"/>
      <c r="W142" s="358"/>
      <c r="X142" s="358"/>
      <c r="Y142" s="358"/>
      <c r="Z142" s="358"/>
      <c r="AA142" s="358"/>
      <c r="AB142" s="358"/>
      <c r="AC142" s="358"/>
      <c r="AD142" s="359"/>
      <c r="AE142" s="359"/>
      <c r="AF142" s="359"/>
      <c r="AG142" s="359"/>
      <c r="AH142" s="359"/>
      <c r="AI142" s="359"/>
      <c r="AJ142" s="359"/>
      <c r="AK142" s="359"/>
      <c r="AL142" s="359"/>
      <c r="AM142" s="359"/>
      <c r="AN142" s="359"/>
      <c r="AO142" s="359"/>
      <c r="AP142" s="359"/>
      <c r="AQ142" s="359"/>
      <c r="AR142" s="359"/>
      <c r="AS142" s="359"/>
      <c r="AT142" s="359"/>
      <c r="AU142" s="359"/>
      <c r="AV142" s="360"/>
    </row>
    <row r="143" spans="1:48" ht="15.75" x14ac:dyDescent="0.25">
      <c r="A143" s="497"/>
      <c r="B143" s="497"/>
      <c r="C143" s="497"/>
      <c r="D143" s="497"/>
      <c r="E143" s="497"/>
      <c r="F143" s="497"/>
      <c r="G143" s="498"/>
      <c r="H143" s="497"/>
      <c r="I143" s="497"/>
      <c r="J143" s="497"/>
      <c r="K143" s="497"/>
      <c r="L143" s="497"/>
      <c r="M143" s="497"/>
      <c r="N143" s="497"/>
      <c r="O143" s="497"/>
      <c r="P143" s="358"/>
      <c r="Q143" s="358"/>
      <c r="R143" s="358"/>
      <c r="S143" s="358"/>
      <c r="T143" s="358"/>
      <c r="U143" s="358"/>
      <c r="V143" s="358"/>
      <c r="W143" s="358"/>
      <c r="X143" s="358"/>
      <c r="Y143" s="358"/>
      <c r="Z143" s="358"/>
      <c r="AA143" s="358"/>
      <c r="AB143" s="358"/>
      <c r="AC143" s="358"/>
      <c r="AD143" s="359"/>
      <c r="AE143" s="359"/>
      <c r="AF143" s="359"/>
      <c r="AG143" s="359"/>
      <c r="AH143" s="359"/>
      <c r="AI143" s="359"/>
      <c r="AJ143" s="359"/>
      <c r="AK143" s="359"/>
      <c r="AL143" s="359"/>
      <c r="AM143" s="359"/>
      <c r="AN143" s="359"/>
      <c r="AO143" s="359"/>
      <c r="AP143" s="359"/>
      <c r="AQ143" s="359"/>
      <c r="AR143" s="359"/>
      <c r="AS143" s="359"/>
      <c r="AT143" s="359"/>
      <c r="AU143" s="359"/>
      <c r="AV143" s="360"/>
    </row>
    <row r="144" spans="1:48" ht="15.75" x14ac:dyDescent="0.25">
      <c r="A144" s="497"/>
      <c r="B144" s="497"/>
      <c r="C144" s="497"/>
      <c r="D144" s="497"/>
      <c r="E144" s="497"/>
      <c r="F144" s="497"/>
      <c r="G144" s="498"/>
      <c r="H144" s="497"/>
      <c r="I144" s="497"/>
      <c r="J144" s="497"/>
      <c r="K144" s="497"/>
      <c r="L144" s="497"/>
      <c r="M144" s="497"/>
      <c r="N144" s="497"/>
      <c r="O144" s="497"/>
      <c r="P144" s="358"/>
      <c r="Q144" s="358"/>
      <c r="R144" s="358"/>
      <c r="S144" s="358"/>
      <c r="T144" s="358"/>
      <c r="U144" s="358"/>
      <c r="V144" s="358"/>
      <c r="W144" s="358"/>
      <c r="X144" s="358"/>
      <c r="Y144" s="358"/>
      <c r="Z144" s="358"/>
      <c r="AA144" s="358"/>
      <c r="AB144" s="358"/>
      <c r="AC144" s="358"/>
      <c r="AD144" s="359"/>
      <c r="AE144" s="359"/>
      <c r="AF144" s="359"/>
      <c r="AG144" s="359"/>
      <c r="AH144" s="359"/>
      <c r="AI144" s="359"/>
      <c r="AJ144" s="359"/>
      <c r="AK144" s="359"/>
      <c r="AL144" s="359"/>
      <c r="AM144" s="359"/>
      <c r="AN144" s="359"/>
      <c r="AO144" s="359"/>
      <c r="AP144" s="359"/>
      <c r="AQ144" s="359"/>
      <c r="AR144" s="359"/>
      <c r="AS144" s="359"/>
      <c r="AT144" s="359"/>
      <c r="AU144" s="359"/>
      <c r="AV144" s="360"/>
    </row>
    <row r="145" spans="1:48" ht="15.75" x14ac:dyDescent="0.25">
      <c r="A145" s="497"/>
      <c r="B145" s="497"/>
      <c r="C145" s="497"/>
      <c r="D145" s="497"/>
      <c r="E145" s="497"/>
      <c r="F145" s="497"/>
      <c r="G145" s="498"/>
      <c r="H145" s="497"/>
      <c r="I145" s="497"/>
      <c r="J145" s="497"/>
      <c r="K145" s="497"/>
      <c r="L145" s="497"/>
      <c r="M145" s="497"/>
      <c r="N145" s="497"/>
      <c r="O145" s="497"/>
      <c r="P145" s="358"/>
      <c r="Q145" s="358"/>
      <c r="R145" s="358"/>
      <c r="S145" s="358"/>
      <c r="T145" s="358"/>
      <c r="U145" s="358"/>
      <c r="V145" s="358"/>
      <c r="W145" s="358"/>
      <c r="X145" s="358"/>
      <c r="Y145" s="358"/>
      <c r="Z145" s="358"/>
      <c r="AA145" s="358"/>
      <c r="AB145" s="358"/>
      <c r="AC145" s="358"/>
      <c r="AD145" s="359"/>
      <c r="AE145" s="359"/>
      <c r="AF145" s="359"/>
      <c r="AG145" s="359"/>
      <c r="AH145" s="359"/>
      <c r="AI145" s="359"/>
      <c r="AJ145" s="359"/>
      <c r="AK145" s="359"/>
      <c r="AL145" s="359"/>
      <c r="AM145" s="359"/>
      <c r="AN145" s="359"/>
      <c r="AO145" s="359"/>
      <c r="AP145" s="359"/>
      <c r="AQ145" s="359"/>
      <c r="AR145" s="359"/>
      <c r="AS145" s="359"/>
      <c r="AT145" s="359"/>
      <c r="AU145" s="359"/>
      <c r="AV145" s="360"/>
    </row>
    <row r="146" spans="1:48" ht="15.75" x14ac:dyDescent="0.25">
      <c r="A146" s="497"/>
      <c r="B146" s="497"/>
      <c r="C146" s="497"/>
      <c r="D146" s="497"/>
      <c r="E146" s="497"/>
      <c r="F146" s="497"/>
      <c r="G146" s="498"/>
      <c r="H146" s="497"/>
      <c r="I146" s="497"/>
      <c r="J146" s="497"/>
      <c r="K146" s="497"/>
      <c r="L146" s="497"/>
      <c r="M146" s="497"/>
      <c r="N146" s="497"/>
      <c r="O146" s="497"/>
      <c r="P146" s="358"/>
      <c r="Q146" s="358"/>
      <c r="R146" s="358"/>
      <c r="S146" s="358"/>
      <c r="T146" s="358"/>
      <c r="U146" s="358"/>
      <c r="V146" s="358"/>
      <c r="W146" s="358"/>
      <c r="X146" s="358"/>
      <c r="Y146" s="358"/>
      <c r="Z146" s="358"/>
      <c r="AA146" s="358"/>
      <c r="AB146" s="358"/>
      <c r="AC146" s="358"/>
      <c r="AD146" s="359"/>
      <c r="AE146" s="359"/>
      <c r="AF146" s="359"/>
      <c r="AG146" s="359"/>
      <c r="AH146" s="359"/>
      <c r="AI146" s="359"/>
      <c r="AJ146" s="359"/>
      <c r="AK146" s="359"/>
      <c r="AL146" s="359"/>
      <c r="AM146" s="359"/>
      <c r="AN146" s="359"/>
      <c r="AO146" s="359"/>
      <c r="AP146" s="359"/>
      <c r="AQ146" s="359"/>
      <c r="AR146" s="359"/>
      <c r="AS146" s="359"/>
      <c r="AT146" s="359"/>
      <c r="AU146" s="359"/>
      <c r="AV146" s="360"/>
    </row>
    <row r="147" spans="1:48" ht="15.75" x14ac:dyDescent="0.25">
      <c r="A147" s="497"/>
      <c r="B147" s="497"/>
      <c r="C147" s="497"/>
      <c r="D147" s="497"/>
      <c r="E147" s="497"/>
      <c r="F147" s="497"/>
      <c r="G147" s="498"/>
      <c r="H147" s="497"/>
      <c r="I147" s="497"/>
      <c r="J147" s="497"/>
      <c r="K147" s="497"/>
      <c r="L147" s="497"/>
      <c r="M147" s="497"/>
      <c r="N147" s="497"/>
      <c r="O147" s="497"/>
      <c r="P147" s="358"/>
      <c r="Q147" s="358"/>
      <c r="R147" s="358"/>
      <c r="S147" s="358"/>
      <c r="T147" s="358"/>
      <c r="U147" s="358"/>
      <c r="V147" s="358"/>
      <c r="W147" s="358"/>
      <c r="X147" s="358"/>
      <c r="Y147" s="358"/>
      <c r="Z147" s="358"/>
      <c r="AA147" s="358"/>
      <c r="AB147" s="358"/>
      <c r="AC147" s="358"/>
      <c r="AD147" s="359"/>
      <c r="AE147" s="359"/>
      <c r="AF147" s="359"/>
      <c r="AG147" s="359"/>
      <c r="AH147" s="359"/>
      <c r="AI147" s="359"/>
      <c r="AJ147" s="359"/>
      <c r="AK147" s="359"/>
      <c r="AL147" s="359"/>
      <c r="AM147" s="359"/>
      <c r="AN147" s="359"/>
      <c r="AO147" s="359"/>
      <c r="AP147" s="359"/>
      <c r="AQ147" s="359"/>
      <c r="AR147" s="359"/>
      <c r="AS147" s="359"/>
      <c r="AT147" s="359"/>
      <c r="AU147" s="359"/>
      <c r="AV147" s="360"/>
    </row>
    <row r="148" spans="1:48" ht="15.75" x14ac:dyDescent="0.25">
      <c r="A148" s="497"/>
      <c r="B148" s="497"/>
      <c r="C148" s="497"/>
      <c r="D148" s="497"/>
      <c r="E148" s="497"/>
      <c r="F148" s="497"/>
      <c r="G148" s="498"/>
      <c r="H148" s="497"/>
      <c r="I148" s="497"/>
      <c r="J148" s="497"/>
      <c r="K148" s="497"/>
      <c r="L148" s="497"/>
      <c r="M148" s="497"/>
      <c r="N148" s="497"/>
      <c r="O148" s="497"/>
      <c r="P148" s="358"/>
      <c r="Q148" s="358"/>
      <c r="R148" s="358"/>
      <c r="S148" s="358"/>
      <c r="T148" s="358"/>
      <c r="U148" s="358"/>
      <c r="V148" s="358"/>
      <c r="W148" s="358"/>
      <c r="X148" s="358"/>
      <c r="Y148" s="358"/>
      <c r="Z148" s="358"/>
      <c r="AA148" s="358"/>
      <c r="AB148" s="358"/>
      <c r="AC148" s="358"/>
      <c r="AD148" s="359"/>
      <c r="AE148" s="359"/>
      <c r="AF148" s="359"/>
      <c r="AG148" s="359"/>
      <c r="AH148" s="359"/>
      <c r="AI148" s="359"/>
      <c r="AJ148" s="359"/>
      <c r="AK148" s="359"/>
      <c r="AL148" s="359"/>
      <c r="AM148" s="359"/>
      <c r="AN148" s="359"/>
      <c r="AO148" s="359"/>
      <c r="AP148" s="359"/>
      <c r="AQ148" s="359"/>
      <c r="AR148" s="359"/>
      <c r="AS148" s="359"/>
      <c r="AT148" s="359"/>
      <c r="AU148" s="359"/>
      <c r="AV148" s="360"/>
    </row>
    <row r="149" spans="1:48" ht="15.75" x14ac:dyDescent="0.25">
      <c r="A149" s="497"/>
      <c r="B149" s="497"/>
      <c r="C149" s="497"/>
      <c r="D149" s="497"/>
      <c r="E149" s="497"/>
      <c r="F149" s="497"/>
      <c r="G149" s="498"/>
      <c r="H149" s="497"/>
      <c r="I149" s="497"/>
      <c r="J149" s="497"/>
      <c r="K149" s="497"/>
      <c r="L149" s="497"/>
      <c r="M149" s="497"/>
      <c r="N149" s="497"/>
      <c r="O149" s="497"/>
      <c r="P149" s="358"/>
      <c r="Q149" s="358"/>
      <c r="R149" s="358"/>
      <c r="S149" s="358"/>
      <c r="T149" s="358"/>
      <c r="U149" s="358"/>
      <c r="V149" s="358"/>
      <c r="W149" s="358"/>
      <c r="X149" s="358"/>
      <c r="Y149" s="358"/>
      <c r="Z149" s="358"/>
      <c r="AA149" s="358"/>
      <c r="AB149" s="358"/>
      <c r="AC149" s="358"/>
      <c r="AD149" s="359"/>
      <c r="AE149" s="359"/>
      <c r="AF149" s="359"/>
      <c r="AG149" s="359"/>
      <c r="AH149" s="359"/>
      <c r="AI149" s="359"/>
      <c r="AJ149" s="359"/>
      <c r="AK149" s="359"/>
      <c r="AL149" s="359"/>
      <c r="AM149" s="359"/>
      <c r="AN149" s="359"/>
      <c r="AO149" s="359"/>
      <c r="AP149" s="359"/>
      <c r="AQ149" s="359"/>
      <c r="AR149" s="359"/>
      <c r="AS149" s="359"/>
      <c r="AT149" s="359"/>
      <c r="AU149" s="359"/>
      <c r="AV149" s="360"/>
    </row>
    <row r="150" spans="1:48" ht="15.75" x14ac:dyDescent="0.25">
      <c r="A150" s="497"/>
      <c r="B150" s="497"/>
      <c r="C150" s="497"/>
      <c r="D150" s="497"/>
      <c r="E150" s="497"/>
      <c r="F150" s="497"/>
      <c r="G150" s="498"/>
      <c r="H150" s="497"/>
      <c r="I150" s="497"/>
      <c r="J150" s="497"/>
      <c r="K150" s="497"/>
      <c r="L150" s="497"/>
      <c r="M150" s="497"/>
      <c r="N150" s="497"/>
      <c r="O150" s="497"/>
      <c r="P150" s="358"/>
      <c r="Q150" s="358"/>
      <c r="R150" s="358"/>
      <c r="S150" s="358"/>
      <c r="T150" s="358"/>
      <c r="U150" s="358"/>
      <c r="V150" s="358"/>
      <c r="W150" s="358"/>
      <c r="X150" s="358"/>
      <c r="Y150" s="358"/>
      <c r="Z150" s="358"/>
      <c r="AA150" s="358"/>
      <c r="AB150" s="358"/>
      <c r="AC150" s="358"/>
      <c r="AD150" s="359"/>
      <c r="AE150" s="359"/>
      <c r="AF150" s="359"/>
      <c r="AG150" s="359"/>
      <c r="AH150" s="359"/>
      <c r="AI150" s="359"/>
      <c r="AJ150" s="359"/>
      <c r="AK150" s="359"/>
      <c r="AL150" s="359"/>
      <c r="AM150" s="359"/>
      <c r="AN150" s="359"/>
      <c r="AO150" s="359"/>
      <c r="AP150" s="359"/>
      <c r="AQ150" s="359"/>
      <c r="AR150" s="359"/>
      <c r="AS150" s="359"/>
      <c r="AT150" s="359"/>
      <c r="AU150" s="359"/>
      <c r="AV150" s="360"/>
    </row>
    <row r="151" spans="1:48" ht="15.75" x14ac:dyDescent="0.25">
      <c r="A151" s="497"/>
      <c r="B151" s="497"/>
      <c r="C151" s="497"/>
      <c r="D151" s="497"/>
      <c r="E151" s="497"/>
      <c r="F151" s="497"/>
      <c r="G151" s="498"/>
      <c r="H151" s="497"/>
      <c r="I151" s="497"/>
      <c r="J151" s="497"/>
      <c r="K151" s="497"/>
      <c r="L151" s="497"/>
      <c r="M151" s="497"/>
      <c r="N151" s="497"/>
      <c r="O151" s="497"/>
      <c r="P151" s="358"/>
      <c r="Q151" s="358"/>
      <c r="R151" s="358"/>
      <c r="S151" s="358"/>
      <c r="T151" s="358"/>
      <c r="U151" s="358"/>
      <c r="V151" s="358"/>
      <c r="W151" s="358"/>
      <c r="X151" s="358"/>
      <c r="Y151" s="358"/>
      <c r="Z151" s="358"/>
      <c r="AA151" s="358"/>
      <c r="AB151" s="358"/>
      <c r="AC151" s="358"/>
      <c r="AD151" s="359"/>
      <c r="AE151" s="359"/>
      <c r="AF151" s="359"/>
      <c r="AG151" s="359"/>
      <c r="AH151" s="359"/>
      <c r="AI151" s="359"/>
      <c r="AJ151" s="359"/>
      <c r="AK151" s="359"/>
      <c r="AL151" s="359"/>
      <c r="AM151" s="359"/>
      <c r="AN151" s="359"/>
      <c r="AO151" s="359"/>
      <c r="AP151" s="359"/>
      <c r="AQ151" s="359"/>
      <c r="AR151" s="359"/>
      <c r="AS151" s="359"/>
      <c r="AT151" s="359"/>
      <c r="AU151" s="359"/>
      <c r="AV151" s="360"/>
    </row>
    <row r="152" spans="1:48" ht="15.75" x14ac:dyDescent="0.25">
      <c r="A152" s="497"/>
      <c r="B152" s="497"/>
      <c r="C152" s="497"/>
      <c r="D152" s="497"/>
      <c r="E152" s="497"/>
      <c r="F152" s="497"/>
      <c r="G152" s="498"/>
      <c r="H152" s="497"/>
      <c r="I152" s="497"/>
      <c r="J152" s="497"/>
      <c r="K152" s="497"/>
      <c r="L152" s="497"/>
      <c r="M152" s="497"/>
      <c r="N152" s="497"/>
      <c r="O152" s="497"/>
      <c r="P152" s="358"/>
      <c r="Q152" s="358"/>
      <c r="R152" s="358"/>
      <c r="S152" s="358"/>
      <c r="T152" s="358"/>
      <c r="U152" s="358"/>
      <c r="V152" s="358"/>
      <c r="W152" s="358"/>
      <c r="X152" s="358"/>
      <c r="Y152" s="358"/>
      <c r="Z152" s="358"/>
      <c r="AA152" s="358"/>
      <c r="AB152" s="358"/>
      <c r="AC152" s="358"/>
      <c r="AD152" s="359"/>
      <c r="AE152" s="359"/>
      <c r="AF152" s="359"/>
      <c r="AG152" s="359"/>
      <c r="AH152" s="359"/>
      <c r="AI152" s="359"/>
      <c r="AJ152" s="359"/>
      <c r="AK152" s="359"/>
      <c r="AL152" s="359"/>
      <c r="AM152" s="359"/>
      <c r="AN152" s="359"/>
      <c r="AO152" s="359"/>
      <c r="AP152" s="359"/>
      <c r="AQ152" s="359"/>
      <c r="AR152" s="359"/>
      <c r="AS152" s="359"/>
      <c r="AT152" s="359"/>
      <c r="AU152" s="359"/>
      <c r="AV152" s="360"/>
    </row>
    <row r="153" spans="1:48" ht="15.75" x14ac:dyDescent="0.25">
      <c r="A153" s="497"/>
      <c r="B153" s="497"/>
      <c r="C153" s="497"/>
      <c r="D153" s="497"/>
      <c r="E153" s="497"/>
      <c r="F153" s="497"/>
      <c r="G153" s="498"/>
      <c r="H153" s="497"/>
      <c r="I153" s="497"/>
      <c r="J153" s="497"/>
      <c r="K153" s="497"/>
      <c r="L153" s="497"/>
      <c r="M153" s="497"/>
      <c r="N153" s="497"/>
      <c r="O153" s="497"/>
      <c r="P153" s="358"/>
      <c r="Q153" s="358"/>
      <c r="R153" s="358"/>
      <c r="S153" s="358"/>
      <c r="T153" s="358"/>
      <c r="U153" s="358"/>
      <c r="V153" s="358"/>
      <c r="W153" s="358"/>
      <c r="X153" s="358"/>
      <c r="Y153" s="358"/>
      <c r="Z153" s="358"/>
      <c r="AA153" s="358"/>
      <c r="AB153" s="358"/>
      <c r="AC153" s="358"/>
      <c r="AD153" s="359"/>
      <c r="AE153" s="359"/>
      <c r="AF153" s="359"/>
      <c r="AG153" s="359"/>
      <c r="AH153" s="359"/>
      <c r="AI153" s="359"/>
      <c r="AJ153" s="359"/>
      <c r="AK153" s="359"/>
      <c r="AL153" s="359"/>
      <c r="AM153" s="359"/>
      <c r="AN153" s="359"/>
      <c r="AO153" s="359"/>
      <c r="AP153" s="359"/>
      <c r="AQ153" s="359"/>
      <c r="AR153" s="359"/>
      <c r="AS153" s="359"/>
      <c r="AT153" s="359"/>
      <c r="AU153" s="359"/>
      <c r="AV153" s="360"/>
    </row>
    <row r="154" spans="1:48" ht="15.75" x14ac:dyDescent="0.25">
      <c r="A154" s="497"/>
      <c r="B154" s="497"/>
      <c r="C154" s="497"/>
      <c r="D154" s="497"/>
      <c r="E154" s="497"/>
      <c r="F154" s="497"/>
      <c r="G154" s="498"/>
      <c r="H154" s="497"/>
      <c r="I154" s="497"/>
      <c r="J154" s="497"/>
      <c r="K154" s="497"/>
      <c r="L154" s="497"/>
      <c r="M154" s="497"/>
      <c r="N154" s="497"/>
      <c r="O154" s="497"/>
      <c r="P154" s="358"/>
      <c r="Q154" s="358"/>
      <c r="R154" s="358"/>
      <c r="S154" s="358"/>
      <c r="T154" s="358"/>
      <c r="U154" s="358"/>
      <c r="V154" s="358"/>
      <c r="W154" s="358"/>
      <c r="X154" s="358"/>
      <c r="Y154" s="358"/>
      <c r="Z154" s="358"/>
      <c r="AA154" s="358"/>
      <c r="AB154" s="358"/>
      <c r="AC154" s="358"/>
      <c r="AD154" s="359"/>
      <c r="AE154" s="359"/>
      <c r="AF154" s="359"/>
      <c r="AG154" s="359"/>
      <c r="AH154" s="359"/>
      <c r="AI154" s="359"/>
      <c r="AJ154" s="359"/>
      <c r="AK154" s="359"/>
      <c r="AL154" s="359"/>
      <c r="AM154" s="359"/>
      <c r="AN154" s="359"/>
      <c r="AO154" s="359"/>
      <c r="AP154" s="359"/>
      <c r="AQ154" s="359"/>
      <c r="AR154" s="359"/>
      <c r="AS154" s="359"/>
      <c r="AT154" s="359"/>
      <c r="AU154" s="359"/>
      <c r="AV154" s="360"/>
    </row>
    <row r="155" spans="1:48" ht="15.75" x14ac:dyDescent="0.25">
      <c r="A155" s="497"/>
      <c r="B155" s="497"/>
      <c r="C155" s="497"/>
      <c r="D155" s="497"/>
      <c r="E155" s="497"/>
      <c r="F155" s="497"/>
      <c r="G155" s="498"/>
      <c r="H155" s="497"/>
      <c r="I155" s="497"/>
      <c r="J155" s="497"/>
      <c r="K155" s="497"/>
      <c r="L155" s="497"/>
      <c r="M155" s="497"/>
      <c r="N155" s="497"/>
      <c r="O155" s="497"/>
      <c r="P155" s="358"/>
      <c r="Q155" s="358"/>
      <c r="R155" s="358"/>
      <c r="S155" s="358"/>
      <c r="T155" s="358"/>
      <c r="U155" s="358"/>
      <c r="V155" s="358"/>
      <c r="W155" s="358"/>
      <c r="X155" s="358"/>
      <c r="Y155" s="358"/>
      <c r="Z155" s="358"/>
      <c r="AA155" s="358"/>
      <c r="AB155" s="358"/>
      <c r="AC155" s="358"/>
      <c r="AD155" s="359"/>
      <c r="AE155" s="359"/>
      <c r="AF155" s="359"/>
      <c r="AG155" s="359"/>
      <c r="AH155" s="359"/>
      <c r="AI155" s="359"/>
      <c r="AJ155" s="359"/>
      <c r="AK155" s="359"/>
      <c r="AL155" s="359"/>
      <c r="AM155" s="359"/>
      <c r="AN155" s="359"/>
      <c r="AO155" s="359"/>
      <c r="AP155" s="359"/>
      <c r="AQ155" s="359"/>
      <c r="AR155" s="359"/>
      <c r="AS155" s="359"/>
      <c r="AT155" s="359"/>
      <c r="AU155" s="359"/>
      <c r="AV155" s="360"/>
    </row>
    <row r="156" spans="1:48" ht="15.75" x14ac:dyDescent="0.25">
      <c r="A156" s="497"/>
      <c r="B156" s="497"/>
      <c r="C156" s="497"/>
      <c r="D156" s="497"/>
      <c r="E156" s="497"/>
      <c r="F156" s="497"/>
      <c r="G156" s="498"/>
      <c r="H156" s="497"/>
      <c r="I156" s="497"/>
      <c r="J156" s="497"/>
      <c r="K156" s="497"/>
      <c r="L156" s="497"/>
      <c r="M156" s="497"/>
      <c r="N156" s="497"/>
      <c r="O156" s="497"/>
      <c r="P156" s="358"/>
      <c r="Q156" s="358"/>
      <c r="R156" s="358"/>
      <c r="S156" s="358"/>
      <c r="T156" s="358"/>
      <c r="U156" s="358"/>
      <c r="V156" s="358"/>
      <c r="W156" s="358"/>
      <c r="X156" s="358"/>
      <c r="Y156" s="358"/>
      <c r="Z156" s="358"/>
      <c r="AA156" s="358"/>
      <c r="AB156" s="358"/>
      <c r="AC156" s="358"/>
      <c r="AD156" s="359"/>
      <c r="AE156" s="359"/>
      <c r="AF156" s="359"/>
      <c r="AG156" s="359"/>
      <c r="AH156" s="359"/>
      <c r="AI156" s="359"/>
      <c r="AJ156" s="359"/>
      <c r="AK156" s="359"/>
      <c r="AL156" s="359"/>
      <c r="AM156" s="359"/>
      <c r="AN156" s="359"/>
      <c r="AO156" s="359"/>
      <c r="AP156" s="359"/>
      <c r="AQ156" s="359"/>
      <c r="AR156" s="359"/>
      <c r="AS156" s="359"/>
      <c r="AT156" s="359"/>
      <c r="AU156" s="359"/>
      <c r="AV156" s="360"/>
    </row>
    <row r="157" spans="1:48" ht="15.75" x14ac:dyDescent="0.25">
      <c r="A157" s="497"/>
      <c r="B157" s="497"/>
      <c r="C157" s="497"/>
      <c r="D157" s="497"/>
      <c r="E157" s="497"/>
      <c r="F157" s="497"/>
      <c r="G157" s="497"/>
      <c r="H157" s="498"/>
      <c r="I157" s="497"/>
      <c r="J157" s="497"/>
      <c r="K157" s="497"/>
      <c r="L157" s="497"/>
      <c r="M157" s="497"/>
      <c r="N157" s="497"/>
      <c r="O157" s="497"/>
      <c r="P157" s="358"/>
      <c r="Q157" s="358"/>
      <c r="R157" s="358"/>
      <c r="S157" s="358"/>
      <c r="T157" s="358"/>
      <c r="U157" s="358"/>
      <c r="V157" s="358"/>
      <c r="W157" s="358"/>
      <c r="X157" s="358"/>
      <c r="Y157" s="358"/>
      <c r="Z157" s="358"/>
      <c r="AA157" s="358"/>
      <c r="AB157" s="358"/>
      <c r="AC157" s="358"/>
      <c r="AD157" s="359"/>
      <c r="AE157" s="359"/>
      <c r="AF157" s="359"/>
      <c r="AG157" s="359"/>
      <c r="AH157" s="359"/>
      <c r="AI157" s="359"/>
      <c r="AJ157" s="359"/>
      <c r="AK157" s="359"/>
      <c r="AL157" s="359"/>
      <c r="AM157" s="359"/>
      <c r="AN157" s="359"/>
      <c r="AO157" s="359"/>
      <c r="AP157" s="359"/>
      <c r="AQ157" s="359"/>
      <c r="AR157" s="359"/>
      <c r="AS157" s="359"/>
      <c r="AT157" s="359"/>
      <c r="AU157" s="359"/>
      <c r="AV157" s="360"/>
    </row>
    <row r="158" spans="1:48" ht="15.75" x14ac:dyDescent="0.25">
      <c r="A158" s="497"/>
      <c r="B158" s="497"/>
      <c r="C158" s="497"/>
      <c r="D158" s="497"/>
      <c r="E158" s="497"/>
      <c r="F158" s="497"/>
      <c r="G158" s="497"/>
      <c r="H158" s="497"/>
      <c r="I158" s="497"/>
      <c r="J158" s="497"/>
      <c r="K158" s="497"/>
      <c r="L158" s="497"/>
      <c r="M158" s="497"/>
      <c r="N158" s="497"/>
      <c r="O158" s="497"/>
      <c r="P158" s="358"/>
      <c r="Q158" s="358"/>
      <c r="R158" s="358"/>
      <c r="S158" s="358"/>
      <c r="T158" s="358"/>
      <c r="U158" s="358"/>
      <c r="V158" s="358"/>
      <c r="W158" s="358"/>
      <c r="X158" s="358"/>
      <c r="Y158" s="358"/>
      <c r="Z158" s="358"/>
      <c r="AA158" s="358"/>
      <c r="AB158" s="358"/>
      <c r="AC158" s="358"/>
      <c r="AD158" s="359"/>
      <c r="AE158" s="359"/>
      <c r="AF158" s="359"/>
      <c r="AG158" s="359"/>
      <c r="AH158" s="359"/>
      <c r="AI158" s="359"/>
      <c r="AJ158" s="359"/>
      <c r="AK158" s="359"/>
      <c r="AL158" s="359"/>
      <c r="AM158" s="359"/>
      <c r="AN158" s="359"/>
      <c r="AO158" s="359"/>
      <c r="AP158" s="359"/>
      <c r="AQ158" s="359"/>
      <c r="AR158" s="359"/>
      <c r="AS158" s="359"/>
      <c r="AT158" s="359"/>
      <c r="AU158" s="359"/>
      <c r="AV158" s="360"/>
    </row>
    <row r="159" spans="1:48" ht="15.75" x14ac:dyDescent="0.25">
      <c r="A159" s="497"/>
      <c r="B159" s="497"/>
      <c r="C159" s="497"/>
      <c r="D159" s="497"/>
      <c r="E159" s="497"/>
      <c r="F159" s="497"/>
      <c r="G159" s="497"/>
      <c r="H159" s="497"/>
      <c r="I159" s="497"/>
      <c r="J159" s="497"/>
      <c r="K159" s="497"/>
      <c r="L159" s="497"/>
      <c r="M159" s="497"/>
      <c r="N159" s="497"/>
      <c r="O159" s="497"/>
      <c r="P159" s="358"/>
      <c r="Q159" s="358"/>
      <c r="R159" s="358"/>
      <c r="S159" s="358"/>
      <c r="T159" s="358"/>
      <c r="U159" s="358"/>
      <c r="V159" s="358"/>
      <c r="W159" s="358"/>
      <c r="X159" s="358"/>
      <c r="Y159" s="358"/>
      <c r="Z159" s="358"/>
      <c r="AA159" s="358"/>
      <c r="AB159" s="358"/>
      <c r="AC159" s="358"/>
      <c r="AD159" s="359"/>
      <c r="AE159" s="359"/>
      <c r="AF159" s="359"/>
      <c r="AG159" s="359"/>
      <c r="AH159" s="359"/>
      <c r="AI159" s="359"/>
      <c r="AJ159" s="359"/>
      <c r="AK159" s="359"/>
      <c r="AL159" s="359"/>
      <c r="AM159" s="359"/>
      <c r="AN159" s="359"/>
      <c r="AO159" s="359"/>
      <c r="AP159" s="359"/>
      <c r="AQ159" s="359"/>
      <c r="AR159" s="359"/>
      <c r="AS159" s="359"/>
      <c r="AT159" s="359"/>
      <c r="AU159" s="359"/>
      <c r="AV159" s="360"/>
    </row>
    <row r="160" spans="1:48" ht="15.75" x14ac:dyDescent="0.25">
      <c r="A160" s="497"/>
      <c r="B160" s="497"/>
      <c r="C160" s="497"/>
      <c r="D160" s="497"/>
      <c r="E160" s="497"/>
      <c r="F160" s="497"/>
      <c r="G160" s="497"/>
      <c r="H160" s="497"/>
      <c r="I160" s="497"/>
      <c r="J160" s="497"/>
      <c r="K160" s="497"/>
      <c r="L160" s="497"/>
      <c r="M160" s="497"/>
      <c r="N160" s="497"/>
      <c r="O160" s="497"/>
      <c r="P160" s="358"/>
      <c r="Q160" s="358"/>
      <c r="R160" s="358"/>
      <c r="S160" s="358"/>
      <c r="T160" s="358"/>
      <c r="U160" s="358"/>
      <c r="V160" s="358"/>
      <c r="W160" s="358"/>
      <c r="X160" s="358"/>
      <c r="Y160" s="358"/>
      <c r="Z160" s="358"/>
      <c r="AA160" s="358"/>
      <c r="AB160" s="358"/>
      <c r="AC160" s="358"/>
      <c r="AD160" s="359"/>
      <c r="AE160" s="359"/>
      <c r="AF160" s="359"/>
      <c r="AG160" s="359"/>
      <c r="AH160" s="359"/>
      <c r="AI160" s="359"/>
      <c r="AJ160" s="359"/>
      <c r="AK160" s="359"/>
      <c r="AL160" s="359"/>
      <c r="AM160" s="359"/>
      <c r="AN160" s="359"/>
      <c r="AO160" s="359"/>
      <c r="AP160" s="359"/>
      <c r="AQ160" s="359"/>
      <c r="AR160" s="359"/>
      <c r="AS160" s="359"/>
      <c r="AT160" s="359"/>
      <c r="AU160" s="359"/>
      <c r="AV160" s="360"/>
    </row>
    <row r="161" spans="1:48" ht="15.75" x14ac:dyDescent="0.25">
      <c r="A161" s="497"/>
      <c r="B161" s="497"/>
      <c r="C161" s="497"/>
      <c r="D161" s="497"/>
      <c r="E161" s="497"/>
      <c r="F161" s="497"/>
      <c r="G161" s="497"/>
      <c r="H161" s="497"/>
      <c r="I161" s="497"/>
      <c r="J161" s="497"/>
      <c r="K161" s="497"/>
      <c r="L161" s="497"/>
      <c r="M161" s="497"/>
      <c r="N161" s="497"/>
      <c r="O161" s="497"/>
      <c r="P161" s="358"/>
      <c r="Q161" s="358"/>
      <c r="R161" s="358"/>
      <c r="S161" s="358"/>
      <c r="T161" s="358"/>
      <c r="U161" s="358"/>
      <c r="V161" s="358"/>
      <c r="W161" s="358"/>
      <c r="X161" s="358"/>
      <c r="Y161" s="358"/>
      <c r="Z161" s="358"/>
      <c r="AA161" s="358"/>
      <c r="AB161" s="358"/>
      <c r="AC161" s="358"/>
      <c r="AD161" s="359"/>
      <c r="AE161" s="359"/>
      <c r="AF161" s="359"/>
      <c r="AG161" s="359"/>
      <c r="AH161" s="359"/>
      <c r="AI161" s="359"/>
      <c r="AJ161" s="359"/>
      <c r="AK161" s="359"/>
      <c r="AL161" s="359"/>
      <c r="AM161" s="359"/>
      <c r="AN161" s="359"/>
      <c r="AO161" s="359"/>
      <c r="AP161" s="359"/>
      <c r="AQ161" s="359"/>
      <c r="AR161" s="359"/>
      <c r="AS161" s="359"/>
      <c r="AT161" s="359"/>
      <c r="AU161" s="359"/>
      <c r="AV161" s="360"/>
    </row>
    <row r="162" spans="1:48" ht="15.75" x14ac:dyDescent="0.25">
      <c r="A162" s="497"/>
      <c r="B162" s="497"/>
      <c r="C162" s="497"/>
      <c r="D162" s="497"/>
      <c r="E162" s="497"/>
      <c r="F162" s="497"/>
      <c r="G162" s="497"/>
      <c r="H162" s="497"/>
      <c r="I162" s="497"/>
      <c r="J162" s="497"/>
      <c r="K162" s="497"/>
      <c r="L162" s="497"/>
      <c r="M162" s="497"/>
      <c r="N162" s="497"/>
      <c r="O162" s="497"/>
      <c r="P162" s="358"/>
      <c r="Q162" s="358"/>
      <c r="R162" s="358"/>
      <c r="S162" s="358"/>
      <c r="T162" s="358"/>
      <c r="U162" s="358"/>
      <c r="V162" s="358"/>
      <c r="W162" s="358"/>
      <c r="X162" s="358"/>
      <c r="Y162" s="358"/>
      <c r="Z162" s="358"/>
      <c r="AA162" s="358"/>
      <c r="AB162" s="358"/>
      <c r="AC162" s="358"/>
      <c r="AD162" s="359"/>
      <c r="AE162" s="359"/>
      <c r="AF162" s="359"/>
      <c r="AG162" s="359"/>
      <c r="AH162" s="359"/>
      <c r="AI162" s="359"/>
      <c r="AJ162" s="359"/>
      <c r="AK162" s="359"/>
      <c r="AL162" s="359"/>
      <c r="AM162" s="359"/>
      <c r="AN162" s="359"/>
      <c r="AO162" s="359"/>
      <c r="AP162" s="359"/>
      <c r="AQ162" s="359"/>
      <c r="AR162" s="359"/>
      <c r="AS162" s="359"/>
      <c r="AT162" s="359"/>
      <c r="AU162" s="359"/>
      <c r="AV162" s="360"/>
    </row>
    <row r="163" spans="1:48" ht="15.75" x14ac:dyDescent="0.25">
      <c r="A163" s="497"/>
      <c r="B163" s="497"/>
      <c r="C163" s="497"/>
      <c r="D163" s="497"/>
      <c r="E163" s="497"/>
      <c r="F163" s="497"/>
      <c r="G163" s="497"/>
      <c r="H163" s="497"/>
      <c r="I163" s="497"/>
      <c r="J163" s="497"/>
      <c r="K163" s="497"/>
      <c r="L163" s="497"/>
      <c r="M163" s="497"/>
      <c r="N163" s="497"/>
      <c r="O163" s="497"/>
      <c r="P163" s="358"/>
      <c r="Q163" s="358"/>
      <c r="R163" s="358"/>
      <c r="S163" s="358"/>
      <c r="T163" s="358"/>
      <c r="U163" s="358"/>
      <c r="V163" s="358"/>
      <c r="W163" s="358"/>
      <c r="X163" s="358"/>
      <c r="Y163" s="358"/>
      <c r="Z163" s="358"/>
      <c r="AA163" s="358"/>
      <c r="AB163" s="358"/>
      <c r="AC163" s="358"/>
      <c r="AD163" s="359"/>
      <c r="AE163" s="359"/>
      <c r="AF163" s="359"/>
      <c r="AG163" s="359"/>
      <c r="AH163" s="359"/>
      <c r="AI163" s="359"/>
      <c r="AJ163" s="359"/>
      <c r="AK163" s="359"/>
      <c r="AL163" s="359"/>
      <c r="AM163" s="359"/>
      <c r="AN163" s="359"/>
      <c r="AO163" s="359"/>
      <c r="AP163" s="359"/>
      <c r="AQ163" s="359"/>
      <c r="AR163" s="359"/>
      <c r="AS163" s="359"/>
      <c r="AT163" s="359"/>
      <c r="AU163" s="359"/>
      <c r="AV163" s="360"/>
    </row>
    <row r="164" spans="1:48" ht="15.75" x14ac:dyDescent="0.25">
      <c r="A164" s="497"/>
      <c r="B164" s="497"/>
      <c r="C164" s="497"/>
      <c r="D164" s="497"/>
      <c r="E164" s="497"/>
      <c r="F164" s="497"/>
      <c r="G164" s="497"/>
      <c r="H164" s="497"/>
      <c r="I164" s="497"/>
      <c r="J164" s="497"/>
      <c r="K164" s="497"/>
      <c r="L164" s="497"/>
      <c r="M164" s="497"/>
      <c r="N164" s="497"/>
      <c r="O164" s="497"/>
      <c r="P164" s="358"/>
      <c r="Q164" s="358"/>
      <c r="R164" s="358"/>
      <c r="S164" s="358"/>
      <c r="T164" s="358"/>
      <c r="U164" s="358"/>
      <c r="V164" s="358"/>
      <c r="W164" s="358"/>
      <c r="X164" s="358"/>
      <c r="Y164" s="358"/>
      <c r="Z164" s="358"/>
      <c r="AA164" s="358"/>
      <c r="AB164" s="358"/>
      <c r="AC164" s="358"/>
      <c r="AD164" s="359"/>
      <c r="AE164" s="359"/>
      <c r="AF164" s="359"/>
      <c r="AG164" s="359"/>
      <c r="AH164" s="359"/>
      <c r="AI164" s="359"/>
      <c r="AJ164" s="359"/>
      <c r="AK164" s="359"/>
      <c r="AL164" s="359"/>
      <c r="AM164" s="359"/>
      <c r="AN164" s="359"/>
      <c r="AO164" s="359"/>
      <c r="AP164" s="359"/>
      <c r="AQ164" s="359"/>
      <c r="AR164" s="359"/>
      <c r="AS164" s="359"/>
      <c r="AT164" s="359"/>
      <c r="AU164" s="359"/>
      <c r="AV164" s="360"/>
    </row>
    <row r="165" spans="1:48" ht="15.75" x14ac:dyDescent="0.25">
      <c r="A165" s="497"/>
      <c r="B165" s="497"/>
      <c r="C165" s="497"/>
      <c r="D165" s="497"/>
      <c r="E165" s="497"/>
      <c r="F165" s="497"/>
      <c r="G165" s="497"/>
      <c r="H165" s="497"/>
      <c r="I165" s="497"/>
      <c r="J165" s="497"/>
      <c r="K165" s="497"/>
      <c r="L165" s="497"/>
      <c r="M165" s="497"/>
      <c r="N165" s="497"/>
      <c r="O165" s="497"/>
      <c r="P165" s="358"/>
      <c r="Q165" s="358"/>
      <c r="R165" s="358"/>
      <c r="S165" s="358"/>
      <c r="T165" s="358"/>
      <c r="U165" s="358"/>
      <c r="V165" s="358"/>
      <c r="W165" s="358"/>
      <c r="X165" s="358"/>
      <c r="Y165" s="358"/>
      <c r="Z165" s="358"/>
      <c r="AA165" s="358"/>
      <c r="AB165" s="358"/>
      <c r="AC165" s="358"/>
      <c r="AD165" s="359"/>
      <c r="AE165" s="359"/>
      <c r="AF165" s="359"/>
      <c r="AG165" s="359"/>
      <c r="AH165" s="359"/>
      <c r="AI165" s="359"/>
      <c r="AJ165" s="359"/>
      <c r="AK165" s="359"/>
      <c r="AL165" s="359"/>
      <c r="AM165" s="359"/>
      <c r="AN165" s="359"/>
      <c r="AO165" s="359"/>
      <c r="AP165" s="359"/>
      <c r="AQ165" s="359"/>
      <c r="AR165" s="359"/>
      <c r="AS165" s="359"/>
      <c r="AT165" s="359"/>
      <c r="AU165" s="359"/>
      <c r="AV165" s="360"/>
    </row>
    <row r="166" spans="1:48" ht="15.75" x14ac:dyDescent="0.25">
      <c r="A166" s="497"/>
      <c r="B166" s="497"/>
      <c r="C166" s="497"/>
      <c r="D166" s="497"/>
      <c r="E166" s="497"/>
      <c r="F166" s="497"/>
      <c r="G166" s="497"/>
      <c r="H166" s="497"/>
      <c r="I166" s="497"/>
      <c r="J166" s="497"/>
      <c r="K166" s="497"/>
      <c r="L166" s="497"/>
      <c r="M166" s="497"/>
      <c r="N166" s="497"/>
      <c r="O166" s="497"/>
      <c r="P166" s="358"/>
      <c r="Q166" s="358"/>
      <c r="R166" s="358"/>
      <c r="S166" s="358"/>
      <c r="T166" s="358"/>
      <c r="U166" s="358"/>
      <c r="V166" s="358"/>
      <c r="W166" s="358"/>
      <c r="X166" s="358"/>
      <c r="Y166" s="358"/>
      <c r="Z166" s="358"/>
      <c r="AA166" s="358"/>
      <c r="AB166" s="358"/>
      <c r="AC166" s="358"/>
      <c r="AD166" s="359"/>
      <c r="AE166" s="359"/>
      <c r="AF166" s="359"/>
      <c r="AG166" s="359"/>
      <c r="AH166" s="359"/>
      <c r="AI166" s="359"/>
      <c r="AJ166" s="359"/>
      <c r="AK166" s="359"/>
      <c r="AL166" s="359"/>
      <c r="AM166" s="359"/>
      <c r="AN166" s="359"/>
      <c r="AO166" s="359"/>
      <c r="AP166" s="359"/>
      <c r="AQ166" s="359"/>
      <c r="AR166" s="359"/>
      <c r="AS166" s="359"/>
      <c r="AT166" s="359"/>
      <c r="AU166" s="359"/>
      <c r="AV166" s="360"/>
    </row>
    <row r="167" spans="1:48" ht="15.75" x14ac:dyDescent="0.25">
      <c r="A167" s="497"/>
      <c r="B167" s="497"/>
      <c r="C167" s="497"/>
      <c r="D167" s="497"/>
      <c r="E167" s="497"/>
      <c r="F167" s="497"/>
      <c r="G167" s="497"/>
      <c r="H167" s="497"/>
      <c r="I167" s="497"/>
      <c r="J167" s="497"/>
      <c r="K167" s="497"/>
      <c r="L167" s="497"/>
      <c r="M167" s="497"/>
      <c r="N167" s="497"/>
      <c r="O167" s="497"/>
      <c r="P167" s="358"/>
      <c r="Q167" s="358"/>
      <c r="R167" s="358"/>
      <c r="S167" s="358"/>
      <c r="T167" s="358"/>
      <c r="U167" s="358"/>
      <c r="V167" s="358"/>
      <c r="W167" s="358"/>
      <c r="X167" s="358"/>
      <c r="Y167" s="358"/>
      <c r="Z167" s="358"/>
      <c r="AA167" s="358"/>
      <c r="AB167" s="358"/>
      <c r="AC167" s="358"/>
      <c r="AD167" s="359"/>
      <c r="AE167" s="359"/>
      <c r="AF167" s="359"/>
      <c r="AG167" s="359"/>
      <c r="AH167" s="359"/>
      <c r="AI167" s="359"/>
      <c r="AJ167" s="359"/>
      <c r="AK167" s="359"/>
      <c r="AL167" s="359"/>
      <c r="AM167" s="359"/>
      <c r="AN167" s="359"/>
      <c r="AO167" s="359"/>
      <c r="AP167" s="359"/>
      <c r="AQ167" s="359"/>
      <c r="AR167" s="359"/>
      <c r="AS167" s="359"/>
      <c r="AT167" s="359"/>
      <c r="AU167" s="359"/>
      <c r="AV167" s="360"/>
    </row>
    <row r="168" spans="1:48" ht="15.75" x14ac:dyDescent="0.25">
      <c r="A168" s="497"/>
      <c r="B168" s="497"/>
      <c r="C168" s="497"/>
      <c r="D168" s="497"/>
      <c r="E168" s="497"/>
      <c r="F168" s="497"/>
      <c r="G168" s="497"/>
      <c r="H168" s="497"/>
      <c r="I168" s="497"/>
      <c r="J168" s="497"/>
      <c r="K168" s="497"/>
      <c r="L168" s="497"/>
      <c r="M168" s="497"/>
      <c r="N168" s="497"/>
      <c r="O168" s="497"/>
      <c r="P168" s="358"/>
      <c r="Q168" s="358"/>
      <c r="R168" s="358"/>
      <c r="S168" s="358"/>
      <c r="T168" s="358"/>
      <c r="U168" s="358"/>
      <c r="V168" s="358"/>
      <c r="W168" s="358"/>
      <c r="X168" s="358"/>
      <c r="Y168" s="358"/>
      <c r="Z168" s="358"/>
      <c r="AA168" s="358"/>
      <c r="AB168" s="358"/>
      <c r="AC168" s="358"/>
      <c r="AD168" s="359"/>
      <c r="AE168" s="359"/>
      <c r="AF168" s="359"/>
      <c r="AG168" s="359"/>
      <c r="AH168" s="359"/>
      <c r="AI168" s="359"/>
      <c r="AJ168" s="359"/>
      <c r="AK168" s="359"/>
      <c r="AL168" s="359"/>
      <c r="AM168" s="359"/>
      <c r="AN168" s="359"/>
      <c r="AO168" s="359"/>
      <c r="AP168" s="359"/>
      <c r="AQ168" s="359"/>
      <c r="AR168" s="359"/>
      <c r="AS168" s="359"/>
      <c r="AT168" s="359"/>
      <c r="AU168" s="359"/>
      <c r="AV168" s="360"/>
    </row>
    <row r="169" spans="1:48" ht="15.75" x14ac:dyDescent="0.25">
      <c r="A169" s="497"/>
      <c r="B169" s="497"/>
      <c r="C169" s="497"/>
      <c r="D169" s="497"/>
      <c r="E169" s="497"/>
      <c r="F169" s="497"/>
      <c r="G169" s="497"/>
      <c r="H169" s="497"/>
      <c r="I169" s="497"/>
      <c r="J169" s="497"/>
      <c r="K169" s="497"/>
      <c r="L169" s="497"/>
      <c r="M169" s="497"/>
      <c r="N169" s="497"/>
      <c r="O169" s="497"/>
      <c r="P169" s="358"/>
      <c r="Q169" s="358"/>
      <c r="R169" s="358"/>
      <c r="S169" s="358"/>
      <c r="T169" s="358"/>
      <c r="U169" s="358"/>
      <c r="V169" s="358"/>
      <c r="W169" s="358"/>
      <c r="X169" s="358"/>
      <c r="Y169" s="358"/>
      <c r="Z169" s="358"/>
      <c r="AA169" s="358"/>
      <c r="AB169" s="358"/>
      <c r="AC169" s="358"/>
      <c r="AD169" s="359"/>
      <c r="AE169" s="359"/>
      <c r="AF169" s="359"/>
      <c r="AG169" s="359"/>
      <c r="AH169" s="359"/>
      <c r="AI169" s="359"/>
      <c r="AJ169" s="359"/>
      <c r="AK169" s="359"/>
      <c r="AL169" s="359"/>
      <c r="AM169" s="359"/>
      <c r="AN169" s="359"/>
      <c r="AO169" s="359"/>
      <c r="AP169" s="359"/>
      <c r="AQ169" s="359"/>
      <c r="AR169" s="359"/>
      <c r="AS169" s="359"/>
      <c r="AT169" s="359"/>
      <c r="AU169" s="359"/>
      <c r="AV169" s="360"/>
    </row>
    <row r="170" spans="1:48" ht="15.75" x14ac:dyDescent="0.25">
      <c r="A170" s="497"/>
      <c r="B170" s="497"/>
      <c r="C170" s="497"/>
      <c r="D170" s="497"/>
      <c r="E170" s="497"/>
      <c r="F170" s="497"/>
      <c r="G170" s="497"/>
      <c r="H170" s="497"/>
      <c r="I170" s="497"/>
      <c r="J170" s="497"/>
      <c r="K170" s="497"/>
      <c r="L170" s="497"/>
      <c r="M170" s="497"/>
      <c r="N170" s="497"/>
      <c r="O170" s="497"/>
      <c r="P170" s="358"/>
      <c r="Q170" s="358"/>
      <c r="R170" s="358"/>
      <c r="S170" s="358"/>
      <c r="T170" s="358"/>
      <c r="U170" s="358"/>
      <c r="V170" s="358"/>
      <c r="W170" s="358"/>
      <c r="X170" s="358"/>
      <c r="Y170" s="358"/>
      <c r="Z170" s="358"/>
      <c r="AA170" s="358"/>
      <c r="AB170" s="358"/>
      <c r="AC170" s="358"/>
      <c r="AD170" s="359"/>
      <c r="AE170" s="359"/>
      <c r="AF170" s="359"/>
      <c r="AG170" s="359"/>
      <c r="AH170" s="359"/>
      <c r="AI170" s="359"/>
      <c r="AJ170" s="359"/>
      <c r="AK170" s="359"/>
      <c r="AL170" s="359"/>
      <c r="AM170" s="359"/>
      <c r="AN170" s="359"/>
      <c r="AO170" s="359"/>
      <c r="AP170" s="359"/>
      <c r="AQ170" s="359"/>
      <c r="AR170" s="359"/>
      <c r="AS170" s="359"/>
      <c r="AT170" s="359"/>
      <c r="AU170" s="359"/>
      <c r="AV170" s="360"/>
    </row>
    <row r="171" spans="1:48" ht="15.75" x14ac:dyDescent="0.25">
      <c r="A171" s="497"/>
      <c r="B171" s="497"/>
      <c r="C171" s="497"/>
      <c r="D171" s="497"/>
      <c r="E171" s="497"/>
      <c r="F171" s="497"/>
      <c r="G171" s="497"/>
      <c r="H171" s="497"/>
      <c r="I171" s="497"/>
      <c r="J171" s="497"/>
      <c r="K171" s="497"/>
      <c r="L171" s="497"/>
      <c r="M171" s="497"/>
      <c r="N171" s="497"/>
      <c r="O171" s="497"/>
      <c r="P171" s="358"/>
      <c r="Q171" s="358"/>
      <c r="R171" s="358"/>
      <c r="S171" s="358"/>
      <c r="T171" s="358"/>
      <c r="U171" s="358"/>
      <c r="V171" s="358"/>
      <c r="W171" s="358"/>
      <c r="X171" s="358"/>
      <c r="Y171" s="358"/>
      <c r="Z171" s="358"/>
      <c r="AA171" s="358"/>
      <c r="AB171" s="358"/>
      <c r="AC171" s="358"/>
      <c r="AD171" s="359"/>
      <c r="AE171" s="359"/>
      <c r="AF171" s="359"/>
      <c r="AG171" s="359"/>
      <c r="AH171" s="359"/>
      <c r="AI171" s="359"/>
      <c r="AJ171" s="359"/>
      <c r="AK171" s="359"/>
      <c r="AL171" s="359"/>
      <c r="AM171" s="359"/>
      <c r="AN171" s="359"/>
      <c r="AO171" s="359"/>
      <c r="AP171" s="359"/>
      <c r="AQ171" s="359"/>
      <c r="AR171" s="359"/>
      <c r="AS171" s="359"/>
      <c r="AT171" s="359"/>
      <c r="AU171" s="359"/>
      <c r="AV171" s="360"/>
    </row>
    <row r="172" spans="1:48" ht="15.75" x14ac:dyDescent="0.25">
      <c r="A172" s="497"/>
      <c r="B172" s="497"/>
      <c r="C172" s="497"/>
      <c r="D172" s="497"/>
      <c r="E172" s="497"/>
      <c r="F172" s="497"/>
      <c r="G172" s="497"/>
      <c r="H172" s="497"/>
      <c r="I172" s="497"/>
      <c r="J172" s="497"/>
      <c r="K172" s="497"/>
      <c r="L172" s="497"/>
      <c r="M172" s="497"/>
      <c r="N172" s="497"/>
      <c r="O172" s="497"/>
      <c r="P172" s="358"/>
      <c r="Q172" s="358"/>
      <c r="R172" s="358"/>
      <c r="S172" s="358"/>
      <c r="T172" s="358"/>
      <c r="U172" s="358"/>
      <c r="V172" s="358"/>
      <c r="W172" s="358"/>
      <c r="X172" s="358"/>
      <c r="Y172" s="358"/>
      <c r="Z172" s="358"/>
      <c r="AA172" s="358"/>
      <c r="AB172" s="358"/>
      <c r="AC172" s="358"/>
      <c r="AD172" s="359"/>
      <c r="AE172" s="359"/>
      <c r="AF172" s="359"/>
      <c r="AG172" s="359"/>
      <c r="AH172" s="359"/>
      <c r="AI172" s="359"/>
      <c r="AJ172" s="359"/>
      <c r="AK172" s="359"/>
      <c r="AL172" s="359"/>
      <c r="AM172" s="359"/>
      <c r="AN172" s="359"/>
      <c r="AO172" s="359"/>
      <c r="AP172" s="359"/>
      <c r="AQ172" s="359"/>
      <c r="AR172" s="359"/>
      <c r="AS172" s="359"/>
      <c r="AT172" s="359"/>
      <c r="AU172" s="359"/>
      <c r="AV172" s="360"/>
    </row>
    <row r="173" spans="1:48" ht="15.75" x14ac:dyDescent="0.25">
      <c r="A173" s="497"/>
      <c r="B173" s="497"/>
      <c r="C173" s="497"/>
      <c r="D173" s="497"/>
      <c r="E173" s="497"/>
      <c r="F173" s="497"/>
      <c r="G173" s="497"/>
      <c r="H173" s="497"/>
      <c r="I173" s="497"/>
      <c r="J173" s="497"/>
      <c r="K173" s="497"/>
      <c r="L173" s="497"/>
      <c r="M173" s="497"/>
      <c r="N173" s="497"/>
      <c r="O173" s="497"/>
      <c r="P173" s="358"/>
      <c r="Q173" s="358"/>
      <c r="R173" s="358"/>
      <c r="S173" s="358"/>
      <c r="T173" s="358"/>
      <c r="U173" s="358"/>
      <c r="V173" s="358"/>
      <c r="W173" s="358"/>
      <c r="X173" s="358"/>
      <c r="Y173" s="358"/>
      <c r="Z173" s="358"/>
      <c r="AA173" s="358"/>
      <c r="AB173" s="358"/>
      <c r="AC173" s="358"/>
      <c r="AD173" s="359"/>
      <c r="AE173" s="359"/>
      <c r="AF173" s="359"/>
      <c r="AG173" s="359"/>
      <c r="AH173" s="359"/>
      <c r="AI173" s="359"/>
      <c r="AJ173" s="359"/>
      <c r="AK173" s="359"/>
      <c r="AL173" s="359"/>
      <c r="AM173" s="359"/>
      <c r="AN173" s="359"/>
      <c r="AO173" s="359"/>
      <c r="AP173" s="359"/>
      <c r="AQ173" s="359"/>
      <c r="AR173" s="359"/>
      <c r="AS173" s="359"/>
      <c r="AT173" s="359"/>
      <c r="AU173" s="359"/>
      <c r="AV173" s="360"/>
    </row>
    <row r="174" spans="1:48" ht="15.75" x14ac:dyDescent="0.25">
      <c r="A174" s="497"/>
      <c r="B174" s="497"/>
      <c r="C174" s="497"/>
      <c r="D174" s="497"/>
      <c r="E174" s="497"/>
      <c r="F174" s="497"/>
      <c r="G174" s="497"/>
      <c r="H174" s="497"/>
      <c r="I174" s="497"/>
      <c r="J174" s="497"/>
      <c r="K174" s="497"/>
      <c r="L174" s="497"/>
      <c r="M174" s="497"/>
      <c r="N174" s="497"/>
      <c r="O174" s="497"/>
      <c r="P174" s="358"/>
      <c r="Q174" s="358"/>
      <c r="R174" s="358"/>
      <c r="S174" s="358"/>
      <c r="T174" s="358"/>
      <c r="U174" s="358"/>
      <c r="V174" s="358"/>
      <c r="W174" s="358"/>
      <c r="X174" s="358"/>
      <c r="Y174" s="358"/>
      <c r="Z174" s="358"/>
      <c r="AA174" s="358"/>
      <c r="AB174" s="358"/>
      <c r="AC174" s="358"/>
      <c r="AD174" s="359"/>
      <c r="AE174" s="359"/>
      <c r="AF174" s="359"/>
      <c r="AG174" s="359"/>
      <c r="AH174" s="359"/>
      <c r="AI174" s="359"/>
      <c r="AJ174" s="359"/>
      <c r="AK174" s="359"/>
      <c r="AL174" s="359"/>
      <c r="AM174" s="359"/>
      <c r="AN174" s="359"/>
      <c r="AO174" s="359"/>
      <c r="AP174" s="359"/>
      <c r="AQ174" s="359"/>
      <c r="AR174" s="359"/>
      <c r="AS174" s="359"/>
      <c r="AT174" s="359"/>
      <c r="AU174" s="359"/>
      <c r="AV174" s="360"/>
    </row>
    <row r="175" spans="1:48" ht="15.75" x14ac:dyDescent="0.25">
      <c r="A175" s="497"/>
      <c r="B175" s="497"/>
      <c r="C175" s="497"/>
      <c r="D175" s="497"/>
      <c r="E175" s="497"/>
      <c r="F175" s="497"/>
      <c r="G175" s="497"/>
      <c r="H175" s="497"/>
      <c r="I175" s="497"/>
      <c r="J175" s="497"/>
      <c r="K175" s="497"/>
      <c r="L175" s="497"/>
      <c r="M175" s="497"/>
      <c r="N175" s="497"/>
      <c r="O175" s="497"/>
      <c r="P175" s="358"/>
      <c r="Q175" s="358"/>
      <c r="R175" s="358"/>
      <c r="S175" s="358"/>
      <c r="T175" s="358"/>
      <c r="U175" s="358"/>
      <c r="V175" s="358"/>
      <c r="W175" s="358"/>
      <c r="X175" s="358"/>
      <c r="Y175" s="358"/>
      <c r="Z175" s="358"/>
      <c r="AA175" s="358"/>
      <c r="AB175" s="358"/>
      <c r="AC175" s="358"/>
      <c r="AD175" s="359"/>
      <c r="AE175" s="359"/>
      <c r="AF175" s="359"/>
      <c r="AG175" s="359"/>
      <c r="AH175" s="359"/>
      <c r="AI175" s="359"/>
      <c r="AJ175" s="359"/>
      <c r="AK175" s="359"/>
      <c r="AL175" s="359"/>
      <c r="AM175" s="359"/>
      <c r="AN175" s="359"/>
      <c r="AO175" s="359"/>
      <c r="AP175" s="359"/>
      <c r="AQ175" s="359"/>
      <c r="AR175" s="359"/>
      <c r="AS175" s="359"/>
      <c r="AT175" s="359"/>
      <c r="AU175" s="359"/>
      <c r="AV175" s="360"/>
    </row>
    <row r="176" spans="1:48" ht="15.75" x14ac:dyDescent="0.25">
      <c r="A176" s="497"/>
      <c r="B176" s="497"/>
      <c r="C176" s="497"/>
      <c r="D176" s="497"/>
      <c r="E176" s="497"/>
      <c r="F176" s="497"/>
      <c r="G176" s="497"/>
      <c r="H176" s="497"/>
      <c r="I176" s="497"/>
      <c r="J176" s="497"/>
      <c r="K176" s="497"/>
      <c r="L176" s="497"/>
      <c r="M176" s="497"/>
      <c r="N176" s="497"/>
      <c r="O176" s="497"/>
      <c r="P176" s="358"/>
      <c r="Q176" s="358"/>
      <c r="R176" s="358"/>
      <c r="S176" s="358"/>
      <c r="T176" s="358"/>
      <c r="U176" s="358"/>
      <c r="V176" s="358"/>
      <c r="W176" s="358"/>
      <c r="X176" s="358"/>
      <c r="Y176" s="358"/>
      <c r="Z176" s="358"/>
      <c r="AA176" s="358"/>
      <c r="AB176" s="358"/>
      <c r="AC176" s="358"/>
      <c r="AD176" s="359"/>
      <c r="AE176" s="359"/>
      <c r="AF176" s="359"/>
      <c r="AG176" s="359"/>
      <c r="AH176" s="359"/>
      <c r="AI176" s="359"/>
      <c r="AJ176" s="359"/>
      <c r="AK176" s="359"/>
      <c r="AL176" s="359"/>
      <c r="AM176" s="359"/>
      <c r="AN176" s="359"/>
      <c r="AO176" s="359"/>
      <c r="AP176" s="359"/>
      <c r="AQ176" s="359"/>
      <c r="AR176" s="359"/>
      <c r="AS176" s="359"/>
      <c r="AT176" s="359"/>
      <c r="AU176" s="359"/>
      <c r="AV176" s="360"/>
    </row>
    <row r="177" spans="1:48" ht="15.75" x14ac:dyDescent="0.25">
      <c r="A177" s="497"/>
      <c r="B177" s="497"/>
      <c r="C177" s="497"/>
      <c r="D177" s="497"/>
      <c r="E177" s="497"/>
      <c r="F177" s="497"/>
      <c r="G177" s="497"/>
      <c r="H177" s="497"/>
      <c r="I177" s="497"/>
      <c r="J177" s="497"/>
      <c r="K177" s="497"/>
      <c r="L177" s="497"/>
      <c r="M177" s="497"/>
      <c r="N177" s="497"/>
      <c r="O177" s="497"/>
      <c r="P177" s="358"/>
      <c r="Q177" s="358"/>
      <c r="R177" s="358"/>
      <c r="S177" s="358"/>
      <c r="T177" s="358"/>
      <c r="U177" s="358"/>
      <c r="V177" s="358"/>
      <c r="W177" s="358"/>
      <c r="X177" s="358"/>
      <c r="Y177" s="358"/>
      <c r="Z177" s="358"/>
      <c r="AA177" s="358"/>
      <c r="AB177" s="358"/>
      <c r="AC177" s="358"/>
      <c r="AD177" s="359"/>
      <c r="AE177" s="359"/>
      <c r="AF177" s="359"/>
      <c r="AG177" s="359"/>
      <c r="AH177" s="359"/>
      <c r="AI177" s="359"/>
      <c r="AJ177" s="359"/>
      <c r="AK177" s="359"/>
      <c r="AL177" s="359"/>
      <c r="AM177" s="359"/>
      <c r="AN177" s="359"/>
      <c r="AO177" s="359"/>
      <c r="AP177" s="359"/>
      <c r="AQ177" s="359"/>
      <c r="AR177" s="359"/>
      <c r="AS177" s="359"/>
      <c r="AT177" s="359"/>
      <c r="AU177" s="359"/>
      <c r="AV177" s="360"/>
    </row>
    <row r="178" spans="1:48" ht="15.75" x14ac:dyDescent="0.25">
      <c r="A178" s="497"/>
      <c r="B178" s="497"/>
      <c r="C178" s="497"/>
      <c r="D178" s="497"/>
      <c r="E178" s="497"/>
      <c r="F178" s="497"/>
      <c r="G178" s="497"/>
      <c r="H178" s="497"/>
      <c r="I178" s="497"/>
      <c r="J178" s="497"/>
      <c r="K178" s="497"/>
      <c r="L178" s="497"/>
      <c r="M178" s="497"/>
      <c r="N178" s="497"/>
      <c r="O178" s="497"/>
      <c r="P178" s="358"/>
      <c r="Q178" s="358"/>
      <c r="R178" s="358"/>
      <c r="S178" s="358"/>
      <c r="T178" s="358"/>
      <c r="U178" s="358"/>
      <c r="V178" s="358"/>
      <c r="W178" s="358"/>
      <c r="X178" s="358"/>
      <c r="Y178" s="358"/>
      <c r="Z178" s="358"/>
      <c r="AA178" s="358"/>
      <c r="AB178" s="358"/>
      <c r="AC178" s="358"/>
      <c r="AD178" s="359"/>
      <c r="AE178" s="359"/>
      <c r="AF178" s="359"/>
      <c r="AG178" s="359"/>
      <c r="AH178" s="359"/>
      <c r="AI178" s="359"/>
      <c r="AJ178" s="359"/>
      <c r="AK178" s="359"/>
      <c r="AL178" s="359"/>
      <c r="AM178" s="359"/>
      <c r="AN178" s="359"/>
      <c r="AO178" s="359"/>
      <c r="AP178" s="359"/>
      <c r="AQ178" s="359"/>
      <c r="AR178" s="359"/>
      <c r="AS178" s="359"/>
      <c r="AT178" s="359"/>
      <c r="AU178" s="359"/>
      <c r="AV178" s="360"/>
    </row>
    <row r="179" spans="1:48" ht="15.75" x14ac:dyDescent="0.25">
      <c r="A179" s="497"/>
      <c r="B179" s="497"/>
      <c r="C179" s="497"/>
      <c r="D179" s="497"/>
      <c r="E179" s="497"/>
      <c r="F179" s="497"/>
      <c r="G179" s="497"/>
      <c r="H179" s="497"/>
      <c r="I179" s="497"/>
      <c r="J179" s="497"/>
      <c r="K179" s="497"/>
      <c r="L179" s="497"/>
      <c r="M179" s="497"/>
      <c r="N179" s="497"/>
      <c r="O179" s="497"/>
      <c r="P179" s="358"/>
      <c r="Q179" s="358"/>
      <c r="R179" s="358"/>
      <c r="S179" s="358"/>
      <c r="T179" s="358"/>
      <c r="U179" s="358"/>
      <c r="V179" s="358"/>
      <c r="W179" s="358"/>
      <c r="X179" s="358"/>
      <c r="Y179" s="358"/>
      <c r="Z179" s="358"/>
      <c r="AA179" s="358"/>
      <c r="AB179" s="358"/>
      <c r="AC179" s="358"/>
      <c r="AD179" s="359"/>
      <c r="AE179" s="359"/>
      <c r="AF179" s="359"/>
      <c r="AG179" s="359"/>
      <c r="AH179" s="359"/>
      <c r="AI179" s="359"/>
      <c r="AJ179" s="359"/>
      <c r="AK179" s="359"/>
      <c r="AL179" s="359"/>
      <c r="AM179" s="359"/>
      <c r="AN179" s="359"/>
      <c r="AO179" s="359"/>
      <c r="AP179" s="359"/>
      <c r="AQ179" s="359"/>
      <c r="AR179" s="359"/>
      <c r="AS179" s="359"/>
      <c r="AT179" s="359"/>
      <c r="AU179" s="359"/>
      <c r="AV179" s="360"/>
    </row>
    <row r="180" spans="1:48" ht="15.75" x14ac:dyDescent="0.25">
      <c r="A180" s="497"/>
      <c r="B180" s="497"/>
      <c r="C180" s="497"/>
      <c r="D180" s="497"/>
      <c r="E180" s="497"/>
      <c r="F180" s="497"/>
      <c r="G180" s="497"/>
      <c r="H180" s="497"/>
      <c r="I180" s="497"/>
      <c r="J180" s="497"/>
      <c r="K180" s="497"/>
      <c r="L180" s="497"/>
      <c r="M180" s="497"/>
      <c r="N180" s="497"/>
      <c r="O180" s="497"/>
      <c r="P180" s="358"/>
      <c r="Q180" s="358"/>
      <c r="R180" s="358"/>
      <c r="S180" s="358"/>
      <c r="T180" s="358"/>
      <c r="U180" s="358"/>
      <c r="V180" s="358"/>
      <c r="W180" s="358"/>
      <c r="X180" s="358"/>
      <c r="Y180" s="358"/>
      <c r="Z180" s="358"/>
      <c r="AA180" s="358"/>
      <c r="AB180" s="358"/>
      <c r="AC180" s="358"/>
      <c r="AD180" s="359"/>
      <c r="AE180" s="359"/>
      <c r="AF180" s="359"/>
      <c r="AG180" s="359"/>
      <c r="AH180" s="359"/>
      <c r="AI180" s="359"/>
      <c r="AJ180" s="359"/>
      <c r="AK180" s="359"/>
      <c r="AL180" s="359"/>
      <c r="AM180" s="359"/>
      <c r="AN180" s="359"/>
      <c r="AO180" s="359"/>
      <c r="AP180" s="359"/>
      <c r="AQ180" s="359"/>
      <c r="AR180" s="359"/>
      <c r="AS180" s="359"/>
      <c r="AT180" s="359"/>
      <c r="AU180" s="359"/>
      <c r="AV180" s="360"/>
    </row>
    <row r="181" spans="1:48" ht="15.75" x14ac:dyDescent="0.25">
      <c r="A181" s="497"/>
      <c r="B181" s="497"/>
      <c r="C181" s="497"/>
      <c r="D181" s="497"/>
      <c r="E181" s="497"/>
      <c r="F181" s="497"/>
      <c r="G181" s="497"/>
      <c r="H181" s="497"/>
      <c r="I181" s="497"/>
      <c r="J181" s="497"/>
      <c r="K181" s="497"/>
      <c r="L181" s="497"/>
      <c r="M181" s="497"/>
      <c r="N181" s="497"/>
      <c r="O181" s="497"/>
      <c r="P181" s="358"/>
      <c r="Q181" s="358"/>
      <c r="R181" s="358"/>
      <c r="S181" s="358"/>
      <c r="T181" s="358"/>
      <c r="U181" s="358"/>
      <c r="V181" s="358"/>
      <c r="W181" s="358"/>
      <c r="X181" s="358"/>
      <c r="Y181" s="358"/>
      <c r="Z181" s="358"/>
      <c r="AA181" s="358"/>
      <c r="AB181" s="358"/>
      <c r="AC181" s="358"/>
      <c r="AD181" s="359"/>
      <c r="AE181" s="359"/>
      <c r="AF181" s="359"/>
      <c r="AG181" s="359"/>
      <c r="AH181" s="359"/>
      <c r="AI181" s="359"/>
      <c r="AJ181" s="359"/>
      <c r="AK181" s="359"/>
      <c r="AL181" s="359"/>
      <c r="AM181" s="359"/>
      <c r="AN181" s="359"/>
      <c r="AO181" s="359"/>
      <c r="AP181" s="359"/>
      <c r="AQ181" s="359"/>
      <c r="AR181" s="359"/>
      <c r="AS181" s="359"/>
      <c r="AT181" s="359"/>
      <c r="AU181" s="359"/>
      <c r="AV181" s="360"/>
    </row>
    <row r="182" spans="1:48" ht="15.75" x14ac:dyDescent="0.25">
      <c r="A182" s="497"/>
      <c r="B182" s="497"/>
      <c r="C182" s="497"/>
      <c r="D182" s="497"/>
      <c r="E182" s="497"/>
      <c r="F182" s="497"/>
      <c r="G182" s="497"/>
      <c r="H182" s="497"/>
      <c r="I182" s="497"/>
      <c r="J182" s="497"/>
      <c r="K182" s="497"/>
      <c r="L182" s="497"/>
      <c r="M182" s="497"/>
      <c r="N182" s="497"/>
      <c r="O182" s="497"/>
      <c r="P182" s="358"/>
      <c r="Q182" s="358"/>
      <c r="R182" s="358"/>
      <c r="S182" s="358"/>
      <c r="T182" s="358"/>
      <c r="U182" s="358"/>
      <c r="V182" s="358"/>
      <c r="W182" s="358"/>
      <c r="X182" s="358"/>
      <c r="Y182" s="358"/>
      <c r="Z182" s="358"/>
      <c r="AA182" s="358"/>
      <c r="AB182" s="358"/>
      <c r="AC182" s="358"/>
      <c r="AD182" s="359"/>
      <c r="AE182" s="359"/>
      <c r="AF182" s="359"/>
      <c r="AG182" s="359"/>
      <c r="AH182" s="359"/>
      <c r="AI182" s="359"/>
      <c r="AJ182" s="359"/>
      <c r="AK182" s="359"/>
      <c r="AL182" s="359"/>
      <c r="AM182" s="359"/>
      <c r="AN182" s="359"/>
      <c r="AO182" s="359"/>
      <c r="AP182" s="359"/>
      <c r="AQ182" s="359"/>
      <c r="AR182" s="359"/>
      <c r="AS182" s="359"/>
      <c r="AT182" s="359"/>
      <c r="AU182" s="359"/>
      <c r="AV182" s="360"/>
    </row>
    <row r="183" spans="1:48" ht="15.75" x14ac:dyDescent="0.25">
      <c r="A183" s="497"/>
      <c r="B183" s="497"/>
      <c r="C183" s="497"/>
      <c r="D183" s="497"/>
      <c r="E183" s="497"/>
      <c r="F183" s="497"/>
      <c r="G183" s="497"/>
      <c r="H183" s="497"/>
      <c r="I183" s="497"/>
      <c r="J183" s="497"/>
      <c r="K183" s="497"/>
      <c r="L183" s="497"/>
      <c r="M183" s="497"/>
      <c r="N183" s="497"/>
      <c r="O183" s="497"/>
      <c r="P183" s="358"/>
      <c r="Q183" s="358"/>
      <c r="R183" s="358"/>
      <c r="S183" s="358"/>
      <c r="T183" s="358"/>
      <c r="U183" s="358"/>
      <c r="V183" s="358"/>
      <c r="W183" s="358"/>
      <c r="X183" s="358"/>
      <c r="Y183" s="358"/>
      <c r="Z183" s="358"/>
      <c r="AA183" s="358"/>
      <c r="AB183" s="358"/>
      <c r="AC183" s="358"/>
      <c r="AD183" s="359"/>
      <c r="AE183" s="359"/>
      <c r="AF183" s="359"/>
      <c r="AG183" s="359"/>
      <c r="AH183" s="359"/>
      <c r="AI183" s="359"/>
      <c r="AJ183" s="359"/>
      <c r="AK183" s="359"/>
      <c r="AL183" s="359"/>
      <c r="AM183" s="359"/>
      <c r="AN183" s="359"/>
      <c r="AO183" s="359"/>
      <c r="AP183" s="359"/>
      <c r="AQ183" s="359"/>
      <c r="AR183" s="359"/>
      <c r="AS183" s="359"/>
      <c r="AT183" s="359"/>
      <c r="AU183" s="359"/>
      <c r="AV183" s="360"/>
    </row>
    <row r="184" spans="1:48" ht="15.75" x14ac:dyDescent="0.25">
      <c r="A184" s="497"/>
      <c r="B184" s="497"/>
      <c r="C184" s="497"/>
      <c r="D184" s="497"/>
      <c r="E184" s="497"/>
      <c r="F184" s="497"/>
      <c r="G184" s="497"/>
      <c r="H184" s="497"/>
      <c r="I184" s="497"/>
      <c r="J184" s="497"/>
      <c r="K184" s="497"/>
      <c r="L184" s="497"/>
      <c r="M184" s="497"/>
      <c r="N184" s="497"/>
      <c r="O184" s="497"/>
      <c r="P184" s="358"/>
      <c r="Q184" s="358"/>
      <c r="R184" s="358"/>
      <c r="S184" s="358"/>
      <c r="T184" s="358"/>
      <c r="U184" s="358"/>
      <c r="V184" s="358"/>
      <c r="W184" s="358"/>
      <c r="X184" s="358"/>
      <c r="Y184" s="358"/>
      <c r="Z184" s="358"/>
      <c r="AA184" s="358"/>
      <c r="AB184" s="358"/>
      <c r="AC184" s="358"/>
      <c r="AD184" s="359"/>
      <c r="AE184" s="359"/>
      <c r="AF184" s="359"/>
      <c r="AG184" s="359"/>
      <c r="AH184" s="359"/>
      <c r="AI184" s="359"/>
      <c r="AJ184" s="359"/>
      <c r="AK184" s="359"/>
      <c r="AL184" s="359"/>
      <c r="AM184" s="359"/>
      <c r="AN184" s="359"/>
      <c r="AO184" s="359"/>
      <c r="AP184" s="359"/>
      <c r="AQ184" s="359"/>
      <c r="AR184" s="359"/>
      <c r="AS184" s="359"/>
      <c r="AT184" s="359"/>
      <c r="AU184" s="359"/>
      <c r="AV184" s="360"/>
    </row>
    <row r="185" spans="1:48" ht="15.75" x14ac:dyDescent="0.25">
      <c r="A185" s="497"/>
      <c r="B185" s="497"/>
      <c r="C185" s="497"/>
      <c r="D185" s="497"/>
      <c r="E185" s="497"/>
      <c r="F185" s="497"/>
      <c r="G185" s="497"/>
      <c r="H185" s="497"/>
      <c r="I185" s="497"/>
      <c r="J185" s="497"/>
      <c r="K185" s="497"/>
      <c r="L185" s="497"/>
      <c r="M185" s="497"/>
      <c r="N185" s="497"/>
      <c r="O185" s="497"/>
      <c r="P185" s="358"/>
      <c r="Q185" s="358"/>
      <c r="R185" s="358"/>
      <c r="S185" s="358"/>
      <c r="T185" s="358"/>
      <c r="U185" s="358"/>
      <c r="V185" s="358"/>
      <c r="W185" s="358"/>
      <c r="X185" s="358"/>
      <c r="Y185" s="358"/>
      <c r="Z185" s="358"/>
      <c r="AA185" s="358"/>
      <c r="AB185" s="358"/>
      <c r="AC185" s="358"/>
      <c r="AD185" s="359"/>
      <c r="AE185" s="359"/>
      <c r="AF185" s="359"/>
      <c r="AG185" s="359"/>
      <c r="AH185" s="359"/>
      <c r="AI185" s="359"/>
      <c r="AJ185" s="359"/>
      <c r="AK185" s="359"/>
      <c r="AL185" s="359"/>
      <c r="AM185" s="359"/>
      <c r="AN185" s="359"/>
      <c r="AO185" s="359"/>
      <c r="AP185" s="359"/>
      <c r="AQ185" s="359"/>
      <c r="AR185" s="359"/>
      <c r="AS185" s="359"/>
      <c r="AT185" s="359"/>
      <c r="AU185" s="359"/>
      <c r="AV185" s="360"/>
    </row>
    <row r="186" spans="1:48" ht="15.75" x14ac:dyDescent="0.25">
      <c r="A186" s="497"/>
      <c r="B186" s="497"/>
      <c r="C186" s="497"/>
      <c r="D186" s="497"/>
      <c r="E186" s="497"/>
      <c r="F186" s="497"/>
      <c r="G186" s="497"/>
      <c r="H186" s="497"/>
      <c r="I186" s="497"/>
      <c r="J186" s="497"/>
      <c r="K186" s="497"/>
      <c r="L186" s="497"/>
      <c r="M186" s="497"/>
      <c r="N186" s="497"/>
      <c r="O186" s="497"/>
      <c r="P186" s="358"/>
      <c r="Q186" s="358"/>
      <c r="R186" s="358"/>
      <c r="S186" s="358"/>
      <c r="T186" s="358"/>
      <c r="U186" s="358"/>
      <c r="V186" s="358"/>
      <c r="W186" s="358"/>
      <c r="X186" s="358"/>
      <c r="Y186" s="358"/>
      <c r="Z186" s="358"/>
      <c r="AA186" s="358"/>
      <c r="AB186" s="358"/>
      <c r="AC186" s="358"/>
      <c r="AD186" s="359"/>
      <c r="AE186" s="359"/>
      <c r="AF186" s="359"/>
      <c r="AG186" s="359"/>
      <c r="AH186" s="359"/>
      <c r="AI186" s="359"/>
      <c r="AJ186" s="359"/>
      <c r="AK186" s="359"/>
      <c r="AL186" s="359"/>
      <c r="AM186" s="359"/>
      <c r="AN186" s="359"/>
      <c r="AO186" s="359"/>
      <c r="AP186" s="359"/>
      <c r="AQ186" s="359"/>
      <c r="AR186" s="359"/>
      <c r="AS186" s="359"/>
      <c r="AT186" s="359"/>
      <c r="AU186" s="359"/>
      <c r="AV186" s="360"/>
    </row>
    <row r="187" spans="1:48" ht="15.75" x14ac:dyDescent="0.25">
      <c r="A187" s="497"/>
      <c r="B187" s="497"/>
      <c r="C187" s="497"/>
      <c r="D187" s="497"/>
      <c r="E187" s="497"/>
      <c r="F187" s="497"/>
      <c r="G187" s="497"/>
      <c r="H187" s="497"/>
      <c r="I187" s="497"/>
      <c r="J187" s="497"/>
      <c r="K187" s="497"/>
      <c r="L187" s="497"/>
      <c r="M187" s="497"/>
      <c r="N187" s="497"/>
      <c r="O187" s="497"/>
      <c r="P187" s="358"/>
      <c r="Q187" s="358"/>
      <c r="R187" s="358"/>
      <c r="S187" s="358"/>
      <c r="T187" s="358"/>
      <c r="U187" s="358"/>
      <c r="V187" s="358"/>
      <c r="W187" s="358"/>
      <c r="X187" s="358"/>
      <c r="Y187" s="358"/>
      <c r="Z187" s="358"/>
      <c r="AA187" s="358"/>
      <c r="AB187" s="358"/>
      <c r="AC187" s="358"/>
      <c r="AD187" s="359"/>
      <c r="AE187" s="359"/>
      <c r="AF187" s="359"/>
      <c r="AG187" s="359"/>
      <c r="AH187" s="359"/>
      <c r="AI187" s="359"/>
      <c r="AJ187" s="359"/>
      <c r="AK187" s="359"/>
      <c r="AL187" s="359"/>
      <c r="AM187" s="359"/>
      <c r="AN187" s="359"/>
      <c r="AO187" s="359"/>
      <c r="AP187" s="359"/>
      <c r="AQ187" s="359"/>
      <c r="AR187" s="359"/>
      <c r="AS187" s="359"/>
      <c r="AT187" s="359"/>
      <c r="AU187" s="359"/>
      <c r="AV187" s="360"/>
    </row>
    <row r="188" spans="1:48" ht="15.75" x14ac:dyDescent="0.25">
      <c r="A188" s="497"/>
      <c r="B188" s="497"/>
      <c r="C188" s="497"/>
      <c r="D188" s="497"/>
      <c r="E188" s="497"/>
      <c r="F188" s="497"/>
      <c r="G188" s="497"/>
      <c r="H188" s="497"/>
      <c r="I188" s="497"/>
      <c r="J188" s="497"/>
      <c r="K188" s="497"/>
      <c r="L188" s="497"/>
      <c r="M188" s="497"/>
      <c r="N188" s="497"/>
      <c r="O188" s="497"/>
      <c r="P188" s="358"/>
      <c r="Q188" s="358"/>
      <c r="R188" s="358"/>
      <c r="S188" s="358"/>
      <c r="T188" s="358"/>
      <c r="U188" s="358"/>
      <c r="V188" s="358"/>
      <c r="W188" s="358"/>
      <c r="X188" s="358"/>
      <c r="Y188" s="358"/>
      <c r="Z188" s="358"/>
      <c r="AA188" s="358"/>
      <c r="AB188" s="358"/>
      <c r="AC188" s="358"/>
      <c r="AD188" s="359"/>
      <c r="AE188" s="359"/>
      <c r="AF188" s="359"/>
      <c r="AG188" s="359"/>
      <c r="AH188" s="359"/>
      <c r="AI188" s="359"/>
      <c r="AJ188" s="359"/>
      <c r="AK188" s="359"/>
      <c r="AL188" s="359"/>
      <c r="AM188" s="359"/>
      <c r="AN188" s="359"/>
      <c r="AO188" s="359"/>
      <c r="AP188" s="359"/>
      <c r="AQ188" s="359"/>
      <c r="AR188" s="359"/>
      <c r="AS188" s="359"/>
      <c r="AT188" s="359"/>
      <c r="AU188" s="359"/>
      <c r="AV188" s="360"/>
    </row>
    <row r="189" spans="1:48" ht="15.75" x14ac:dyDescent="0.25">
      <c r="A189" s="497"/>
      <c r="B189" s="497"/>
      <c r="C189" s="497"/>
      <c r="D189" s="497"/>
      <c r="E189" s="497"/>
      <c r="F189" s="497"/>
      <c r="G189" s="497"/>
      <c r="H189" s="497"/>
      <c r="I189" s="497"/>
      <c r="J189" s="497"/>
      <c r="K189" s="497"/>
      <c r="L189" s="497"/>
      <c r="M189" s="497"/>
      <c r="N189" s="497"/>
      <c r="O189" s="497"/>
      <c r="P189" s="358"/>
      <c r="Q189" s="358"/>
      <c r="R189" s="358"/>
      <c r="S189" s="358"/>
      <c r="T189" s="358"/>
      <c r="U189" s="358"/>
      <c r="V189" s="358"/>
      <c r="W189" s="358"/>
      <c r="X189" s="358"/>
      <c r="Y189" s="358"/>
      <c r="Z189" s="358"/>
      <c r="AA189" s="358"/>
      <c r="AB189" s="358"/>
      <c r="AC189" s="358"/>
      <c r="AD189" s="359"/>
      <c r="AE189" s="359"/>
      <c r="AF189" s="359"/>
      <c r="AG189" s="359"/>
      <c r="AH189" s="359"/>
      <c r="AI189" s="359"/>
      <c r="AJ189" s="359"/>
      <c r="AK189" s="359"/>
      <c r="AL189" s="359"/>
      <c r="AM189" s="359"/>
      <c r="AN189" s="359"/>
      <c r="AO189" s="359"/>
      <c r="AP189" s="359"/>
      <c r="AQ189" s="359"/>
      <c r="AR189" s="359"/>
      <c r="AS189" s="359"/>
      <c r="AT189" s="359"/>
      <c r="AU189" s="359"/>
      <c r="AV189" s="360"/>
    </row>
    <row r="190" spans="1:48" ht="15.75" x14ac:dyDescent="0.25">
      <c r="A190" s="497"/>
      <c r="B190" s="497"/>
      <c r="C190" s="497"/>
      <c r="D190" s="497"/>
      <c r="E190" s="497"/>
      <c r="F190" s="497"/>
      <c r="G190" s="497"/>
      <c r="H190" s="497"/>
      <c r="I190" s="497"/>
      <c r="J190" s="497"/>
      <c r="K190" s="497"/>
      <c r="L190" s="497"/>
      <c r="M190" s="497"/>
      <c r="N190" s="497"/>
      <c r="O190" s="497"/>
      <c r="P190" s="358"/>
      <c r="Q190" s="358"/>
      <c r="R190" s="358"/>
      <c r="S190" s="358"/>
      <c r="T190" s="358"/>
      <c r="U190" s="358"/>
      <c r="V190" s="358"/>
      <c r="W190" s="358"/>
      <c r="X190" s="358"/>
      <c r="Y190" s="358"/>
      <c r="Z190" s="358"/>
      <c r="AA190" s="358"/>
      <c r="AB190" s="358"/>
      <c r="AC190" s="358"/>
      <c r="AD190" s="359"/>
      <c r="AE190" s="359"/>
      <c r="AF190" s="359"/>
      <c r="AG190" s="359"/>
      <c r="AH190" s="359"/>
      <c r="AI190" s="359"/>
      <c r="AJ190" s="359"/>
      <c r="AK190" s="359"/>
      <c r="AL190" s="359"/>
      <c r="AM190" s="359"/>
      <c r="AN190" s="359"/>
      <c r="AO190" s="359"/>
      <c r="AP190" s="359"/>
      <c r="AQ190" s="359"/>
      <c r="AR190" s="359"/>
      <c r="AS190" s="359"/>
      <c r="AT190" s="359"/>
      <c r="AU190" s="359"/>
      <c r="AV190" s="360"/>
    </row>
    <row r="191" spans="1:48" ht="15.75" x14ac:dyDescent="0.25">
      <c r="A191" s="497"/>
      <c r="B191" s="497"/>
      <c r="C191" s="497"/>
      <c r="D191" s="497"/>
      <c r="E191" s="497"/>
      <c r="F191" s="497"/>
      <c r="G191" s="497"/>
      <c r="H191" s="497"/>
      <c r="I191" s="497"/>
      <c r="J191" s="497"/>
      <c r="K191" s="497"/>
      <c r="L191" s="497"/>
      <c r="M191" s="497"/>
      <c r="N191" s="497"/>
      <c r="O191" s="497"/>
      <c r="P191" s="358"/>
      <c r="Q191" s="358"/>
      <c r="R191" s="358"/>
      <c r="S191" s="358"/>
      <c r="T191" s="358"/>
      <c r="U191" s="358"/>
      <c r="V191" s="358"/>
      <c r="W191" s="358"/>
      <c r="X191" s="358"/>
      <c r="Y191" s="358"/>
      <c r="Z191" s="358"/>
      <c r="AA191" s="358"/>
      <c r="AB191" s="358"/>
      <c r="AC191" s="358"/>
      <c r="AD191" s="359"/>
      <c r="AE191" s="359"/>
      <c r="AF191" s="359"/>
      <c r="AG191" s="359"/>
      <c r="AH191" s="359"/>
      <c r="AI191" s="359"/>
      <c r="AJ191" s="359"/>
      <c r="AK191" s="359"/>
      <c r="AL191" s="359"/>
      <c r="AM191" s="359"/>
      <c r="AN191" s="359"/>
      <c r="AO191" s="359"/>
      <c r="AP191" s="359"/>
      <c r="AQ191" s="359"/>
      <c r="AR191" s="359"/>
      <c r="AS191" s="359"/>
      <c r="AT191" s="359"/>
      <c r="AU191" s="359"/>
      <c r="AV191" s="360"/>
    </row>
    <row r="192" spans="1:48" ht="15.75" x14ac:dyDescent="0.25">
      <c r="A192" s="497"/>
      <c r="B192" s="497"/>
      <c r="C192" s="497"/>
      <c r="D192" s="497"/>
      <c r="E192" s="497"/>
      <c r="F192" s="497"/>
      <c r="G192" s="497"/>
      <c r="H192" s="497"/>
      <c r="I192" s="497"/>
      <c r="J192" s="497"/>
      <c r="K192" s="497"/>
      <c r="L192" s="497"/>
      <c r="M192" s="497"/>
      <c r="N192" s="497"/>
      <c r="O192" s="497"/>
      <c r="P192" s="358"/>
      <c r="Q192" s="358"/>
      <c r="R192" s="358"/>
      <c r="S192" s="358"/>
      <c r="T192" s="358"/>
      <c r="U192" s="358"/>
      <c r="V192" s="358"/>
      <c r="W192" s="358"/>
      <c r="X192" s="358"/>
      <c r="Y192" s="358"/>
      <c r="Z192" s="358"/>
      <c r="AA192" s="358"/>
      <c r="AB192" s="358"/>
      <c r="AC192" s="358"/>
      <c r="AD192" s="359"/>
      <c r="AE192" s="359"/>
      <c r="AF192" s="359"/>
      <c r="AG192" s="359"/>
      <c r="AH192" s="359"/>
      <c r="AI192" s="359"/>
      <c r="AJ192" s="359"/>
      <c r="AK192" s="359"/>
      <c r="AL192" s="359"/>
      <c r="AM192" s="359"/>
      <c r="AN192" s="359"/>
      <c r="AO192" s="359"/>
      <c r="AP192" s="359"/>
      <c r="AQ192" s="359"/>
      <c r="AR192" s="359"/>
      <c r="AS192" s="359"/>
      <c r="AT192" s="359"/>
      <c r="AU192" s="359"/>
      <c r="AV192" s="360"/>
    </row>
    <row r="193" spans="1:48" ht="15.75" x14ac:dyDescent="0.25">
      <c r="A193" s="497"/>
      <c r="B193" s="497"/>
      <c r="C193" s="497"/>
      <c r="D193" s="497"/>
      <c r="E193" s="497"/>
      <c r="F193" s="497"/>
      <c r="G193" s="497"/>
      <c r="H193" s="497"/>
      <c r="I193" s="497"/>
      <c r="J193" s="497"/>
      <c r="K193" s="497"/>
      <c r="L193" s="497"/>
      <c r="M193" s="497"/>
      <c r="N193" s="497"/>
      <c r="O193" s="497"/>
      <c r="P193" s="358"/>
      <c r="Q193" s="358"/>
      <c r="R193" s="358"/>
      <c r="S193" s="358"/>
      <c r="T193" s="358"/>
      <c r="U193" s="358"/>
      <c r="V193" s="358"/>
      <c r="W193" s="358"/>
      <c r="X193" s="358"/>
      <c r="Y193" s="358"/>
      <c r="Z193" s="358"/>
      <c r="AA193" s="358"/>
      <c r="AB193" s="358"/>
      <c r="AC193" s="358"/>
      <c r="AD193" s="359"/>
      <c r="AE193" s="359"/>
      <c r="AF193" s="359"/>
      <c r="AG193" s="359"/>
      <c r="AH193" s="359"/>
      <c r="AI193" s="359"/>
      <c r="AJ193" s="359"/>
      <c r="AK193" s="359"/>
      <c r="AL193" s="359"/>
      <c r="AM193" s="359"/>
      <c r="AN193" s="359"/>
      <c r="AO193" s="359"/>
      <c r="AP193" s="359"/>
      <c r="AQ193" s="359"/>
      <c r="AR193" s="359"/>
      <c r="AS193" s="359"/>
      <c r="AT193" s="359"/>
      <c r="AU193" s="359"/>
      <c r="AV193" s="360"/>
    </row>
    <row r="194" spans="1:48" ht="15.75" x14ac:dyDescent="0.25">
      <c r="A194" s="497"/>
      <c r="B194" s="497"/>
      <c r="C194" s="497"/>
      <c r="D194" s="497"/>
      <c r="E194" s="497"/>
      <c r="F194" s="497"/>
      <c r="G194" s="497"/>
      <c r="H194" s="497"/>
      <c r="I194" s="497"/>
      <c r="J194" s="497"/>
      <c r="K194" s="497"/>
      <c r="L194" s="497"/>
      <c r="M194" s="497"/>
      <c r="N194" s="497"/>
      <c r="O194" s="497"/>
      <c r="P194" s="358"/>
      <c r="Q194" s="358"/>
      <c r="R194" s="358"/>
      <c r="S194" s="358"/>
      <c r="T194" s="358"/>
      <c r="U194" s="358"/>
      <c r="V194" s="358"/>
      <c r="W194" s="358"/>
      <c r="X194" s="358"/>
      <c r="Y194" s="358"/>
      <c r="Z194" s="358"/>
      <c r="AA194" s="358"/>
      <c r="AB194" s="358"/>
      <c r="AC194" s="358"/>
      <c r="AD194" s="359"/>
      <c r="AE194" s="359"/>
      <c r="AF194" s="359"/>
      <c r="AG194" s="359"/>
      <c r="AH194" s="359"/>
      <c r="AI194" s="359"/>
      <c r="AJ194" s="359"/>
      <c r="AK194" s="359"/>
      <c r="AL194" s="359"/>
      <c r="AM194" s="359"/>
      <c r="AN194" s="359"/>
      <c r="AO194" s="359"/>
      <c r="AP194" s="359"/>
      <c r="AQ194" s="359"/>
      <c r="AR194" s="359"/>
      <c r="AS194" s="359"/>
      <c r="AT194" s="359"/>
      <c r="AU194" s="359"/>
      <c r="AV194" s="360"/>
    </row>
    <row r="195" spans="1:48" ht="15.75" x14ac:dyDescent="0.25">
      <c r="A195" s="497"/>
      <c r="B195" s="497"/>
      <c r="C195" s="497"/>
      <c r="D195" s="497"/>
      <c r="E195" s="497"/>
      <c r="F195" s="497"/>
      <c r="G195" s="497"/>
      <c r="H195" s="497"/>
      <c r="I195" s="497"/>
      <c r="J195" s="497"/>
      <c r="K195" s="497"/>
      <c r="L195" s="497"/>
      <c r="M195" s="497"/>
      <c r="N195" s="497"/>
      <c r="O195" s="497"/>
      <c r="P195" s="358"/>
      <c r="Q195" s="358"/>
      <c r="R195" s="358"/>
      <c r="S195" s="358"/>
      <c r="T195" s="358"/>
      <c r="U195" s="358"/>
      <c r="V195" s="358"/>
      <c r="W195" s="358"/>
      <c r="X195" s="358"/>
      <c r="Y195" s="358"/>
      <c r="Z195" s="358"/>
      <c r="AA195" s="358"/>
      <c r="AB195" s="358"/>
      <c r="AC195" s="358"/>
      <c r="AD195" s="359"/>
      <c r="AE195" s="359"/>
      <c r="AF195" s="359"/>
      <c r="AG195" s="359"/>
      <c r="AH195" s="359"/>
      <c r="AI195" s="359"/>
      <c r="AJ195" s="359"/>
      <c r="AK195" s="359"/>
      <c r="AL195" s="359"/>
      <c r="AM195" s="359"/>
      <c r="AN195" s="359"/>
      <c r="AO195" s="359"/>
      <c r="AP195" s="359"/>
      <c r="AQ195" s="359"/>
      <c r="AR195" s="359"/>
      <c r="AS195" s="359"/>
      <c r="AT195" s="359"/>
      <c r="AU195" s="359"/>
      <c r="AV195" s="360"/>
    </row>
    <row r="196" spans="1:48" ht="15.75" x14ac:dyDescent="0.25">
      <c r="A196" s="497"/>
      <c r="B196" s="497"/>
      <c r="C196" s="497"/>
      <c r="D196" s="497"/>
      <c r="E196" s="497"/>
      <c r="F196" s="497"/>
      <c r="G196" s="497"/>
      <c r="H196" s="497"/>
      <c r="I196" s="497"/>
      <c r="J196" s="497"/>
      <c r="K196" s="497"/>
      <c r="L196" s="497"/>
      <c r="M196" s="497"/>
      <c r="N196" s="497"/>
      <c r="O196" s="497"/>
      <c r="P196" s="358"/>
      <c r="Q196" s="358"/>
      <c r="R196" s="358"/>
      <c r="S196" s="358"/>
      <c r="T196" s="358"/>
      <c r="U196" s="358"/>
      <c r="V196" s="358"/>
      <c r="W196" s="358"/>
      <c r="X196" s="358"/>
      <c r="Y196" s="358"/>
      <c r="Z196" s="358"/>
      <c r="AA196" s="358"/>
      <c r="AB196" s="358"/>
      <c r="AC196" s="358"/>
      <c r="AD196" s="359"/>
      <c r="AE196" s="359"/>
      <c r="AF196" s="359"/>
      <c r="AG196" s="359"/>
      <c r="AH196" s="359"/>
      <c r="AI196" s="359"/>
      <c r="AJ196" s="359"/>
      <c r="AK196" s="359"/>
      <c r="AL196" s="359"/>
      <c r="AM196" s="359"/>
      <c r="AN196" s="359"/>
      <c r="AO196" s="359"/>
      <c r="AP196" s="359"/>
      <c r="AQ196" s="359"/>
      <c r="AR196" s="359"/>
      <c r="AS196" s="359"/>
      <c r="AT196" s="359"/>
      <c r="AU196" s="359"/>
      <c r="AV196" s="360"/>
    </row>
    <row r="197" spans="1:48" ht="15.75" x14ac:dyDescent="0.25">
      <c r="A197" s="497"/>
      <c r="B197" s="497"/>
      <c r="C197" s="497"/>
      <c r="D197" s="497"/>
      <c r="E197" s="497"/>
      <c r="F197" s="497"/>
      <c r="G197" s="497"/>
      <c r="H197" s="497"/>
      <c r="I197" s="497"/>
      <c r="J197" s="497"/>
      <c r="K197" s="497"/>
      <c r="L197" s="497"/>
      <c r="M197" s="497"/>
      <c r="N197" s="497"/>
      <c r="O197" s="497"/>
      <c r="P197" s="358"/>
      <c r="Q197" s="358"/>
      <c r="R197" s="358"/>
      <c r="S197" s="358"/>
      <c r="T197" s="358"/>
      <c r="U197" s="358"/>
      <c r="V197" s="358"/>
      <c r="W197" s="358"/>
      <c r="X197" s="358"/>
      <c r="Y197" s="358"/>
      <c r="Z197" s="358"/>
      <c r="AA197" s="358"/>
      <c r="AB197" s="358"/>
      <c r="AC197" s="358"/>
      <c r="AD197" s="359"/>
      <c r="AE197" s="359"/>
      <c r="AF197" s="359"/>
      <c r="AG197" s="359"/>
      <c r="AH197" s="359"/>
      <c r="AI197" s="359"/>
      <c r="AJ197" s="359"/>
      <c r="AK197" s="359"/>
      <c r="AL197" s="359"/>
      <c r="AM197" s="359"/>
      <c r="AN197" s="359"/>
      <c r="AO197" s="359"/>
      <c r="AP197" s="359"/>
      <c r="AQ197" s="359"/>
      <c r="AR197" s="359"/>
      <c r="AS197" s="359"/>
      <c r="AT197" s="359"/>
      <c r="AU197" s="359"/>
      <c r="AV197" s="360"/>
    </row>
    <row r="198" spans="1:48" ht="15.75" x14ac:dyDescent="0.25">
      <c r="A198" s="497"/>
      <c r="B198" s="497"/>
      <c r="C198" s="497"/>
      <c r="D198" s="497"/>
      <c r="E198" s="497"/>
      <c r="F198" s="497"/>
      <c r="G198" s="497"/>
      <c r="H198" s="497"/>
      <c r="I198" s="497"/>
      <c r="J198" s="497"/>
      <c r="K198" s="497"/>
      <c r="L198" s="497"/>
      <c r="M198" s="497"/>
      <c r="N198" s="497"/>
      <c r="O198" s="497"/>
      <c r="P198" s="358"/>
      <c r="Q198" s="358"/>
      <c r="R198" s="358"/>
      <c r="S198" s="358"/>
      <c r="T198" s="358"/>
      <c r="U198" s="358"/>
      <c r="V198" s="358"/>
      <c r="W198" s="358"/>
      <c r="X198" s="358"/>
      <c r="Y198" s="358"/>
      <c r="Z198" s="358"/>
      <c r="AA198" s="358"/>
      <c r="AB198" s="358"/>
      <c r="AC198" s="358"/>
      <c r="AD198" s="359"/>
      <c r="AE198" s="359"/>
      <c r="AF198" s="359"/>
      <c r="AG198" s="359"/>
      <c r="AH198" s="359"/>
      <c r="AI198" s="359"/>
      <c r="AJ198" s="359"/>
      <c r="AK198" s="359"/>
      <c r="AL198" s="359"/>
      <c r="AM198" s="359"/>
      <c r="AN198" s="359"/>
      <c r="AO198" s="359"/>
      <c r="AP198" s="359"/>
      <c r="AQ198" s="359"/>
      <c r="AR198" s="359"/>
      <c r="AS198" s="359"/>
      <c r="AT198" s="359"/>
      <c r="AU198" s="359"/>
      <c r="AV198" s="360"/>
    </row>
    <row r="199" spans="1:48" ht="15.75" x14ac:dyDescent="0.25">
      <c r="A199" s="497"/>
      <c r="B199" s="497"/>
      <c r="C199" s="497"/>
      <c r="D199" s="497"/>
      <c r="E199" s="497"/>
      <c r="F199" s="497"/>
      <c r="G199" s="497"/>
      <c r="H199" s="497"/>
      <c r="I199" s="497"/>
      <c r="J199" s="497"/>
      <c r="K199" s="497"/>
      <c r="L199" s="497"/>
      <c r="M199" s="497"/>
      <c r="N199" s="497"/>
      <c r="O199" s="497"/>
      <c r="P199" s="358"/>
      <c r="Q199" s="358"/>
      <c r="R199" s="358"/>
      <c r="S199" s="358"/>
      <c r="T199" s="358"/>
      <c r="U199" s="358"/>
      <c r="V199" s="358"/>
      <c r="W199" s="358"/>
      <c r="X199" s="358"/>
      <c r="Y199" s="358"/>
      <c r="Z199" s="358"/>
      <c r="AA199" s="358"/>
      <c r="AB199" s="358"/>
      <c r="AC199" s="358"/>
      <c r="AD199" s="359"/>
      <c r="AE199" s="359"/>
      <c r="AF199" s="359"/>
      <c r="AG199" s="359"/>
      <c r="AH199" s="359"/>
      <c r="AI199" s="359"/>
      <c r="AJ199" s="359"/>
      <c r="AK199" s="359"/>
      <c r="AL199" s="359"/>
      <c r="AM199" s="359"/>
      <c r="AN199" s="359"/>
      <c r="AO199" s="359"/>
      <c r="AP199" s="359"/>
      <c r="AQ199" s="359"/>
      <c r="AR199" s="359"/>
      <c r="AS199" s="359"/>
      <c r="AT199" s="359"/>
      <c r="AU199" s="359"/>
      <c r="AV199" s="360"/>
    </row>
    <row r="200" spans="1:48" ht="15.75" x14ac:dyDescent="0.25">
      <c r="A200" s="497"/>
      <c r="B200" s="497"/>
      <c r="C200" s="497"/>
      <c r="D200" s="497"/>
      <c r="E200" s="497"/>
      <c r="F200" s="497"/>
      <c r="G200" s="497"/>
      <c r="H200" s="497"/>
      <c r="I200" s="497"/>
      <c r="J200" s="497"/>
      <c r="K200" s="497"/>
      <c r="L200" s="497"/>
      <c r="M200" s="497"/>
      <c r="N200" s="497"/>
      <c r="O200" s="497"/>
      <c r="P200" s="358"/>
      <c r="Q200" s="358"/>
      <c r="R200" s="358"/>
      <c r="S200" s="358"/>
      <c r="T200" s="358"/>
      <c r="U200" s="358"/>
      <c r="V200" s="358"/>
      <c r="W200" s="358"/>
      <c r="X200" s="358"/>
      <c r="Y200" s="358"/>
      <c r="Z200" s="358"/>
      <c r="AA200" s="358"/>
      <c r="AB200" s="358"/>
      <c r="AC200" s="358"/>
      <c r="AD200" s="359"/>
      <c r="AE200" s="359"/>
      <c r="AF200" s="359"/>
      <c r="AG200" s="359"/>
      <c r="AH200" s="359"/>
      <c r="AI200" s="359"/>
      <c r="AJ200" s="359"/>
      <c r="AK200" s="359"/>
      <c r="AL200" s="359"/>
      <c r="AM200" s="359"/>
      <c r="AN200" s="359"/>
      <c r="AO200" s="359"/>
      <c r="AP200" s="359"/>
      <c r="AQ200" s="359"/>
      <c r="AR200" s="359"/>
      <c r="AS200" s="359"/>
      <c r="AT200" s="359"/>
      <c r="AU200" s="359"/>
      <c r="AV200" s="360"/>
    </row>
    <row r="201" spans="1:48" ht="15.75" x14ac:dyDescent="0.25">
      <c r="A201" s="497"/>
      <c r="B201" s="497"/>
      <c r="C201" s="497"/>
      <c r="D201" s="497"/>
      <c r="E201" s="497"/>
      <c r="F201" s="497"/>
      <c r="G201" s="497"/>
      <c r="H201" s="497"/>
      <c r="I201" s="497"/>
      <c r="J201" s="497"/>
      <c r="K201" s="497"/>
      <c r="L201" s="497"/>
      <c r="M201" s="497"/>
      <c r="N201" s="497"/>
      <c r="O201" s="497"/>
      <c r="P201" s="358"/>
      <c r="Q201" s="358"/>
      <c r="R201" s="358"/>
      <c r="S201" s="358"/>
      <c r="T201" s="358"/>
      <c r="U201" s="358"/>
      <c r="V201" s="358"/>
      <c r="W201" s="358"/>
      <c r="X201" s="358"/>
      <c r="Y201" s="358"/>
      <c r="Z201" s="358"/>
      <c r="AA201" s="358"/>
      <c r="AB201" s="358"/>
      <c r="AC201" s="358"/>
      <c r="AD201" s="359"/>
      <c r="AE201" s="359"/>
      <c r="AF201" s="359"/>
      <c r="AG201" s="359"/>
      <c r="AH201" s="359"/>
      <c r="AI201" s="359"/>
      <c r="AJ201" s="359"/>
      <c r="AK201" s="359"/>
      <c r="AL201" s="359"/>
      <c r="AM201" s="359"/>
      <c r="AN201" s="359"/>
      <c r="AO201" s="359"/>
      <c r="AP201" s="359"/>
      <c r="AQ201" s="359"/>
      <c r="AR201" s="359"/>
      <c r="AS201" s="359"/>
      <c r="AT201" s="359"/>
      <c r="AU201" s="359"/>
      <c r="AV201" s="360"/>
    </row>
    <row r="202" spans="1:48" ht="15.75" x14ac:dyDescent="0.25">
      <c r="A202" s="497"/>
      <c r="B202" s="497"/>
      <c r="C202" s="497"/>
      <c r="D202" s="497"/>
      <c r="E202" s="497"/>
      <c r="F202" s="497"/>
      <c r="G202" s="497"/>
      <c r="H202" s="497"/>
      <c r="I202" s="497"/>
      <c r="J202" s="497"/>
      <c r="K202" s="497"/>
      <c r="L202" s="497"/>
      <c r="M202" s="497"/>
      <c r="N202" s="497"/>
      <c r="O202" s="497"/>
      <c r="P202" s="358"/>
      <c r="Q202" s="358"/>
      <c r="R202" s="358"/>
      <c r="S202" s="358"/>
      <c r="T202" s="358"/>
      <c r="U202" s="358"/>
      <c r="V202" s="358"/>
      <c r="W202" s="358"/>
      <c r="X202" s="358"/>
      <c r="Y202" s="358"/>
      <c r="Z202" s="358"/>
      <c r="AA202" s="358"/>
      <c r="AB202" s="358"/>
      <c r="AC202" s="358"/>
      <c r="AD202" s="359"/>
      <c r="AE202" s="359"/>
      <c r="AF202" s="359"/>
      <c r="AG202" s="359"/>
      <c r="AH202" s="359"/>
      <c r="AI202" s="359"/>
      <c r="AJ202" s="359"/>
      <c r="AK202" s="359"/>
      <c r="AL202" s="359"/>
      <c r="AM202" s="359"/>
      <c r="AN202" s="359"/>
      <c r="AO202" s="359"/>
      <c r="AP202" s="359"/>
      <c r="AQ202" s="359"/>
      <c r="AR202" s="359"/>
      <c r="AS202" s="359"/>
      <c r="AT202" s="359"/>
      <c r="AU202" s="359"/>
      <c r="AV202" s="360"/>
    </row>
    <row r="203" spans="1:48" ht="15.75" x14ac:dyDescent="0.25">
      <c r="A203" s="497"/>
      <c r="B203" s="497"/>
      <c r="C203" s="497"/>
      <c r="D203" s="497"/>
      <c r="E203" s="497"/>
      <c r="F203" s="497"/>
      <c r="G203" s="497"/>
      <c r="H203" s="497"/>
      <c r="I203" s="497"/>
      <c r="J203" s="497"/>
      <c r="K203" s="497"/>
      <c r="L203" s="497"/>
      <c r="M203" s="497"/>
      <c r="N203" s="497"/>
      <c r="O203" s="497"/>
      <c r="P203" s="358"/>
      <c r="Q203" s="358"/>
      <c r="R203" s="358"/>
      <c r="S203" s="358"/>
      <c r="T203" s="358"/>
      <c r="U203" s="358"/>
      <c r="V203" s="358"/>
      <c r="W203" s="358"/>
      <c r="X203" s="358"/>
      <c r="Y203" s="358"/>
      <c r="Z203" s="358"/>
      <c r="AA203" s="358"/>
      <c r="AB203" s="358"/>
      <c r="AC203" s="358"/>
      <c r="AD203" s="359"/>
      <c r="AE203" s="359"/>
      <c r="AF203" s="359"/>
      <c r="AG203" s="359"/>
      <c r="AH203" s="359"/>
      <c r="AI203" s="359"/>
      <c r="AJ203" s="359"/>
      <c r="AK203" s="359"/>
      <c r="AL203" s="359"/>
      <c r="AM203" s="359"/>
      <c r="AN203" s="359"/>
      <c r="AO203" s="359"/>
      <c r="AP203" s="359"/>
      <c r="AQ203" s="359"/>
      <c r="AR203" s="359"/>
      <c r="AS203" s="359"/>
      <c r="AT203" s="359"/>
      <c r="AU203" s="359"/>
      <c r="AV203" s="360"/>
    </row>
    <row r="204" spans="1:48" ht="15.75" x14ac:dyDescent="0.25">
      <c r="A204" s="497"/>
      <c r="B204" s="497"/>
      <c r="C204" s="497"/>
      <c r="D204" s="497"/>
      <c r="E204" s="497"/>
      <c r="F204" s="497"/>
      <c r="G204" s="497"/>
      <c r="H204" s="497"/>
      <c r="I204" s="497"/>
      <c r="J204" s="497"/>
      <c r="K204" s="497"/>
      <c r="L204" s="497"/>
      <c r="M204" s="497"/>
      <c r="N204" s="497"/>
      <c r="O204" s="497"/>
      <c r="P204" s="358"/>
      <c r="Q204" s="358"/>
      <c r="R204" s="358"/>
      <c r="S204" s="358"/>
      <c r="T204" s="358"/>
      <c r="U204" s="358"/>
      <c r="V204" s="358"/>
      <c r="W204" s="358"/>
      <c r="X204" s="358"/>
      <c r="Y204" s="358"/>
      <c r="Z204" s="358"/>
      <c r="AA204" s="358"/>
      <c r="AB204" s="358"/>
      <c r="AC204" s="358"/>
      <c r="AD204" s="359"/>
      <c r="AE204" s="359"/>
      <c r="AF204" s="359"/>
      <c r="AG204" s="359"/>
      <c r="AH204" s="359"/>
      <c r="AI204" s="359"/>
      <c r="AJ204" s="359"/>
      <c r="AK204" s="359"/>
      <c r="AL204" s="359"/>
      <c r="AM204" s="359"/>
      <c r="AN204" s="359"/>
      <c r="AO204" s="359"/>
      <c r="AP204" s="359"/>
      <c r="AQ204" s="359"/>
      <c r="AR204" s="359"/>
      <c r="AS204" s="359"/>
      <c r="AT204" s="359"/>
      <c r="AU204" s="359"/>
      <c r="AV204" s="360"/>
    </row>
    <row r="205" spans="1:48" ht="15.75" x14ac:dyDescent="0.25">
      <c r="A205" s="497"/>
      <c r="B205" s="497"/>
      <c r="C205" s="497"/>
      <c r="D205" s="497"/>
      <c r="E205" s="497"/>
      <c r="F205" s="497"/>
      <c r="G205" s="497"/>
      <c r="H205" s="497"/>
      <c r="I205" s="497"/>
      <c r="J205" s="497"/>
      <c r="K205" s="497"/>
      <c r="L205" s="497"/>
      <c r="M205" s="497"/>
      <c r="N205" s="497"/>
      <c r="O205" s="497"/>
      <c r="P205" s="358"/>
      <c r="Q205" s="358"/>
      <c r="R205" s="358"/>
      <c r="S205" s="358"/>
      <c r="T205" s="358"/>
      <c r="U205" s="358"/>
      <c r="V205" s="358"/>
      <c r="W205" s="358"/>
      <c r="X205" s="358"/>
      <c r="Y205" s="358"/>
      <c r="Z205" s="358"/>
      <c r="AA205" s="358"/>
      <c r="AB205" s="358"/>
      <c r="AC205" s="358"/>
      <c r="AD205" s="359"/>
      <c r="AE205" s="359"/>
      <c r="AF205" s="359"/>
      <c r="AG205" s="359"/>
      <c r="AH205" s="359"/>
      <c r="AI205" s="359"/>
      <c r="AJ205" s="359"/>
      <c r="AK205" s="359"/>
      <c r="AL205" s="359"/>
      <c r="AM205" s="359"/>
      <c r="AN205" s="359"/>
      <c r="AO205" s="359"/>
      <c r="AP205" s="359"/>
      <c r="AQ205" s="359"/>
      <c r="AR205" s="359"/>
      <c r="AS205" s="359"/>
      <c r="AT205" s="359"/>
      <c r="AU205" s="359"/>
      <c r="AV205" s="360"/>
    </row>
    <row r="206" spans="1:48" ht="15.75" x14ac:dyDescent="0.25">
      <c r="A206" s="497"/>
      <c r="B206" s="497"/>
      <c r="C206" s="497"/>
      <c r="D206" s="497"/>
      <c r="E206" s="497"/>
      <c r="F206" s="497"/>
      <c r="G206" s="497"/>
      <c r="H206" s="497"/>
      <c r="I206" s="497"/>
      <c r="J206" s="497"/>
      <c r="K206" s="497"/>
      <c r="L206" s="497"/>
      <c r="M206" s="497"/>
      <c r="N206" s="497"/>
      <c r="O206" s="497"/>
      <c r="P206" s="358"/>
      <c r="Q206" s="358"/>
      <c r="R206" s="358"/>
      <c r="S206" s="358"/>
      <c r="T206" s="358"/>
      <c r="U206" s="358"/>
      <c r="V206" s="358"/>
      <c r="W206" s="358"/>
      <c r="X206" s="358"/>
      <c r="Y206" s="358"/>
      <c r="Z206" s="358"/>
      <c r="AA206" s="358"/>
      <c r="AB206" s="358"/>
      <c r="AC206" s="358"/>
      <c r="AD206" s="359"/>
      <c r="AE206" s="359"/>
      <c r="AF206" s="359"/>
      <c r="AG206" s="359"/>
      <c r="AH206" s="359"/>
      <c r="AI206" s="359"/>
      <c r="AJ206" s="359"/>
      <c r="AK206" s="359"/>
      <c r="AL206" s="359"/>
      <c r="AM206" s="359"/>
      <c r="AN206" s="359"/>
      <c r="AO206" s="359"/>
      <c r="AP206" s="359"/>
      <c r="AQ206" s="359"/>
      <c r="AR206" s="359"/>
      <c r="AS206" s="359"/>
      <c r="AT206" s="359"/>
      <c r="AU206" s="359"/>
      <c r="AV206" s="360"/>
    </row>
    <row r="207" spans="1:48" ht="15.75" x14ac:dyDescent="0.25">
      <c r="A207" s="497"/>
      <c r="B207" s="497"/>
      <c r="C207" s="497"/>
      <c r="D207" s="497"/>
      <c r="E207" s="497"/>
      <c r="F207" s="497"/>
      <c r="G207" s="497"/>
      <c r="H207" s="497"/>
      <c r="I207" s="497"/>
      <c r="J207" s="497"/>
      <c r="K207" s="497"/>
      <c r="L207" s="497"/>
      <c r="M207" s="497"/>
      <c r="N207" s="497"/>
      <c r="O207" s="497"/>
      <c r="P207" s="358"/>
      <c r="Q207" s="358"/>
      <c r="R207" s="358"/>
      <c r="S207" s="358"/>
      <c r="T207" s="358"/>
      <c r="U207" s="358"/>
      <c r="V207" s="358"/>
      <c r="W207" s="358"/>
      <c r="X207" s="358"/>
      <c r="Y207" s="358"/>
      <c r="Z207" s="358"/>
      <c r="AA207" s="358"/>
      <c r="AB207" s="358"/>
      <c r="AC207" s="358"/>
      <c r="AD207" s="359"/>
      <c r="AE207" s="359"/>
      <c r="AF207" s="359"/>
      <c r="AG207" s="359"/>
      <c r="AH207" s="359"/>
      <c r="AI207" s="359"/>
      <c r="AJ207" s="359"/>
      <c r="AK207" s="359"/>
      <c r="AL207" s="359"/>
      <c r="AM207" s="359"/>
      <c r="AN207" s="359"/>
      <c r="AO207" s="359"/>
      <c r="AP207" s="359"/>
      <c r="AQ207" s="359"/>
      <c r="AR207" s="359"/>
      <c r="AS207" s="359"/>
      <c r="AT207" s="359"/>
      <c r="AU207" s="359"/>
      <c r="AV207" s="360"/>
    </row>
    <row r="208" spans="1:48" ht="15.75" x14ac:dyDescent="0.25">
      <c r="A208" s="497"/>
      <c r="B208" s="497"/>
      <c r="C208" s="497"/>
      <c r="D208" s="497"/>
      <c r="E208" s="497"/>
      <c r="F208" s="497"/>
      <c r="G208" s="497"/>
      <c r="H208" s="497"/>
      <c r="I208" s="497"/>
      <c r="J208" s="497"/>
      <c r="K208" s="497"/>
      <c r="L208" s="497"/>
      <c r="M208" s="497"/>
      <c r="N208" s="497"/>
      <c r="O208" s="497"/>
      <c r="P208" s="358"/>
      <c r="Q208" s="358"/>
      <c r="R208" s="358"/>
      <c r="S208" s="358"/>
      <c r="T208" s="358"/>
      <c r="U208" s="358"/>
      <c r="V208" s="358"/>
      <c r="W208" s="358"/>
      <c r="X208" s="358"/>
      <c r="Y208" s="358"/>
      <c r="Z208" s="358"/>
      <c r="AA208" s="358"/>
      <c r="AB208" s="358"/>
      <c r="AC208" s="358"/>
      <c r="AD208" s="359"/>
      <c r="AE208" s="359"/>
      <c r="AF208" s="359"/>
      <c r="AG208" s="359"/>
      <c r="AH208" s="359"/>
      <c r="AI208" s="359"/>
      <c r="AJ208" s="359"/>
      <c r="AK208" s="359"/>
      <c r="AL208" s="359"/>
      <c r="AM208" s="359"/>
      <c r="AN208" s="359"/>
      <c r="AO208" s="359"/>
      <c r="AP208" s="359"/>
      <c r="AQ208" s="359"/>
      <c r="AR208" s="359"/>
      <c r="AS208" s="359"/>
      <c r="AT208" s="359"/>
      <c r="AU208" s="359"/>
      <c r="AV208" s="360"/>
    </row>
    <row r="209" spans="1:48" ht="15.75" x14ac:dyDescent="0.25">
      <c r="A209" s="497"/>
      <c r="B209" s="497"/>
      <c r="C209" s="497"/>
      <c r="D209" s="497"/>
      <c r="E209" s="497"/>
      <c r="F209" s="497"/>
      <c r="G209" s="497"/>
      <c r="H209" s="497"/>
      <c r="I209" s="497"/>
      <c r="J209" s="497"/>
      <c r="K209" s="497"/>
      <c r="L209" s="497"/>
      <c r="M209" s="497"/>
      <c r="N209" s="497"/>
      <c r="O209" s="497"/>
      <c r="P209" s="358"/>
      <c r="Q209" s="358"/>
      <c r="R209" s="358"/>
      <c r="S209" s="358"/>
      <c r="T209" s="358"/>
      <c r="U209" s="358"/>
      <c r="V209" s="358"/>
      <c r="W209" s="358"/>
      <c r="X209" s="358"/>
      <c r="Y209" s="358"/>
      <c r="Z209" s="358"/>
      <c r="AA209" s="358"/>
      <c r="AB209" s="358"/>
      <c r="AC209" s="358"/>
      <c r="AD209" s="359"/>
      <c r="AE209" s="359"/>
      <c r="AF209" s="359"/>
      <c r="AG209" s="359"/>
      <c r="AH209" s="359"/>
      <c r="AI209" s="359"/>
      <c r="AJ209" s="359"/>
      <c r="AK209" s="359"/>
      <c r="AL209" s="359"/>
      <c r="AM209" s="359"/>
      <c r="AN209" s="359"/>
      <c r="AO209" s="359"/>
      <c r="AP209" s="359"/>
      <c r="AQ209" s="359"/>
      <c r="AR209" s="359"/>
      <c r="AS209" s="359"/>
      <c r="AT209" s="359"/>
      <c r="AU209" s="359"/>
      <c r="AV209" s="360"/>
    </row>
    <row r="210" spans="1:48" ht="15.75" x14ac:dyDescent="0.25">
      <c r="A210" s="497"/>
      <c r="B210" s="497"/>
      <c r="C210" s="497"/>
      <c r="D210" s="497"/>
      <c r="E210" s="497"/>
      <c r="F210" s="497"/>
      <c r="G210" s="497"/>
      <c r="H210" s="497"/>
      <c r="I210" s="497"/>
      <c r="J210" s="497"/>
      <c r="K210" s="497"/>
      <c r="L210" s="497"/>
      <c r="M210" s="497"/>
      <c r="N210" s="497"/>
      <c r="O210" s="497"/>
      <c r="P210" s="358"/>
      <c r="Q210" s="358"/>
      <c r="R210" s="358"/>
      <c r="S210" s="358"/>
      <c r="T210" s="358"/>
      <c r="U210" s="358"/>
      <c r="V210" s="358"/>
      <c r="W210" s="358"/>
      <c r="X210" s="358"/>
      <c r="Y210" s="358"/>
      <c r="Z210" s="358"/>
      <c r="AA210" s="358"/>
      <c r="AB210" s="358"/>
      <c r="AC210" s="358"/>
      <c r="AD210" s="359"/>
      <c r="AE210" s="359"/>
      <c r="AF210" s="359"/>
      <c r="AG210" s="359"/>
      <c r="AH210" s="359"/>
      <c r="AI210" s="359"/>
      <c r="AJ210" s="359"/>
      <c r="AK210" s="359"/>
      <c r="AL210" s="359"/>
      <c r="AM210" s="359"/>
      <c r="AN210" s="359"/>
      <c r="AO210" s="359"/>
      <c r="AP210" s="359"/>
      <c r="AQ210" s="359"/>
      <c r="AR210" s="359"/>
      <c r="AS210" s="359"/>
      <c r="AT210" s="359"/>
      <c r="AU210" s="359"/>
      <c r="AV210" s="360"/>
    </row>
    <row r="211" spans="1:48" ht="15.75" x14ac:dyDescent="0.25">
      <c r="A211" s="497"/>
      <c r="B211" s="497"/>
      <c r="C211" s="497"/>
      <c r="D211" s="497"/>
      <c r="E211" s="497"/>
      <c r="F211" s="497"/>
      <c r="G211" s="497"/>
      <c r="H211" s="497"/>
      <c r="I211" s="497"/>
      <c r="J211" s="497"/>
      <c r="K211" s="497"/>
      <c r="L211" s="497"/>
      <c r="M211" s="497"/>
      <c r="N211" s="497"/>
      <c r="O211" s="497"/>
      <c r="P211" s="358"/>
      <c r="Q211" s="358"/>
      <c r="R211" s="358"/>
      <c r="S211" s="358"/>
      <c r="T211" s="358"/>
      <c r="U211" s="358"/>
      <c r="V211" s="358"/>
      <c r="W211" s="358"/>
      <c r="X211" s="358"/>
      <c r="Y211" s="358"/>
      <c r="Z211" s="358"/>
      <c r="AA211" s="358"/>
      <c r="AB211" s="358"/>
      <c r="AC211" s="358"/>
      <c r="AD211" s="359"/>
      <c r="AE211" s="359"/>
      <c r="AF211" s="359"/>
      <c r="AG211" s="359"/>
      <c r="AH211" s="359"/>
      <c r="AI211" s="359"/>
      <c r="AJ211" s="359"/>
      <c r="AK211" s="359"/>
      <c r="AL211" s="359"/>
      <c r="AM211" s="359"/>
      <c r="AN211" s="359"/>
      <c r="AO211" s="359"/>
      <c r="AP211" s="359"/>
      <c r="AQ211" s="359"/>
      <c r="AR211" s="359"/>
      <c r="AS211" s="359"/>
      <c r="AT211" s="359"/>
      <c r="AU211" s="359"/>
      <c r="AV211" s="360"/>
    </row>
    <row r="212" spans="1:48" ht="15.75" x14ac:dyDescent="0.25">
      <c r="A212" s="497"/>
      <c r="B212" s="497"/>
      <c r="C212" s="497"/>
      <c r="D212" s="497"/>
      <c r="E212" s="497"/>
      <c r="F212" s="497"/>
      <c r="G212" s="497"/>
      <c r="H212" s="497"/>
      <c r="I212" s="497"/>
      <c r="J212" s="497"/>
      <c r="K212" s="497"/>
      <c r="L212" s="497"/>
      <c r="M212" s="497"/>
      <c r="N212" s="497"/>
      <c r="O212" s="497"/>
      <c r="P212" s="358"/>
      <c r="Q212" s="358"/>
      <c r="R212" s="358"/>
      <c r="S212" s="358"/>
      <c r="T212" s="358"/>
      <c r="U212" s="358"/>
      <c r="V212" s="358"/>
      <c r="W212" s="358"/>
      <c r="X212" s="358"/>
      <c r="Y212" s="358"/>
      <c r="Z212" s="358"/>
      <c r="AA212" s="358"/>
      <c r="AB212" s="358"/>
      <c r="AC212" s="358"/>
      <c r="AD212" s="359"/>
      <c r="AE212" s="359"/>
      <c r="AF212" s="359"/>
      <c r="AG212" s="359"/>
      <c r="AH212" s="359"/>
      <c r="AI212" s="359"/>
      <c r="AJ212" s="359"/>
      <c r="AK212" s="359"/>
      <c r="AL212" s="359"/>
      <c r="AM212" s="359"/>
      <c r="AN212" s="359"/>
      <c r="AO212" s="359"/>
      <c r="AP212" s="359"/>
      <c r="AQ212" s="359"/>
      <c r="AR212" s="359"/>
      <c r="AS212" s="359"/>
      <c r="AT212" s="359"/>
      <c r="AU212" s="359"/>
      <c r="AV212" s="360"/>
    </row>
    <row r="213" spans="1:48" ht="15.75" x14ac:dyDescent="0.25">
      <c r="A213" s="497"/>
      <c r="B213" s="497"/>
      <c r="C213" s="497"/>
      <c r="D213" s="497"/>
      <c r="E213" s="497"/>
      <c r="F213" s="497"/>
      <c r="G213" s="497"/>
      <c r="H213" s="497"/>
      <c r="I213" s="497"/>
      <c r="J213" s="497"/>
      <c r="K213" s="497"/>
      <c r="L213" s="497"/>
      <c r="M213" s="497"/>
      <c r="N213" s="497"/>
      <c r="O213" s="497"/>
      <c r="P213" s="358"/>
      <c r="Q213" s="358"/>
      <c r="R213" s="358"/>
      <c r="S213" s="358"/>
      <c r="T213" s="358"/>
      <c r="U213" s="358"/>
      <c r="V213" s="358"/>
      <c r="W213" s="358"/>
      <c r="X213" s="358"/>
      <c r="Y213" s="358"/>
      <c r="Z213" s="358"/>
      <c r="AA213" s="358"/>
      <c r="AB213" s="358"/>
      <c r="AC213" s="358"/>
      <c r="AD213" s="359"/>
      <c r="AE213" s="359"/>
      <c r="AF213" s="359"/>
      <c r="AG213" s="359"/>
      <c r="AH213" s="359"/>
      <c r="AI213" s="359"/>
      <c r="AJ213" s="359"/>
      <c r="AK213" s="359"/>
      <c r="AL213" s="359"/>
      <c r="AM213" s="359"/>
      <c r="AN213" s="359"/>
      <c r="AO213" s="359"/>
      <c r="AP213" s="359"/>
      <c r="AQ213" s="359"/>
      <c r="AR213" s="359"/>
      <c r="AS213" s="359"/>
      <c r="AT213" s="359"/>
      <c r="AU213" s="359"/>
      <c r="AV213" s="360"/>
    </row>
    <row r="214" spans="1:48" ht="15.75" x14ac:dyDescent="0.25">
      <c r="A214" s="497"/>
      <c r="B214" s="497"/>
      <c r="C214" s="497"/>
      <c r="D214" s="497"/>
      <c r="E214" s="497"/>
      <c r="F214" s="497"/>
      <c r="G214" s="497"/>
      <c r="H214" s="497"/>
      <c r="I214" s="497"/>
      <c r="J214" s="497"/>
      <c r="K214" s="497"/>
      <c r="L214" s="497"/>
      <c r="M214" s="497"/>
      <c r="N214" s="497"/>
      <c r="O214" s="497"/>
      <c r="P214" s="358"/>
      <c r="Q214" s="358"/>
      <c r="R214" s="358"/>
      <c r="S214" s="358"/>
      <c r="T214" s="358"/>
      <c r="U214" s="358"/>
      <c r="V214" s="358"/>
      <c r="W214" s="358"/>
      <c r="X214" s="358"/>
      <c r="Y214" s="358"/>
      <c r="Z214" s="358"/>
      <c r="AA214" s="358"/>
      <c r="AB214" s="358"/>
      <c r="AC214" s="358"/>
      <c r="AD214" s="359"/>
      <c r="AE214" s="359"/>
      <c r="AF214" s="359"/>
      <c r="AG214" s="359"/>
      <c r="AH214" s="359"/>
      <c r="AI214" s="359"/>
      <c r="AJ214" s="359"/>
      <c r="AK214" s="359"/>
      <c r="AL214" s="359"/>
      <c r="AM214" s="359"/>
      <c r="AN214" s="359"/>
      <c r="AO214" s="359"/>
      <c r="AP214" s="359"/>
      <c r="AQ214" s="359"/>
      <c r="AR214" s="359"/>
      <c r="AS214" s="359"/>
      <c r="AT214" s="359"/>
      <c r="AU214" s="359"/>
      <c r="AV214" s="360"/>
    </row>
    <row r="215" spans="1:48" ht="15.75" x14ac:dyDescent="0.25">
      <c r="A215" s="497"/>
      <c r="B215" s="497"/>
      <c r="C215" s="497"/>
      <c r="D215" s="497"/>
      <c r="E215" s="497"/>
      <c r="F215" s="497"/>
      <c r="G215" s="497"/>
      <c r="H215" s="497"/>
      <c r="I215" s="497"/>
      <c r="J215" s="497"/>
      <c r="K215" s="497"/>
      <c r="L215" s="497"/>
      <c r="M215" s="497"/>
      <c r="N215" s="497"/>
      <c r="O215" s="497"/>
      <c r="P215" s="358"/>
      <c r="Q215" s="358"/>
      <c r="R215" s="358"/>
      <c r="S215" s="358"/>
      <c r="T215" s="358"/>
      <c r="U215" s="358"/>
      <c r="V215" s="358"/>
      <c r="W215" s="358"/>
      <c r="X215" s="358"/>
      <c r="Y215" s="358"/>
      <c r="Z215" s="358"/>
      <c r="AA215" s="358"/>
      <c r="AB215" s="358"/>
      <c r="AC215" s="358"/>
      <c r="AD215" s="359"/>
      <c r="AE215" s="359"/>
      <c r="AF215" s="359"/>
      <c r="AG215" s="359"/>
      <c r="AH215" s="359"/>
      <c r="AI215" s="359"/>
      <c r="AJ215" s="359"/>
      <c r="AK215" s="359"/>
      <c r="AL215" s="359"/>
      <c r="AM215" s="359"/>
      <c r="AN215" s="359"/>
      <c r="AO215" s="359"/>
      <c r="AP215" s="359"/>
      <c r="AQ215" s="359"/>
      <c r="AR215" s="359"/>
      <c r="AS215" s="359"/>
      <c r="AT215" s="359"/>
      <c r="AU215" s="359"/>
      <c r="AV215" s="360"/>
    </row>
    <row r="216" spans="1:48" ht="15.75" x14ac:dyDescent="0.25">
      <c r="A216" s="497"/>
      <c r="B216" s="497"/>
      <c r="C216" s="497"/>
      <c r="D216" s="497"/>
      <c r="E216" s="497"/>
      <c r="F216" s="497"/>
      <c r="G216" s="497"/>
      <c r="H216" s="497"/>
      <c r="I216" s="497"/>
      <c r="J216" s="497"/>
      <c r="K216" s="497"/>
      <c r="L216" s="497"/>
      <c r="M216" s="497"/>
      <c r="N216" s="497"/>
      <c r="O216" s="497"/>
      <c r="P216" s="358"/>
      <c r="Q216" s="358"/>
      <c r="R216" s="358"/>
      <c r="S216" s="358"/>
      <c r="T216" s="358"/>
      <c r="U216" s="358"/>
      <c r="V216" s="358"/>
      <c r="W216" s="358"/>
      <c r="X216" s="358"/>
      <c r="Y216" s="358"/>
      <c r="Z216" s="358"/>
      <c r="AA216" s="358"/>
      <c r="AB216" s="358"/>
      <c r="AC216" s="358"/>
      <c r="AD216" s="359"/>
      <c r="AE216" s="359"/>
      <c r="AF216" s="359"/>
      <c r="AG216" s="359"/>
      <c r="AH216" s="359"/>
      <c r="AI216" s="359"/>
      <c r="AJ216" s="359"/>
      <c r="AK216" s="359"/>
      <c r="AL216" s="359"/>
      <c r="AM216" s="359"/>
      <c r="AN216" s="359"/>
      <c r="AO216" s="359"/>
      <c r="AP216" s="359"/>
      <c r="AQ216" s="359"/>
      <c r="AR216" s="359"/>
      <c r="AS216" s="359"/>
      <c r="AT216" s="359"/>
      <c r="AU216" s="359"/>
      <c r="AV216" s="360"/>
    </row>
    <row r="217" spans="1:48" ht="15.75" x14ac:dyDescent="0.25">
      <c r="A217" s="497"/>
      <c r="B217" s="497"/>
      <c r="C217" s="497"/>
      <c r="D217" s="497"/>
      <c r="E217" s="497"/>
      <c r="F217" s="497"/>
      <c r="G217" s="497"/>
      <c r="H217" s="497"/>
      <c r="I217" s="497"/>
      <c r="J217" s="497"/>
      <c r="K217" s="497"/>
      <c r="L217" s="497"/>
      <c r="M217" s="497"/>
      <c r="N217" s="497"/>
      <c r="O217" s="497"/>
      <c r="P217" s="358"/>
      <c r="Q217" s="358"/>
      <c r="R217" s="358"/>
      <c r="S217" s="358"/>
      <c r="T217" s="358"/>
      <c r="U217" s="358"/>
      <c r="V217" s="358"/>
      <c r="W217" s="358"/>
      <c r="X217" s="358"/>
      <c r="Y217" s="358"/>
      <c r="Z217" s="358"/>
      <c r="AA217" s="358"/>
      <c r="AB217" s="358"/>
      <c r="AC217" s="358"/>
      <c r="AD217" s="359"/>
      <c r="AE217" s="359"/>
      <c r="AF217" s="359"/>
      <c r="AG217" s="359"/>
      <c r="AH217" s="359"/>
      <c r="AI217" s="359"/>
      <c r="AJ217" s="359"/>
      <c r="AK217" s="359"/>
      <c r="AL217" s="359"/>
      <c r="AM217" s="359"/>
      <c r="AN217" s="359"/>
      <c r="AO217" s="359"/>
      <c r="AP217" s="359"/>
      <c r="AQ217" s="359"/>
      <c r="AR217" s="359"/>
      <c r="AS217" s="359"/>
      <c r="AT217" s="359"/>
      <c r="AU217" s="359"/>
      <c r="AV217" s="360"/>
    </row>
    <row r="218" spans="1:48" ht="15.75" x14ac:dyDescent="0.25">
      <c r="A218" s="497"/>
      <c r="B218" s="497"/>
      <c r="C218" s="497"/>
      <c r="D218" s="497"/>
      <c r="E218" s="497"/>
      <c r="F218" s="497"/>
      <c r="G218" s="497"/>
      <c r="H218" s="497"/>
      <c r="I218" s="497"/>
      <c r="J218" s="497"/>
      <c r="K218" s="497"/>
      <c r="L218" s="497"/>
      <c r="M218" s="497"/>
      <c r="N218" s="497"/>
      <c r="O218" s="497"/>
      <c r="P218" s="358"/>
      <c r="Q218" s="358"/>
      <c r="R218" s="358"/>
      <c r="S218" s="358"/>
      <c r="T218" s="358"/>
      <c r="U218" s="358"/>
      <c r="V218" s="358"/>
      <c r="W218" s="358"/>
      <c r="X218" s="358"/>
      <c r="Y218" s="358"/>
      <c r="Z218" s="358"/>
      <c r="AA218" s="358"/>
      <c r="AB218" s="358"/>
      <c r="AC218" s="358"/>
      <c r="AD218" s="359"/>
      <c r="AE218" s="359"/>
      <c r="AF218" s="359"/>
      <c r="AG218" s="359"/>
      <c r="AH218" s="359"/>
      <c r="AI218" s="359"/>
      <c r="AJ218" s="359"/>
      <c r="AK218" s="359"/>
      <c r="AL218" s="359"/>
      <c r="AM218" s="359"/>
      <c r="AN218" s="359"/>
      <c r="AO218" s="359"/>
      <c r="AP218" s="359"/>
      <c r="AQ218" s="359"/>
      <c r="AR218" s="359"/>
      <c r="AS218" s="359"/>
      <c r="AT218" s="359"/>
      <c r="AU218" s="359"/>
      <c r="AV218" s="360"/>
    </row>
    <row r="219" spans="1:48" ht="15.75" x14ac:dyDescent="0.25">
      <c r="A219" s="497"/>
      <c r="B219" s="497"/>
      <c r="C219" s="497"/>
      <c r="D219" s="497"/>
      <c r="E219" s="497"/>
      <c r="F219" s="497"/>
      <c r="G219" s="497"/>
      <c r="H219" s="497"/>
      <c r="I219" s="497"/>
      <c r="J219" s="497"/>
      <c r="K219" s="497"/>
      <c r="L219" s="497"/>
      <c r="M219" s="497"/>
      <c r="N219" s="497"/>
      <c r="O219" s="497"/>
      <c r="P219" s="358"/>
      <c r="Q219" s="358"/>
      <c r="R219" s="358"/>
      <c r="S219" s="358"/>
      <c r="T219" s="358"/>
      <c r="U219" s="358"/>
      <c r="V219" s="358"/>
      <c r="W219" s="358"/>
      <c r="X219" s="358"/>
      <c r="Y219" s="358"/>
      <c r="Z219" s="358"/>
      <c r="AA219" s="358"/>
      <c r="AB219" s="358"/>
      <c r="AC219" s="358"/>
      <c r="AD219" s="359"/>
      <c r="AE219" s="359"/>
      <c r="AF219" s="359"/>
      <c r="AG219" s="359"/>
      <c r="AH219" s="359"/>
      <c r="AI219" s="359"/>
      <c r="AJ219" s="359"/>
      <c r="AK219" s="359"/>
      <c r="AL219" s="359"/>
      <c r="AM219" s="359"/>
      <c r="AN219" s="359"/>
      <c r="AO219" s="359"/>
      <c r="AP219" s="359"/>
      <c r="AQ219" s="359"/>
      <c r="AR219" s="359"/>
      <c r="AS219" s="359"/>
      <c r="AT219" s="359"/>
      <c r="AU219" s="359"/>
      <c r="AV219" s="360"/>
    </row>
    <row r="220" spans="1:48" ht="15.75" x14ac:dyDescent="0.25">
      <c r="A220" s="497"/>
      <c r="B220" s="497"/>
      <c r="C220" s="497"/>
      <c r="D220" s="497"/>
      <c r="E220" s="497"/>
      <c r="F220" s="497"/>
      <c r="G220" s="497"/>
      <c r="H220" s="497"/>
      <c r="I220" s="497"/>
      <c r="J220" s="497"/>
      <c r="K220" s="497"/>
      <c r="L220" s="497"/>
      <c r="M220" s="497"/>
      <c r="N220" s="497"/>
      <c r="O220" s="497"/>
      <c r="P220" s="358"/>
      <c r="Q220" s="358"/>
      <c r="R220" s="358"/>
      <c r="S220" s="358"/>
      <c r="T220" s="358"/>
      <c r="U220" s="358"/>
      <c r="V220" s="358"/>
      <c r="W220" s="358"/>
      <c r="X220" s="358"/>
      <c r="Y220" s="358"/>
      <c r="Z220" s="358"/>
      <c r="AA220" s="358"/>
      <c r="AB220" s="358"/>
      <c r="AC220" s="358"/>
      <c r="AD220" s="359"/>
      <c r="AE220" s="359"/>
      <c r="AF220" s="359"/>
      <c r="AG220" s="359"/>
      <c r="AH220" s="359"/>
      <c r="AI220" s="359"/>
      <c r="AJ220" s="359"/>
      <c r="AK220" s="359"/>
      <c r="AL220" s="359"/>
      <c r="AM220" s="359"/>
      <c r="AN220" s="359"/>
      <c r="AO220" s="359"/>
      <c r="AP220" s="359"/>
      <c r="AQ220" s="359"/>
      <c r="AR220" s="359"/>
      <c r="AS220" s="359"/>
      <c r="AT220" s="359"/>
      <c r="AU220" s="359"/>
      <c r="AV220" s="360"/>
    </row>
    <row r="221" spans="1:48" ht="15.75" x14ac:dyDescent="0.25">
      <c r="A221" s="497"/>
      <c r="B221" s="497"/>
      <c r="C221" s="497"/>
      <c r="D221" s="497"/>
      <c r="E221" s="497"/>
      <c r="F221" s="497"/>
      <c r="G221" s="497"/>
      <c r="H221" s="497"/>
      <c r="I221" s="497"/>
      <c r="J221" s="497"/>
      <c r="K221" s="497"/>
      <c r="L221" s="497"/>
      <c r="M221" s="497"/>
      <c r="N221" s="497"/>
      <c r="O221" s="497"/>
      <c r="P221" s="358"/>
      <c r="Q221" s="358"/>
      <c r="R221" s="358"/>
      <c r="S221" s="358"/>
      <c r="T221" s="358"/>
      <c r="U221" s="358"/>
      <c r="V221" s="358"/>
      <c r="W221" s="358"/>
      <c r="X221" s="358"/>
      <c r="Y221" s="358"/>
      <c r="Z221" s="358"/>
      <c r="AA221" s="358"/>
      <c r="AB221" s="358"/>
      <c r="AC221" s="358"/>
      <c r="AD221" s="359"/>
      <c r="AE221" s="359"/>
      <c r="AF221" s="359"/>
      <c r="AG221" s="359"/>
      <c r="AH221" s="359"/>
      <c r="AI221" s="359"/>
      <c r="AJ221" s="359"/>
      <c r="AK221" s="359"/>
      <c r="AL221" s="359"/>
      <c r="AM221" s="359"/>
      <c r="AN221" s="359"/>
      <c r="AO221" s="359"/>
      <c r="AP221" s="359"/>
      <c r="AQ221" s="359"/>
      <c r="AR221" s="359"/>
      <c r="AS221" s="359"/>
      <c r="AT221" s="359"/>
      <c r="AU221" s="359"/>
      <c r="AV221" s="360"/>
    </row>
    <row r="222" spans="1:48" ht="15.75" x14ac:dyDescent="0.25">
      <c r="A222" s="497"/>
      <c r="B222" s="497"/>
      <c r="C222" s="497"/>
      <c r="D222" s="497"/>
      <c r="E222" s="497"/>
      <c r="F222" s="497"/>
      <c r="G222" s="497"/>
      <c r="H222" s="497"/>
      <c r="I222" s="497"/>
      <c r="J222" s="497"/>
      <c r="K222" s="497"/>
      <c r="L222" s="497"/>
      <c r="M222" s="497"/>
      <c r="N222" s="497"/>
      <c r="O222" s="497"/>
      <c r="P222" s="358"/>
      <c r="Q222" s="358"/>
      <c r="R222" s="358"/>
      <c r="S222" s="358"/>
      <c r="T222" s="358"/>
      <c r="U222" s="358"/>
      <c r="V222" s="358"/>
      <c r="W222" s="358"/>
      <c r="X222" s="358"/>
      <c r="Y222" s="358"/>
      <c r="Z222" s="358"/>
      <c r="AA222" s="358"/>
      <c r="AB222" s="358"/>
      <c r="AC222" s="358"/>
      <c r="AD222" s="359"/>
      <c r="AE222" s="359"/>
      <c r="AF222" s="359"/>
      <c r="AG222" s="359"/>
      <c r="AH222" s="359"/>
      <c r="AI222" s="359"/>
      <c r="AJ222" s="359"/>
      <c r="AK222" s="359"/>
      <c r="AL222" s="359"/>
      <c r="AM222" s="359"/>
      <c r="AN222" s="359"/>
      <c r="AO222" s="359"/>
      <c r="AP222" s="359"/>
      <c r="AQ222" s="359"/>
      <c r="AR222" s="359"/>
      <c r="AS222" s="359"/>
      <c r="AT222" s="359"/>
      <c r="AU222" s="359"/>
      <c r="AV222" s="360"/>
    </row>
    <row r="223" spans="1:48" ht="15.75" x14ac:dyDescent="0.25">
      <c r="A223" s="497"/>
      <c r="B223" s="497"/>
      <c r="C223" s="497"/>
      <c r="D223" s="497"/>
      <c r="E223" s="497"/>
      <c r="F223" s="497"/>
      <c r="G223" s="497"/>
      <c r="H223" s="497"/>
      <c r="I223" s="497"/>
      <c r="J223" s="497"/>
      <c r="K223" s="497"/>
      <c r="L223" s="497"/>
      <c r="M223" s="497"/>
      <c r="N223" s="497"/>
      <c r="O223" s="497"/>
      <c r="P223" s="358"/>
      <c r="Q223" s="358"/>
      <c r="R223" s="358"/>
      <c r="S223" s="358"/>
      <c r="T223" s="358"/>
      <c r="U223" s="358"/>
      <c r="V223" s="358"/>
      <c r="W223" s="358"/>
      <c r="X223" s="358"/>
      <c r="Y223" s="358"/>
      <c r="Z223" s="358"/>
      <c r="AA223" s="358"/>
      <c r="AB223" s="358"/>
      <c r="AC223" s="358"/>
      <c r="AD223" s="359"/>
      <c r="AE223" s="359"/>
      <c r="AF223" s="359"/>
      <c r="AG223" s="359"/>
      <c r="AH223" s="359"/>
      <c r="AI223" s="359"/>
      <c r="AJ223" s="359"/>
      <c r="AK223" s="359"/>
      <c r="AL223" s="359"/>
      <c r="AM223" s="359"/>
      <c r="AN223" s="359"/>
      <c r="AO223" s="359"/>
      <c r="AP223" s="359"/>
      <c r="AQ223" s="359"/>
      <c r="AR223" s="359"/>
      <c r="AS223" s="359"/>
      <c r="AT223" s="359"/>
      <c r="AU223" s="359"/>
      <c r="AV223" s="360"/>
    </row>
    <row r="224" spans="1:48" ht="15.75" x14ac:dyDescent="0.25">
      <c r="A224" s="497"/>
      <c r="B224" s="497"/>
      <c r="C224" s="497"/>
      <c r="D224" s="497"/>
      <c r="E224" s="497"/>
      <c r="F224" s="497"/>
      <c r="G224" s="497"/>
      <c r="H224" s="497"/>
      <c r="I224" s="497"/>
      <c r="J224" s="497"/>
      <c r="K224" s="497"/>
      <c r="L224" s="497"/>
      <c r="M224" s="497"/>
      <c r="N224" s="497"/>
      <c r="O224" s="497"/>
      <c r="P224" s="358"/>
      <c r="Q224" s="358"/>
      <c r="R224" s="358"/>
      <c r="S224" s="358"/>
      <c r="T224" s="358"/>
      <c r="U224" s="358"/>
      <c r="V224" s="358"/>
      <c r="W224" s="358"/>
      <c r="X224" s="358"/>
      <c r="Y224" s="358"/>
      <c r="Z224" s="358"/>
      <c r="AA224" s="358"/>
      <c r="AB224" s="358"/>
      <c r="AC224" s="358"/>
      <c r="AD224" s="359"/>
      <c r="AE224" s="359"/>
      <c r="AF224" s="359"/>
      <c r="AG224" s="359"/>
      <c r="AH224" s="359"/>
      <c r="AI224" s="359"/>
      <c r="AJ224" s="359"/>
      <c r="AK224" s="359"/>
      <c r="AL224" s="359"/>
      <c r="AM224" s="359"/>
      <c r="AN224" s="359"/>
      <c r="AO224" s="359"/>
      <c r="AP224" s="359"/>
      <c r="AQ224" s="359"/>
      <c r="AR224" s="359"/>
      <c r="AS224" s="359"/>
      <c r="AT224" s="359"/>
      <c r="AU224" s="359"/>
      <c r="AV224" s="360"/>
    </row>
    <row r="225" spans="1:48" ht="15.75" x14ac:dyDescent="0.25">
      <c r="A225" s="497"/>
      <c r="B225" s="497"/>
      <c r="C225" s="497"/>
      <c r="D225" s="497"/>
      <c r="E225" s="497"/>
      <c r="F225" s="497"/>
      <c r="G225" s="497"/>
      <c r="H225" s="497"/>
      <c r="I225" s="497"/>
      <c r="J225" s="497"/>
      <c r="K225" s="497"/>
      <c r="L225" s="497"/>
      <c r="M225" s="497"/>
      <c r="N225" s="497"/>
      <c r="O225" s="497"/>
      <c r="P225" s="358"/>
      <c r="Q225" s="358"/>
      <c r="R225" s="358"/>
      <c r="S225" s="358"/>
      <c r="T225" s="358"/>
      <c r="U225" s="358"/>
      <c r="V225" s="358"/>
      <c r="W225" s="358"/>
      <c r="X225" s="358"/>
      <c r="Y225" s="358"/>
      <c r="Z225" s="358"/>
      <c r="AA225" s="358"/>
      <c r="AB225" s="358"/>
      <c r="AC225" s="358"/>
      <c r="AD225" s="359"/>
      <c r="AE225" s="359"/>
      <c r="AF225" s="359"/>
      <c r="AG225" s="359"/>
      <c r="AH225" s="359"/>
      <c r="AI225" s="359"/>
      <c r="AJ225" s="359"/>
      <c r="AK225" s="359"/>
      <c r="AL225" s="359"/>
      <c r="AM225" s="359"/>
      <c r="AN225" s="359"/>
      <c r="AO225" s="359"/>
      <c r="AP225" s="359"/>
      <c r="AQ225" s="359"/>
      <c r="AR225" s="359"/>
      <c r="AS225" s="359"/>
      <c r="AT225" s="359"/>
      <c r="AU225" s="359"/>
      <c r="AV225" s="360"/>
    </row>
    <row r="226" spans="1:48" ht="15.75" x14ac:dyDescent="0.25">
      <c r="A226" s="497"/>
      <c r="B226" s="497"/>
      <c r="C226" s="497"/>
      <c r="D226" s="497"/>
      <c r="E226" s="497"/>
      <c r="F226" s="497"/>
      <c r="G226" s="497"/>
      <c r="H226" s="497"/>
      <c r="I226" s="497"/>
      <c r="J226" s="497"/>
      <c r="K226" s="497"/>
      <c r="L226" s="497"/>
      <c r="M226" s="497"/>
      <c r="N226" s="497"/>
      <c r="O226" s="497"/>
      <c r="P226" s="358"/>
      <c r="Q226" s="358"/>
      <c r="R226" s="358"/>
      <c r="S226" s="358"/>
      <c r="T226" s="358"/>
      <c r="U226" s="358"/>
      <c r="V226" s="358"/>
      <c r="W226" s="358"/>
      <c r="X226" s="358"/>
      <c r="Y226" s="358"/>
      <c r="Z226" s="358"/>
      <c r="AA226" s="358"/>
      <c r="AB226" s="358"/>
      <c r="AC226" s="358"/>
      <c r="AD226" s="359"/>
      <c r="AE226" s="359"/>
      <c r="AF226" s="359"/>
      <c r="AG226" s="359"/>
      <c r="AH226" s="359"/>
      <c r="AI226" s="359"/>
      <c r="AJ226" s="359"/>
      <c r="AK226" s="359"/>
      <c r="AL226" s="359"/>
      <c r="AM226" s="359"/>
      <c r="AN226" s="359"/>
      <c r="AO226" s="359"/>
      <c r="AP226" s="359"/>
      <c r="AQ226" s="359"/>
      <c r="AR226" s="359"/>
      <c r="AS226" s="359"/>
      <c r="AT226" s="359"/>
      <c r="AU226" s="359"/>
      <c r="AV226" s="360"/>
    </row>
    <row r="227" spans="1:48" ht="15.75" x14ac:dyDescent="0.25">
      <c r="A227" s="497"/>
      <c r="B227" s="497"/>
      <c r="C227" s="497"/>
      <c r="D227" s="497"/>
      <c r="E227" s="497"/>
      <c r="F227" s="497"/>
      <c r="G227" s="497"/>
      <c r="H227" s="497"/>
      <c r="I227" s="497"/>
      <c r="J227" s="497"/>
      <c r="K227" s="497"/>
      <c r="L227" s="497"/>
      <c r="M227" s="497"/>
      <c r="N227" s="497"/>
      <c r="O227" s="497"/>
      <c r="P227" s="358"/>
      <c r="Q227" s="358"/>
      <c r="R227" s="358"/>
      <c r="S227" s="358"/>
      <c r="T227" s="358"/>
      <c r="U227" s="358"/>
      <c r="V227" s="358"/>
      <c r="W227" s="358"/>
      <c r="X227" s="358"/>
      <c r="Y227" s="358"/>
      <c r="Z227" s="358"/>
      <c r="AA227" s="358"/>
      <c r="AB227" s="358"/>
      <c r="AC227" s="358"/>
      <c r="AD227" s="359"/>
      <c r="AE227" s="359"/>
      <c r="AF227" s="359"/>
      <c r="AG227" s="359"/>
      <c r="AH227" s="359"/>
      <c r="AI227" s="359"/>
      <c r="AJ227" s="359"/>
      <c r="AK227" s="359"/>
      <c r="AL227" s="359"/>
      <c r="AM227" s="359"/>
      <c r="AN227" s="359"/>
      <c r="AO227" s="359"/>
      <c r="AP227" s="359"/>
      <c r="AQ227" s="359"/>
      <c r="AR227" s="359"/>
      <c r="AS227" s="359"/>
      <c r="AT227" s="359"/>
      <c r="AU227" s="359"/>
      <c r="AV227" s="360"/>
    </row>
    <row r="228" spans="1:48" ht="15.75" x14ac:dyDescent="0.25">
      <c r="A228" s="497"/>
      <c r="B228" s="497"/>
      <c r="C228" s="497"/>
      <c r="D228" s="497"/>
      <c r="E228" s="497"/>
      <c r="F228" s="497"/>
      <c r="G228" s="497"/>
      <c r="H228" s="497"/>
      <c r="I228" s="497"/>
      <c r="J228" s="497"/>
      <c r="K228" s="497"/>
      <c r="L228" s="497"/>
      <c r="M228" s="497"/>
      <c r="N228" s="497"/>
      <c r="O228" s="497"/>
      <c r="P228" s="358"/>
      <c r="Q228" s="358"/>
      <c r="R228" s="358"/>
      <c r="S228" s="358"/>
      <c r="T228" s="358"/>
      <c r="U228" s="358"/>
      <c r="V228" s="358"/>
      <c r="W228" s="358"/>
      <c r="X228" s="358"/>
      <c r="Y228" s="358"/>
      <c r="Z228" s="358"/>
      <c r="AA228" s="358"/>
      <c r="AB228" s="358"/>
      <c r="AC228" s="358"/>
      <c r="AD228" s="359"/>
      <c r="AE228" s="359"/>
      <c r="AF228" s="359"/>
      <c r="AG228" s="359"/>
      <c r="AH228" s="359"/>
      <c r="AI228" s="359"/>
      <c r="AJ228" s="359"/>
      <c r="AK228" s="359"/>
      <c r="AL228" s="359"/>
      <c r="AM228" s="359"/>
      <c r="AN228" s="359"/>
      <c r="AO228" s="359"/>
      <c r="AP228" s="359"/>
      <c r="AQ228" s="359"/>
      <c r="AR228" s="359"/>
      <c r="AS228" s="359"/>
      <c r="AT228" s="359"/>
      <c r="AU228" s="359"/>
      <c r="AV228" s="360"/>
    </row>
    <row r="229" spans="1:48" ht="15.75" x14ac:dyDescent="0.25">
      <c r="A229" s="497"/>
      <c r="B229" s="497"/>
      <c r="C229" s="497"/>
      <c r="D229" s="497"/>
      <c r="E229" s="497"/>
      <c r="F229" s="497"/>
      <c r="G229" s="497"/>
      <c r="H229" s="497"/>
      <c r="I229" s="497"/>
      <c r="J229" s="497"/>
      <c r="K229" s="497"/>
      <c r="L229" s="497"/>
      <c r="M229" s="497"/>
      <c r="N229" s="497"/>
      <c r="O229" s="497"/>
      <c r="P229" s="358"/>
      <c r="Q229" s="358"/>
      <c r="R229" s="358"/>
      <c r="S229" s="358"/>
      <c r="T229" s="358"/>
      <c r="U229" s="358"/>
      <c r="V229" s="358"/>
      <c r="W229" s="358"/>
      <c r="X229" s="358"/>
      <c r="Y229" s="358"/>
      <c r="Z229" s="358"/>
      <c r="AA229" s="358"/>
      <c r="AB229" s="358"/>
      <c r="AC229" s="358"/>
      <c r="AD229" s="359"/>
      <c r="AE229" s="359"/>
      <c r="AF229" s="359"/>
      <c r="AG229" s="359"/>
      <c r="AH229" s="359"/>
      <c r="AI229" s="359"/>
      <c r="AJ229" s="359"/>
      <c r="AK229" s="359"/>
      <c r="AL229" s="359"/>
      <c r="AM229" s="359"/>
      <c r="AN229" s="359"/>
      <c r="AO229" s="359"/>
      <c r="AP229" s="359"/>
      <c r="AQ229" s="359"/>
      <c r="AR229" s="359"/>
      <c r="AS229" s="359"/>
      <c r="AT229" s="359"/>
      <c r="AU229" s="359"/>
      <c r="AV229" s="360"/>
    </row>
    <row r="230" spans="1:48" ht="15.75" x14ac:dyDescent="0.25">
      <c r="A230" s="497"/>
      <c r="B230" s="497"/>
      <c r="C230" s="497"/>
      <c r="D230" s="497"/>
      <c r="E230" s="497"/>
      <c r="F230" s="497"/>
      <c r="G230" s="497"/>
      <c r="H230" s="497"/>
      <c r="I230" s="497"/>
      <c r="J230" s="497"/>
      <c r="K230" s="497"/>
      <c r="L230" s="497"/>
      <c r="M230" s="497"/>
      <c r="N230" s="497"/>
      <c r="O230" s="497"/>
      <c r="P230" s="358"/>
      <c r="Q230" s="358"/>
      <c r="R230" s="358"/>
      <c r="S230" s="358"/>
      <c r="T230" s="358"/>
      <c r="U230" s="358"/>
      <c r="V230" s="358"/>
      <c r="W230" s="358"/>
      <c r="X230" s="358"/>
      <c r="Y230" s="358"/>
      <c r="Z230" s="358"/>
      <c r="AA230" s="358"/>
      <c r="AB230" s="358"/>
      <c r="AC230" s="358"/>
      <c r="AD230" s="359"/>
      <c r="AE230" s="359"/>
      <c r="AF230" s="359"/>
      <c r="AG230" s="359"/>
      <c r="AH230" s="359"/>
      <c r="AI230" s="359"/>
      <c r="AJ230" s="359"/>
      <c r="AK230" s="359"/>
      <c r="AL230" s="359"/>
      <c r="AM230" s="359"/>
      <c r="AN230" s="359"/>
      <c r="AO230" s="359"/>
      <c r="AP230" s="359"/>
      <c r="AQ230" s="359"/>
      <c r="AR230" s="359"/>
      <c r="AS230" s="359"/>
      <c r="AT230" s="359"/>
      <c r="AU230" s="359"/>
      <c r="AV230" s="360"/>
    </row>
    <row r="231" spans="1:48" ht="15.75" x14ac:dyDescent="0.25">
      <c r="A231" s="497"/>
      <c r="B231" s="497"/>
      <c r="C231" s="497"/>
      <c r="D231" s="497"/>
      <c r="E231" s="497"/>
      <c r="F231" s="497"/>
      <c r="G231" s="497"/>
      <c r="H231" s="497"/>
      <c r="I231" s="497"/>
      <c r="J231" s="497"/>
      <c r="K231" s="497"/>
      <c r="L231" s="497"/>
      <c r="M231" s="497"/>
      <c r="N231" s="497"/>
      <c r="O231" s="497"/>
      <c r="P231" s="358"/>
      <c r="Q231" s="358"/>
      <c r="R231" s="358"/>
      <c r="S231" s="358"/>
      <c r="T231" s="358"/>
      <c r="U231" s="358"/>
      <c r="V231" s="358"/>
      <c r="W231" s="358"/>
      <c r="X231" s="358"/>
      <c r="Y231" s="358"/>
      <c r="Z231" s="358"/>
      <c r="AA231" s="358"/>
      <c r="AB231" s="358"/>
      <c r="AC231" s="358"/>
      <c r="AD231" s="359"/>
      <c r="AE231" s="359"/>
      <c r="AF231" s="359"/>
      <c r="AG231" s="359"/>
      <c r="AH231" s="359"/>
      <c r="AI231" s="359"/>
      <c r="AJ231" s="359"/>
      <c r="AK231" s="359"/>
      <c r="AL231" s="359"/>
      <c r="AM231" s="359"/>
      <c r="AN231" s="359"/>
      <c r="AO231" s="359"/>
      <c r="AP231" s="359"/>
      <c r="AQ231" s="359"/>
      <c r="AR231" s="359"/>
      <c r="AS231" s="359"/>
      <c r="AT231" s="359"/>
      <c r="AU231" s="359"/>
      <c r="AV231" s="360"/>
    </row>
    <row r="232" spans="1:48" ht="15.75" x14ac:dyDescent="0.25">
      <c r="A232" s="497"/>
      <c r="B232" s="497"/>
      <c r="C232" s="497"/>
      <c r="D232" s="497"/>
      <c r="E232" s="497"/>
      <c r="F232" s="497"/>
      <c r="G232" s="497"/>
      <c r="H232" s="497"/>
      <c r="I232" s="497"/>
      <c r="J232" s="497"/>
      <c r="K232" s="497"/>
      <c r="L232" s="497"/>
      <c r="M232" s="497"/>
      <c r="N232" s="497"/>
      <c r="O232" s="497"/>
      <c r="P232" s="358"/>
      <c r="Q232" s="358"/>
      <c r="R232" s="358"/>
      <c r="S232" s="358"/>
      <c r="T232" s="358"/>
      <c r="U232" s="358"/>
      <c r="V232" s="358"/>
      <c r="W232" s="358"/>
      <c r="X232" s="358"/>
      <c r="Y232" s="358"/>
      <c r="Z232" s="358"/>
      <c r="AA232" s="358"/>
      <c r="AB232" s="358"/>
      <c r="AC232" s="358"/>
      <c r="AD232" s="359"/>
      <c r="AE232" s="359"/>
      <c r="AF232" s="359"/>
      <c r="AG232" s="359"/>
      <c r="AH232" s="359"/>
      <c r="AI232" s="359"/>
      <c r="AJ232" s="359"/>
      <c r="AK232" s="359"/>
      <c r="AL232" s="359"/>
      <c r="AM232" s="359"/>
      <c r="AN232" s="359"/>
      <c r="AO232" s="359"/>
      <c r="AP232" s="359"/>
      <c r="AQ232" s="359"/>
      <c r="AR232" s="359"/>
      <c r="AS232" s="359"/>
      <c r="AT232" s="359"/>
      <c r="AU232" s="359"/>
      <c r="AV232" s="360"/>
    </row>
    <row r="233" spans="1:48" ht="15.75" x14ac:dyDescent="0.25">
      <c r="A233" s="497"/>
      <c r="B233" s="497"/>
      <c r="C233" s="497"/>
      <c r="D233" s="497"/>
      <c r="E233" s="497"/>
      <c r="F233" s="497"/>
      <c r="G233" s="497"/>
      <c r="H233" s="497"/>
      <c r="I233" s="497"/>
      <c r="J233" s="497"/>
      <c r="K233" s="497"/>
      <c r="L233" s="497"/>
      <c r="M233" s="497"/>
      <c r="N233" s="497"/>
      <c r="O233" s="497"/>
      <c r="P233" s="358"/>
      <c r="Q233" s="358"/>
      <c r="R233" s="358"/>
      <c r="S233" s="358"/>
      <c r="T233" s="358"/>
      <c r="U233" s="358"/>
      <c r="V233" s="358"/>
      <c r="W233" s="358"/>
      <c r="X233" s="358"/>
      <c r="Y233" s="358"/>
      <c r="Z233" s="358"/>
      <c r="AA233" s="358"/>
      <c r="AB233" s="358"/>
      <c r="AC233" s="358"/>
      <c r="AD233" s="359"/>
      <c r="AE233" s="359"/>
      <c r="AF233" s="359"/>
      <c r="AG233" s="359"/>
      <c r="AH233" s="359"/>
      <c r="AI233" s="359"/>
      <c r="AJ233" s="359"/>
      <c r="AK233" s="359"/>
      <c r="AL233" s="359"/>
      <c r="AM233" s="359"/>
      <c r="AN233" s="359"/>
      <c r="AO233" s="359"/>
      <c r="AP233" s="359"/>
      <c r="AQ233" s="359"/>
      <c r="AR233" s="359"/>
      <c r="AS233" s="359"/>
      <c r="AT233" s="359"/>
      <c r="AU233" s="359"/>
      <c r="AV233" s="360"/>
    </row>
    <row r="234" spans="1:48" ht="15.75" x14ac:dyDescent="0.25">
      <c r="A234" s="497"/>
      <c r="B234" s="497"/>
      <c r="C234" s="497"/>
      <c r="D234" s="497"/>
      <c r="E234" s="497"/>
      <c r="F234" s="497"/>
      <c r="G234" s="497"/>
      <c r="H234" s="497"/>
      <c r="I234" s="497"/>
      <c r="J234" s="497"/>
      <c r="K234" s="497"/>
      <c r="L234" s="497"/>
      <c r="M234" s="497"/>
      <c r="N234" s="497"/>
      <c r="O234" s="497"/>
      <c r="P234" s="358"/>
      <c r="Q234" s="358"/>
      <c r="R234" s="358"/>
      <c r="S234" s="358"/>
      <c r="T234" s="358"/>
      <c r="U234" s="358"/>
      <c r="V234" s="358"/>
      <c r="W234" s="358"/>
      <c r="X234" s="358"/>
      <c r="Y234" s="358"/>
      <c r="Z234" s="358"/>
      <c r="AA234" s="358"/>
      <c r="AB234" s="358"/>
      <c r="AC234" s="358"/>
      <c r="AD234" s="359"/>
      <c r="AE234" s="359"/>
      <c r="AF234" s="359"/>
      <c r="AG234" s="359"/>
      <c r="AH234" s="359"/>
      <c r="AI234" s="359"/>
      <c r="AJ234" s="359"/>
      <c r="AK234" s="359"/>
      <c r="AL234" s="359"/>
      <c r="AM234" s="359"/>
      <c r="AN234" s="359"/>
      <c r="AO234" s="359"/>
      <c r="AP234" s="359"/>
      <c r="AQ234" s="359"/>
      <c r="AR234" s="359"/>
      <c r="AS234" s="359"/>
      <c r="AT234" s="359"/>
      <c r="AU234" s="359"/>
      <c r="AV234" s="360"/>
    </row>
    <row r="235" spans="1:48" ht="15.75" x14ac:dyDescent="0.25">
      <c r="A235" s="497"/>
      <c r="B235" s="497"/>
      <c r="C235" s="497"/>
      <c r="D235" s="497"/>
      <c r="E235" s="497"/>
      <c r="F235" s="497"/>
      <c r="G235" s="497"/>
      <c r="H235" s="497"/>
      <c r="I235" s="497"/>
      <c r="J235" s="497"/>
      <c r="K235" s="497"/>
      <c r="L235" s="497"/>
      <c r="M235" s="497"/>
      <c r="N235" s="497"/>
      <c r="O235" s="497"/>
      <c r="P235" s="358"/>
      <c r="Q235" s="358"/>
      <c r="R235" s="358"/>
      <c r="S235" s="358"/>
      <c r="T235" s="358"/>
      <c r="U235" s="358"/>
      <c r="V235" s="358"/>
      <c r="W235" s="358"/>
      <c r="X235" s="358"/>
      <c r="Y235" s="358"/>
      <c r="Z235" s="358"/>
      <c r="AA235" s="358"/>
      <c r="AB235" s="358"/>
      <c r="AC235" s="358"/>
      <c r="AD235" s="359"/>
      <c r="AE235" s="359"/>
      <c r="AF235" s="359"/>
      <c r="AG235" s="359"/>
      <c r="AH235" s="359"/>
      <c r="AI235" s="359"/>
      <c r="AJ235" s="359"/>
      <c r="AK235" s="359"/>
      <c r="AL235" s="359"/>
      <c r="AM235" s="359"/>
      <c r="AN235" s="359"/>
      <c r="AO235" s="359"/>
      <c r="AP235" s="359"/>
      <c r="AQ235" s="359"/>
      <c r="AR235" s="359"/>
      <c r="AS235" s="359"/>
      <c r="AT235" s="359"/>
      <c r="AU235" s="359"/>
      <c r="AV235" s="360"/>
    </row>
    <row r="236" spans="1:48" ht="15.75" x14ac:dyDescent="0.25">
      <c r="A236" s="497"/>
      <c r="B236" s="497"/>
      <c r="C236" s="497"/>
      <c r="D236" s="497"/>
      <c r="E236" s="497"/>
      <c r="F236" s="497"/>
      <c r="G236" s="497"/>
      <c r="H236" s="497"/>
      <c r="I236" s="497"/>
      <c r="J236" s="497"/>
      <c r="K236" s="497"/>
      <c r="L236" s="497"/>
      <c r="M236" s="497"/>
      <c r="N236" s="497"/>
      <c r="O236" s="497"/>
      <c r="P236" s="358"/>
      <c r="Q236" s="358"/>
      <c r="R236" s="358"/>
      <c r="S236" s="358"/>
      <c r="T236" s="358"/>
      <c r="U236" s="358"/>
      <c r="V236" s="358"/>
      <c r="W236" s="358"/>
      <c r="X236" s="358"/>
      <c r="Y236" s="358"/>
      <c r="Z236" s="358"/>
      <c r="AA236" s="358"/>
      <c r="AB236" s="358"/>
      <c r="AC236" s="358"/>
      <c r="AD236" s="359"/>
      <c r="AE236" s="359"/>
      <c r="AF236" s="359"/>
      <c r="AG236" s="359"/>
      <c r="AH236" s="359"/>
      <c r="AI236" s="359"/>
      <c r="AJ236" s="359"/>
      <c r="AK236" s="359"/>
      <c r="AL236" s="359"/>
      <c r="AM236" s="359"/>
      <c r="AN236" s="359"/>
      <c r="AO236" s="359"/>
      <c r="AP236" s="359"/>
      <c r="AQ236" s="359"/>
      <c r="AR236" s="359"/>
      <c r="AS236" s="359"/>
      <c r="AT236" s="359"/>
      <c r="AU236" s="359"/>
      <c r="AV236" s="360"/>
    </row>
    <row r="237" spans="1:48" ht="15.75" x14ac:dyDescent="0.25">
      <c r="A237" s="497"/>
      <c r="B237" s="497"/>
      <c r="C237" s="497"/>
      <c r="D237" s="497"/>
      <c r="E237" s="497"/>
      <c r="F237" s="497"/>
      <c r="G237" s="497"/>
      <c r="H237" s="497"/>
      <c r="I237" s="497"/>
      <c r="J237" s="497"/>
      <c r="K237" s="497"/>
      <c r="L237" s="497"/>
      <c r="M237" s="497"/>
      <c r="N237" s="497"/>
      <c r="O237" s="497"/>
      <c r="P237" s="358"/>
      <c r="Q237" s="358"/>
      <c r="R237" s="358"/>
      <c r="S237" s="358"/>
      <c r="T237" s="358"/>
      <c r="U237" s="358"/>
      <c r="V237" s="358"/>
      <c r="W237" s="358"/>
      <c r="X237" s="358"/>
      <c r="Y237" s="358"/>
      <c r="Z237" s="358"/>
      <c r="AA237" s="358"/>
      <c r="AB237" s="358"/>
      <c r="AC237" s="358"/>
      <c r="AD237" s="359"/>
      <c r="AE237" s="359"/>
      <c r="AF237" s="359"/>
      <c r="AG237" s="359"/>
      <c r="AH237" s="359"/>
      <c r="AI237" s="359"/>
      <c r="AJ237" s="359"/>
      <c r="AK237" s="359"/>
      <c r="AL237" s="359"/>
      <c r="AM237" s="359"/>
      <c r="AN237" s="359"/>
      <c r="AO237" s="359"/>
      <c r="AP237" s="359"/>
      <c r="AQ237" s="359"/>
      <c r="AR237" s="359"/>
      <c r="AS237" s="359"/>
      <c r="AT237" s="359"/>
      <c r="AU237" s="359"/>
      <c r="AV237" s="360"/>
    </row>
    <row r="238" spans="1:48" ht="15.75" x14ac:dyDescent="0.25">
      <c r="A238" s="497"/>
      <c r="B238" s="497"/>
      <c r="C238" s="497"/>
      <c r="D238" s="497"/>
      <c r="E238" s="497"/>
      <c r="F238" s="497"/>
      <c r="G238" s="497"/>
      <c r="H238" s="497"/>
      <c r="I238" s="497"/>
      <c r="J238" s="497"/>
      <c r="K238" s="497"/>
      <c r="L238" s="497"/>
      <c r="M238" s="497"/>
      <c r="N238" s="497"/>
      <c r="O238" s="497"/>
      <c r="P238" s="358"/>
      <c r="Q238" s="358"/>
      <c r="R238" s="358"/>
      <c r="S238" s="358"/>
      <c r="T238" s="358"/>
      <c r="U238" s="358"/>
      <c r="V238" s="358"/>
      <c r="W238" s="358"/>
      <c r="X238" s="358"/>
      <c r="Y238" s="358"/>
      <c r="Z238" s="358"/>
      <c r="AA238" s="358"/>
      <c r="AB238" s="358"/>
      <c r="AC238" s="358"/>
      <c r="AD238" s="359"/>
      <c r="AE238" s="359"/>
      <c r="AF238" s="359"/>
      <c r="AG238" s="359"/>
      <c r="AH238" s="359"/>
      <c r="AI238" s="359"/>
      <c r="AJ238" s="359"/>
      <c r="AK238" s="359"/>
      <c r="AL238" s="359"/>
      <c r="AM238" s="359"/>
      <c r="AN238" s="359"/>
      <c r="AO238" s="359"/>
      <c r="AP238" s="359"/>
      <c r="AQ238" s="359"/>
      <c r="AR238" s="359"/>
      <c r="AS238" s="359"/>
      <c r="AT238" s="359"/>
      <c r="AU238" s="359"/>
      <c r="AV238" s="360"/>
    </row>
    <row r="239" spans="1:48" ht="15.75" x14ac:dyDescent="0.25">
      <c r="A239" s="497"/>
      <c r="B239" s="497"/>
      <c r="C239" s="497"/>
      <c r="D239" s="497"/>
      <c r="E239" s="497"/>
      <c r="F239" s="497"/>
      <c r="G239" s="497"/>
      <c r="H239" s="497"/>
      <c r="I239" s="497"/>
      <c r="J239" s="497"/>
      <c r="K239" s="497"/>
      <c r="L239" s="497"/>
      <c r="M239" s="497"/>
      <c r="N239" s="497"/>
      <c r="O239" s="497"/>
      <c r="P239" s="358"/>
      <c r="Q239" s="358"/>
      <c r="R239" s="358"/>
      <c r="S239" s="358"/>
      <c r="T239" s="358"/>
      <c r="U239" s="358"/>
      <c r="V239" s="358"/>
      <c r="W239" s="358"/>
      <c r="X239" s="358"/>
      <c r="Y239" s="358"/>
      <c r="Z239" s="358"/>
      <c r="AA239" s="358"/>
      <c r="AB239" s="358"/>
      <c r="AC239" s="358"/>
      <c r="AD239" s="359"/>
      <c r="AE239" s="359"/>
      <c r="AF239" s="359"/>
      <c r="AG239" s="359"/>
      <c r="AH239" s="359"/>
      <c r="AI239" s="359"/>
      <c r="AJ239" s="359"/>
      <c r="AK239" s="359"/>
      <c r="AL239" s="359"/>
      <c r="AM239" s="359"/>
      <c r="AN239" s="359"/>
      <c r="AO239" s="359"/>
      <c r="AP239" s="359"/>
      <c r="AQ239" s="359"/>
      <c r="AR239" s="359"/>
      <c r="AS239" s="359"/>
      <c r="AT239" s="359"/>
      <c r="AU239" s="359"/>
      <c r="AV239" s="360"/>
    </row>
    <row r="240" spans="1:48" ht="15.75" x14ac:dyDescent="0.25">
      <c r="A240" s="497"/>
      <c r="B240" s="497"/>
      <c r="C240" s="497"/>
      <c r="D240" s="497"/>
      <c r="E240" s="497"/>
      <c r="F240" s="497"/>
      <c r="G240" s="497"/>
      <c r="H240" s="497"/>
      <c r="I240" s="497"/>
      <c r="J240" s="497"/>
      <c r="K240" s="497"/>
      <c r="L240" s="497"/>
      <c r="M240" s="497"/>
      <c r="N240" s="497"/>
      <c r="O240" s="497"/>
      <c r="P240" s="358"/>
      <c r="Q240" s="358"/>
      <c r="R240" s="358"/>
      <c r="S240" s="358"/>
      <c r="T240" s="358"/>
      <c r="U240" s="358"/>
      <c r="V240" s="358"/>
      <c r="W240" s="358"/>
      <c r="X240" s="358"/>
      <c r="Y240" s="358"/>
      <c r="Z240" s="358"/>
      <c r="AA240" s="358"/>
      <c r="AB240" s="358"/>
      <c r="AC240" s="358"/>
      <c r="AD240" s="359"/>
      <c r="AE240" s="359"/>
      <c r="AF240" s="359"/>
      <c r="AG240" s="359"/>
      <c r="AH240" s="359"/>
      <c r="AI240" s="359"/>
      <c r="AJ240" s="359"/>
      <c r="AK240" s="359"/>
      <c r="AL240" s="359"/>
      <c r="AM240" s="359"/>
      <c r="AN240" s="359"/>
      <c r="AO240" s="359"/>
      <c r="AP240" s="359"/>
      <c r="AQ240" s="359"/>
      <c r="AR240" s="359"/>
      <c r="AS240" s="359"/>
      <c r="AT240" s="359"/>
      <c r="AU240" s="359"/>
      <c r="AV240" s="360"/>
    </row>
    <row r="241" spans="1:48" ht="15.75" x14ac:dyDescent="0.25">
      <c r="A241" s="497"/>
      <c r="B241" s="497"/>
      <c r="C241" s="497"/>
      <c r="D241" s="497"/>
      <c r="E241" s="497"/>
      <c r="F241" s="497"/>
      <c r="G241" s="497"/>
      <c r="H241" s="497"/>
      <c r="I241" s="497"/>
      <c r="J241" s="497"/>
      <c r="K241" s="497"/>
      <c r="L241" s="497"/>
      <c r="M241" s="497"/>
      <c r="N241" s="497"/>
      <c r="O241" s="497"/>
      <c r="P241" s="358"/>
      <c r="Q241" s="358"/>
      <c r="R241" s="358"/>
      <c r="S241" s="358"/>
      <c r="T241" s="358"/>
      <c r="U241" s="358"/>
      <c r="V241" s="358"/>
      <c r="W241" s="358"/>
      <c r="X241" s="358"/>
      <c r="Y241" s="358"/>
      <c r="Z241" s="358"/>
      <c r="AA241" s="358"/>
      <c r="AB241" s="358"/>
      <c r="AC241" s="358"/>
      <c r="AD241" s="359"/>
      <c r="AE241" s="359"/>
      <c r="AF241" s="359"/>
      <c r="AG241" s="359"/>
      <c r="AH241" s="359"/>
      <c r="AI241" s="359"/>
      <c r="AJ241" s="359"/>
      <c r="AK241" s="359"/>
      <c r="AL241" s="359"/>
      <c r="AM241" s="359"/>
      <c r="AN241" s="359"/>
      <c r="AO241" s="359"/>
      <c r="AP241" s="359"/>
      <c r="AQ241" s="359"/>
      <c r="AR241" s="359"/>
      <c r="AS241" s="359"/>
      <c r="AT241" s="359"/>
      <c r="AU241" s="359"/>
      <c r="AV241" s="360"/>
    </row>
    <row r="242" spans="1:48" ht="15.75" x14ac:dyDescent="0.25">
      <c r="A242" s="497"/>
      <c r="B242" s="497"/>
      <c r="C242" s="497"/>
      <c r="D242" s="497"/>
      <c r="E242" s="497"/>
      <c r="F242" s="497"/>
      <c r="G242" s="497"/>
      <c r="H242" s="497"/>
      <c r="I242" s="497"/>
      <c r="J242" s="497"/>
      <c r="K242" s="497"/>
      <c r="L242" s="497"/>
      <c r="M242" s="497"/>
      <c r="N242" s="497"/>
      <c r="O242" s="497"/>
      <c r="P242" s="358"/>
      <c r="Q242" s="358"/>
      <c r="R242" s="358"/>
      <c r="S242" s="358"/>
      <c r="T242" s="358"/>
      <c r="U242" s="358"/>
      <c r="V242" s="358"/>
      <c r="W242" s="358"/>
      <c r="X242" s="358"/>
      <c r="Y242" s="358"/>
      <c r="Z242" s="358"/>
      <c r="AA242" s="358"/>
      <c r="AB242" s="358"/>
      <c r="AC242" s="358"/>
      <c r="AD242" s="359"/>
      <c r="AE242" s="359"/>
      <c r="AF242" s="359"/>
      <c r="AG242" s="359"/>
      <c r="AH242" s="359"/>
      <c r="AI242" s="359"/>
      <c r="AJ242" s="359"/>
      <c r="AK242" s="359"/>
      <c r="AL242" s="359"/>
      <c r="AM242" s="359"/>
      <c r="AN242" s="359"/>
      <c r="AO242" s="359"/>
      <c r="AP242" s="359"/>
      <c r="AQ242" s="359"/>
      <c r="AR242" s="359"/>
      <c r="AS242" s="359"/>
      <c r="AT242" s="359"/>
      <c r="AU242" s="359"/>
      <c r="AV242" s="360"/>
    </row>
    <row r="243" spans="1:48" ht="15.75" x14ac:dyDescent="0.25">
      <c r="A243" s="497"/>
      <c r="B243" s="497"/>
      <c r="C243" s="497"/>
      <c r="D243" s="497"/>
      <c r="E243" s="497"/>
      <c r="F243" s="497"/>
      <c r="G243" s="497"/>
      <c r="H243" s="497"/>
      <c r="I243" s="497"/>
      <c r="J243" s="497"/>
      <c r="K243" s="497"/>
      <c r="L243" s="497"/>
      <c r="M243" s="497"/>
      <c r="N243" s="497"/>
      <c r="O243" s="497"/>
      <c r="P243" s="358"/>
      <c r="Q243" s="358"/>
      <c r="R243" s="358"/>
      <c r="S243" s="358"/>
      <c r="T243" s="358"/>
      <c r="U243" s="358"/>
      <c r="V243" s="358"/>
      <c r="W243" s="358"/>
      <c r="X243" s="358"/>
      <c r="Y243" s="358"/>
      <c r="Z243" s="358"/>
      <c r="AA243" s="358"/>
      <c r="AB243" s="358"/>
      <c r="AC243" s="358"/>
      <c r="AD243" s="359"/>
      <c r="AE243" s="359"/>
      <c r="AF243" s="359"/>
      <c r="AG243" s="359"/>
      <c r="AH243" s="359"/>
      <c r="AI243" s="359"/>
      <c r="AJ243" s="359"/>
      <c r="AK243" s="359"/>
      <c r="AL243" s="359"/>
      <c r="AM243" s="359"/>
      <c r="AN243" s="359"/>
      <c r="AO243" s="359"/>
      <c r="AP243" s="359"/>
      <c r="AQ243" s="359"/>
      <c r="AR243" s="359"/>
      <c r="AS243" s="359"/>
      <c r="AT243" s="359"/>
      <c r="AU243" s="359"/>
      <c r="AV243" s="360"/>
    </row>
    <row r="244" spans="1:48" ht="15.75" x14ac:dyDescent="0.25">
      <c r="A244" s="497"/>
      <c r="B244" s="497"/>
      <c r="C244" s="497"/>
      <c r="D244" s="497"/>
      <c r="E244" s="497"/>
      <c r="F244" s="497"/>
      <c r="G244" s="497"/>
      <c r="H244" s="497"/>
      <c r="I244" s="497"/>
      <c r="J244" s="497"/>
      <c r="K244" s="497"/>
      <c r="L244" s="497"/>
      <c r="M244" s="497"/>
      <c r="N244" s="497"/>
      <c r="O244" s="497"/>
      <c r="P244" s="358"/>
      <c r="Q244" s="358"/>
      <c r="R244" s="358"/>
      <c r="S244" s="358"/>
      <c r="T244" s="358"/>
      <c r="U244" s="358"/>
      <c r="V244" s="358"/>
      <c r="W244" s="358"/>
      <c r="X244" s="358"/>
      <c r="Y244" s="358"/>
      <c r="Z244" s="358"/>
      <c r="AA244" s="358"/>
      <c r="AB244" s="358"/>
      <c r="AC244" s="358"/>
      <c r="AD244" s="359"/>
      <c r="AE244" s="359"/>
      <c r="AF244" s="359"/>
      <c r="AG244" s="359"/>
      <c r="AH244" s="359"/>
      <c r="AI244" s="359"/>
      <c r="AJ244" s="359"/>
      <c r="AK244" s="359"/>
      <c r="AL244" s="359"/>
      <c r="AM244" s="359"/>
      <c r="AN244" s="359"/>
      <c r="AO244" s="359"/>
      <c r="AP244" s="359"/>
      <c r="AQ244" s="359"/>
      <c r="AR244" s="359"/>
      <c r="AS244" s="359"/>
      <c r="AT244" s="359"/>
      <c r="AU244" s="359"/>
      <c r="AV244" s="360"/>
    </row>
    <row r="245" spans="1:48" ht="15.75" x14ac:dyDescent="0.25">
      <c r="A245" s="497"/>
      <c r="B245" s="497"/>
      <c r="C245" s="497"/>
      <c r="D245" s="497"/>
      <c r="E245" s="497"/>
      <c r="F245" s="497"/>
      <c r="G245" s="497"/>
      <c r="H245" s="497"/>
      <c r="I245" s="497"/>
      <c r="J245" s="497"/>
      <c r="K245" s="497"/>
      <c r="L245" s="497"/>
      <c r="M245" s="497"/>
      <c r="N245" s="497"/>
      <c r="O245" s="497"/>
      <c r="P245" s="358"/>
      <c r="Q245" s="358"/>
      <c r="R245" s="358"/>
      <c r="S245" s="358"/>
      <c r="T245" s="358"/>
      <c r="U245" s="358"/>
      <c r="V245" s="358"/>
      <c r="W245" s="358"/>
      <c r="X245" s="358"/>
      <c r="Y245" s="358"/>
      <c r="Z245" s="358"/>
      <c r="AA245" s="358"/>
      <c r="AB245" s="358"/>
      <c r="AC245" s="358"/>
      <c r="AD245" s="359"/>
      <c r="AE245" s="359"/>
      <c r="AF245" s="359"/>
      <c r="AG245" s="359"/>
      <c r="AH245" s="359"/>
      <c r="AI245" s="359"/>
      <c r="AJ245" s="359"/>
      <c r="AK245" s="359"/>
      <c r="AL245" s="359"/>
      <c r="AM245" s="359"/>
      <c r="AN245" s="359"/>
      <c r="AO245" s="359"/>
      <c r="AP245" s="359"/>
      <c r="AQ245" s="359"/>
      <c r="AR245" s="359"/>
      <c r="AS245" s="359"/>
      <c r="AT245" s="359"/>
      <c r="AU245" s="359"/>
      <c r="AV245" s="360"/>
    </row>
    <row r="246" spans="1:48" ht="15.75" x14ac:dyDescent="0.25">
      <c r="A246" s="497"/>
      <c r="B246" s="497"/>
      <c r="C246" s="497"/>
      <c r="D246" s="497"/>
      <c r="E246" s="497"/>
      <c r="F246" s="497"/>
      <c r="G246" s="497"/>
      <c r="H246" s="497"/>
      <c r="I246" s="497"/>
      <c r="J246" s="497"/>
      <c r="K246" s="497"/>
      <c r="L246" s="497"/>
      <c r="M246" s="497"/>
      <c r="N246" s="497"/>
      <c r="O246" s="497"/>
      <c r="P246" s="358"/>
      <c r="Q246" s="358"/>
      <c r="R246" s="358"/>
      <c r="S246" s="358"/>
      <c r="T246" s="358"/>
      <c r="U246" s="358"/>
      <c r="V246" s="358"/>
      <c r="W246" s="358"/>
      <c r="X246" s="358"/>
      <c r="Y246" s="358"/>
      <c r="Z246" s="358"/>
      <c r="AA246" s="358"/>
      <c r="AB246" s="358"/>
      <c r="AC246" s="358"/>
      <c r="AD246" s="359"/>
      <c r="AE246" s="359"/>
      <c r="AF246" s="359"/>
      <c r="AG246" s="359"/>
      <c r="AH246" s="359"/>
      <c r="AI246" s="359"/>
      <c r="AJ246" s="359"/>
      <c r="AK246" s="359"/>
      <c r="AL246" s="359"/>
      <c r="AM246" s="359"/>
      <c r="AN246" s="359"/>
      <c r="AO246" s="359"/>
      <c r="AP246" s="359"/>
      <c r="AQ246" s="359"/>
      <c r="AR246" s="359"/>
      <c r="AS246" s="359"/>
      <c r="AT246" s="359"/>
      <c r="AU246" s="359"/>
      <c r="AV246" s="360"/>
    </row>
    <row r="247" spans="1:48" ht="15.75" x14ac:dyDescent="0.25">
      <c r="A247" s="497"/>
      <c r="B247" s="497"/>
      <c r="C247" s="497"/>
      <c r="D247" s="497"/>
      <c r="E247" s="497"/>
      <c r="F247" s="497"/>
      <c r="G247" s="497"/>
      <c r="H247" s="497"/>
      <c r="I247" s="497"/>
      <c r="J247" s="497"/>
      <c r="K247" s="497"/>
      <c r="L247" s="497"/>
      <c r="M247" s="497"/>
      <c r="N247" s="497"/>
      <c r="O247" s="497"/>
      <c r="P247" s="358"/>
      <c r="Q247" s="358"/>
      <c r="R247" s="358"/>
      <c r="S247" s="358"/>
      <c r="T247" s="358"/>
      <c r="U247" s="358"/>
      <c r="V247" s="358"/>
      <c r="W247" s="358"/>
      <c r="X247" s="358"/>
      <c r="Y247" s="358"/>
      <c r="Z247" s="358"/>
      <c r="AA247" s="358"/>
      <c r="AB247" s="358"/>
      <c r="AC247" s="358"/>
      <c r="AD247" s="359"/>
      <c r="AE247" s="359"/>
      <c r="AF247" s="359"/>
      <c r="AG247" s="359"/>
      <c r="AH247" s="359"/>
      <c r="AI247" s="359"/>
      <c r="AJ247" s="359"/>
      <c r="AK247" s="359"/>
      <c r="AL247" s="359"/>
      <c r="AM247" s="359"/>
      <c r="AN247" s="359"/>
      <c r="AO247" s="359"/>
      <c r="AP247" s="359"/>
      <c r="AQ247" s="359"/>
      <c r="AR247" s="359"/>
      <c r="AS247" s="359"/>
      <c r="AT247" s="359"/>
      <c r="AU247" s="359"/>
      <c r="AV247" s="360"/>
    </row>
    <row r="248" spans="1:48" ht="15.75" x14ac:dyDescent="0.25">
      <c r="A248" s="497"/>
      <c r="B248" s="497"/>
      <c r="C248" s="497"/>
      <c r="D248" s="497"/>
      <c r="E248" s="497"/>
      <c r="F248" s="497"/>
      <c r="G248" s="497"/>
      <c r="H248" s="497"/>
      <c r="I248" s="497"/>
      <c r="J248" s="497"/>
      <c r="K248" s="497"/>
      <c r="L248" s="497"/>
      <c r="M248" s="497"/>
      <c r="N248" s="497"/>
      <c r="O248" s="497"/>
      <c r="P248" s="358"/>
      <c r="Q248" s="358"/>
      <c r="R248" s="358"/>
      <c r="S248" s="358"/>
      <c r="T248" s="358"/>
      <c r="U248" s="358"/>
      <c r="V248" s="358"/>
      <c r="W248" s="358"/>
      <c r="X248" s="358"/>
      <c r="Y248" s="358"/>
      <c r="Z248" s="358"/>
      <c r="AA248" s="358"/>
      <c r="AB248" s="358"/>
      <c r="AC248" s="358"/>
      <c r="AD248" s="359"/>
      <c r="AE248" s="359"/>
      <c r="AF248" s="359"/>
      <c r="AG248" s="359"/>
      <c r="AH248" s="359"/>
      <c r="AI248" s="359"/>
      <c r="AJ248" s="359"/>
      <c r="AK248" s="359"/>
      <c r="AL248" s="359"/>
      <c r="AM248" s="359"/>
      <c r="AN248" s="359"/>
      <c r="AO248" s="359"/>
      <c r="AP248" s="359"/>
      <c r="AQ248" s="359"/>
      <c r="AR248" s="359"/>
      <c r="AS248" s="359"/>
      <c r="AT248" s="359"/>
      <c r="AU248" s="359"/>
      <c r="AV248" s="360"/>
    </row>
    <row r="249" spans="1:48" ht="15.75" x14ac:dyDescent="0.25">
      <c r="A249" s="497"/>
      <c r="B249" s="497"/>
      <c r="C249" s="497"/>
      <c r="D249" s="497"/>
      <c r="E249" s="497"/>
      <c r="F249" s="497"/>
      <c r="G249" s="497"/>
      <c r="H249" s="497"/>
      <c r="I249" s="497"/>
      <c r="J249" s="497"/>
      <c r="K249" s="497"/>
      <c r="L249" s="497"/>
      <c r="M249" s="497"/>
      <c r="N249" s="497"/>
      <c r="O249" s="497"/>
      <c r="P249" s="358"/>
      <c r="Q249" s="358"/>
      <c r="R249" s="358"/>
      <c r="S249" s="358"/>
      <c r="T249" s="358"/>
      <c r="U249" s="358"/>
      <c r="V249" s="358"/>
      <c r="W249" s="358"/>
      <c r="X249" s="358"/>
      <c r="Y249" s="358"/>
      <c r="Z249" s="358"/>
      <c r="AA249" s="358"/>
      <c r="AB249" s="358"/>
      <c r="AC249" s="358"/>
      <c r="AD249" s="359"/>
      <c r="AE249" s="359"/>
      <c r="AF249" s="359"/>
      <c r="AG249" s="359"/>
      <c r="AH249" s="359"/>
      <c r="AI249" s="359"/>
      <c r="AJ249" s="359"/>
      <c r="AK249" s="359"/>
      <c r="AL249" s="359"/>
      <c r="AM249" s="359"/>
      <c r="AN249" s="359"/>
      <c r="AO249" s="359"/>
      <c r="AP249" s="359"/>
      <c r="AQ249" s="359"/>
      <c r="AR249" s="359"/>
      <c r="AS249" s="359"/>
      <c r="AT249" s="359"/>
      <c r="AU249" s="359"/>
      <c r="AV249" s="360"/>
    </row>
    <row r="250" spans="1:48" ht="15.75" x14ac:dyDescent="0.25">
      <c r="A250" s="497"/>
      <c r="B250" s="497"/>
      <c r="C250" s="497"/>
      <c r="D250" s="497"/>
      <c r="E250" s="497"/>
      <c r="F250" s="497"/>
      <c r="G250" s="497"/>
      <c r="H250" s="497"/>
      <c r="I250" s="497"/>
      <c r="J250" s="497"/>
      <c r="K250" s="497"/>
      <c r="L250" s="497"/>
      <c r="M250" s="497"/>
      <c r="N250" s="497"/>
      <c r="O250" s="497"/>
      <c r="P250" s="358"/>
      <c r="Q250" s="358"/>
      <c r="R250" s="358"/>
      <c r="S250" s="358"/>
      <c r="T250" s="358"/>
      <c r="U250" s="358"/>
      <c r="V250" s="358"/>
      <c r="W250" s="358"/>
      <c r="X250" s="358"/>
      <c r="Y250" s="358"/>
      <c r="Z250" s="358"/>
      <c r="AA250" s="358"/>
      <c r="AB250" s="358"/>
      <c r="AC250" s="358"/>
      <c r="AD250" s="359"/>
      <c r="AE250" s="359"/>
      <c r="AF250" s="359"/>
      <c r="AG250" s="359"/>
      <c r="AH250" s="359"/>
      <c r="AI250" s="359"/>
      <c r="AJ250" s="359"/>
      <c r="AK250" s="359"/>
      <c r="AL250" s="359"/>
      <c r="AM250" s="359"/>
      <c r="AN250" s="359"/>
      <c r="AO250" s="359"/>
      <c r="AP250" s="359"/>
      <c r="AQ250" s="359"/>
      <c r="AR250" s="359"/>
      <c r="AS250" s="359"/>
      <c r="AT250" s="359"/>
      <c r="AU250" s="359"/>
      <c r="AV250" s="360"/>
    </row>
    <row r="251" spans="1:48" ht="15.75" x14ac:dyDescent="0.25">
      <c r="A251" s="497"/>
      <c r="B251" s="497"/>
      <c r="C251" s="497"/>
      <c r="D251" s="497"/>
      <c r="E251" s="497"/>
      <c r="F251" s="497"/>
      <c r="G251" s="497"/>
      <c r="H251" s="497"/>
      <c r="I251" s="497"/>
      <c r="J251" s="497"/>
      <c r="K251" s="497"/>
      <c r="L251" s="497"/>
      <c r="M251" s="497"/>
      <c r="N251" s="497"/>
      <c r="O251" s="497"/>
      <c r="P251" s="358"/>
      <c r="Q251" s="358"/>
      <c r="R251" s="358"/>
      <c r="S251" s="358"/>
      <c r="T251" s="358"/>
      <c r="U251" s="358"/>
      <c r="V251" s="358"/>
      <c r="W251" s="358"/>
      <c r="X251" s="358"/>
      <c r="Y251" s="358"/>
      <c r="Z251" s="358"/>
      <c r="AA251" s="358"/>
      <c r="AB251" s="358"/>
      <c r="AC251" s="358"/>
      <c r="AD251" s="359"/>
      <c r="AE251" s="359"/>
      <c r="AF251" s="359"/>
      <c r="AG251" s="359"/>
      <c r="AH251" s="359"/>
      <c r="AI251" s="359"/>
      <c r="AJ251" s="359"/>
      <c r="AK251" s="359"/>
      <c r="AL251" s="359"/>
      <c r="AM251" s="359"/>
      <c r="AN251" s="359"/>
      <c r="AO251" s="359"/>
      <c r="AP251" s="359"/>
      <c r="AQ251" s="359"/>
      <c r="AR251" s="359"/>
      <c r="AS251" s="359"/>
      <c r="AT251" s="359"/>
      <c r="AU251" s="359"/>
      <c r="AV251" s="360"/>
    </row>
    <row r="252" spans="1:48" ht="15.75" x14ac:dyDescent="0.25">
      <c r="A252" s="497"/>
      <c r="B252" s="497"/>
      <c r="C252" s="497"/>
      <c r="D252" s="497"/>
      <c r="E252" s="497"/>
      <c r="F252" s="497"/>
      <c r="G252" s="497"/>
      <c r="H252" s="497"/>
      <c r="I252" s="497"/>
      <c r="J252" s="497"/>
      <c r="K252" s="497"/>
      <c r="L252" s="497"/>
      <c r="M252" s="497"/>
      <c r="N252" s="497"/>
      <c r="O252" s="497"/>
      <c r="P252" s="358"/>
      <c r="Q252" s="358"/>
      <c r="R252" s="358"/>
      <c r="S252" s="358"/>
      <c r="T252" s="358"/>
      <c r="U252" s="358"/>
      <c r="V252" s="358"/>
      <c r="W252" s="358"/>
      <c r="X252" s="358"/>
      <c r="Y252" s="358"/>
      <c r="Z252" s="358"/>
      <c r="AA252" s="358"/>
      <c r="AB252" s="358"/>
      <c r="AC252" s="358"/>
      <c r="AD252" s="359"/>
      <c r="AE252" s="359"/>
      <c r="AF252" s="359"/>
      <c r="AG252" s="359"/>
      <c r="AH252" s="359"/>
      <c r="AI252" s="359"/>
      <c r="AJ252" s="359"/>
      <c r="AK252" s="359"/>
      <c r="AL252" s="359"/>
      <c r="AM252" s="359"/>
      <c r="AN252" s="359"/>
      <c r="AO252" s="359"/>
      <c r="AP252" s="359"/>
      <c r="AQ252" s="359"/>
      <c r="AR252" s="359"/>
      <c r="AS252" s="359"/>
      <c r="AT252" s="359"/>
      <c r="AU252" s="359"/>
      <c r="AV252" s="360"/>
    </row>
    <row r="253" spans="1:48" ht="15.75" x14ac:dyDescent="0.25">
      <c r="A253" s="497"/>
      <c r="B253" s="497"/>
      <c r="C253" s="497"/>
      <c r="D253" s="497"/>
      <c r="E253" s="497"/>
      <c r="F253" s="497"/>
      <c r="G253" s="497"/>
      <c r="H253" s="497"/>
      <c r="I253" s="497"/>
      <c r="J253" s="497"/>
      <c r="K253" s="497"/>
      <c r="L253" s="497"/>
      <c r="M253" s="497"/>
      <c r="N253" s="497"/>
      <c r="O253" s="497"/>
      <c r="P253" s="358"/>
      <c r="Q253" s="358"/>
      <c r="R253" s="358"/>
      <c r="S253" s="358"/>
      <c r="T253" s="358"/>
      <c r="U253" s="358"/>
      <c r="V253" s="358"/>
      <c r="W253" s="358"/>
      <c r="X253" s="358"/>
      <c r="Y253" s="358"/>
      <c r="Z253" s="358"/>
      <c r="AA253" s="358"/>
      <c r="AB253" s="358"/>
      <c r="AC253" s="358"/>
      <c r="AD253" s="359"/>
      <c r="AE253" s="359"/>
      <c r="AF253" s="359"/>
      <c r="AG253" s="359"/>
      <c r="AH253" s="359"/>
      <c r="AI253" s="359"/>
      <c r="AJ253" s="359"/>
      <c r="AK253" s="359"/>
      <c r="AL253" s="359"/>
      <c r="AM253" s="359"/>
      <c r="AN253" s="359"/>
      <c r="AO253" s="359"/>
      <c r="AP253" s="359"/>
      <c r="AQ253" s="359"/>
      <c r="AR253" s="359"/>
      <c r="AS253" s="359"/>
      <c r="AT253" s="359"/>
      <c r="AU253" s="359"/>
      <c r="AV253" s="360"/>
    </row>
    <row r="254" spans="1:48" ht="15.75" x14ac:dyDescent="0.25">
      <c r="A254" s="497"/>
      <c r="B254" s="497"/>
      <c r="C254" s="497"/>
      <c r="D254" s="497"/>
      <c r="E254" s="497"/>
      <c r="F254" s="497"/>
      <c r="G254" s="497"/>
      <c r="H254" s="497"/>
      <c r="I254" s="497"/>
      <c r="J254" s="497"/>
      <c r="K254" s="497"/>
      <c r="L254" s="497"/>
      <c r="M254" s="497"/>
      <c r="N254" s="497"/>
      <c r="O254" s="497"/>
      <c r="P254" s="358"/>
      <c r="Q254" s="358"/>
      <c r="R254" s="358"/>
      <c r="S254" s="358"/>
      <c r="T254" s="358"/>
      <c r="U254" s="358"/>
      <c r="V254" s="358"/>
      <c r="W254" s="358"/>
      <c r="X254" s="358"/>
      <c r="Y254" s="358"/>
      <c r="Z254" s="358"/>
      <c r="AA254" s="358"/>
      <c r="AB254" s="358"/>
      <c r="AC254" s="358"/>
      <c r="AD254" s="359"/>
      <c r="AE254" s="359"/>
      <c r="AF254" s="359"/>
      <c r="AG254" s="359"/>
      <c r="AH254" s="359"/>
      <c r="AI254" s="359"/>
      <c r="AJ254" s="359"/>
      <c r="AK254" s="359"/>
      <c r="AL254" s="359"/>
      <c r="AM254" s="359"/>
      <c r="AN254" s="359"/>
      <c r="AO254" s="359"/>
      <c r="AP254" s="359"/>
      <c r="AQ254" s="359"/>
      <c r="AR254" s="359"/>
      <c r="AS254" s="359"/>
      <c r="AT254" s="359"/>
      <c r="AU254" s="359"/>
      <c r="AV254" s="360"/>
    </row>
    <row r="255" spans="1:48" ht="15.75" x14ac:dyDescent="0.25">
      <c r="A255" s="497"/>
      <c r="B255" s="497"/>
      <c r="C255" s="497"/>
      <c r="D255" s="497"/>
      <c r="E255" s="497"/>
      <c r="F255" s="497"/>
      <c r="G255" s="497"/>
      <c r="H255" s="497"/>
      <c r="I255" s="497"/>
      <c r="J255" s="497"/>
      <c r="K255" s="497"/>
      <c r="L255" s="497"/>
      <c r="M255" s="497"/>
      <c r="N255" s="497"/>
      <c r="O255" s="497"/>
      <c r="P255" s="358"/>
      <c r="Q255" s="358"/>
      <c r="R255" s="358"/>
      <c r="S255" s="358"/>
      <c r="T255" s="358"/>
      <c r="U255" s="358"/>
      <c r="V255" s="358"/>
      <c r="W255" s="358"/>
      <c r="X255" s="358"/>
      <c r="Y255" s="358"/>
      <c r="Z255" s="358"/>
      <c r="AA255" s="358"/>
      <c r="AB255" s="358"/>
      <c r="AC255" s="358"/>
      <c r="AD255" s="359"/>
      <c r="AE255" s="359"/>
      <c r="AF255" s="359"/>
      <c r="AG255" s="359"/>
      <c r="AH255" s="359"/>
      <c r="AI255" s="359"/>
      <c r="AJ255" s="359"/>
      <c r="AK255" s="359"/>
      <c r="AL255" s="359"/>
      <c r="AM255" s="359"/>
      <c r="AN255" s="359"/>
      <c r="AO255" s="359"/>
      <c r="AP255" s="359"/>
      <c r="AQ255" s="359"/>
      <c r="AR255" s="359"/>
      <c r="AS255" s="359"/>
      <c r="AT255" s="359"/>
      <c r="AU255" s="359"/>
      <c r="AV255" s="360"/>
    </row>
    <row r="256" spans="1:48" ht="15.75" x14ac:dyDescent="0.25">
      <c r="A256" s="497"/>
      <c r="B256" s="497"/>
      <c r="C256" s="497"/>
      <c r="D256" s="497"/>
      <c r="E256" s="497"/>
      <c r="F256" s="497"/>
      <c r="G256" s="497"/>
      <c r="H256" s="497"/>
      <c r="I256" s="497"/>
      <c r="J256" s="497"/>
      <c r="K256" s="497"/>
      <c r="L256" s="497"/>
      <c r="M256" s="497"/>
      <c r="N256" s="497"/>
      <c r="O256" s="497"/>
      <c r="P256" s="358"/>
      <c r="Q256" s="358"/>
      <c r="R256" s="358"/>
      <c r="S256" s="358"/>
      <c r="T256" s="358"/>
      <c r="U256" s="358"/>
      <c r="V256" s="358"/>
      <c r="W256" s="358"/>
      <c r="X256" s="358"/>
      <c r="Y256" s="358"/>
      <c r="Z256" s="358"/>
      <c r="AA256" s="358"/>
      <c r="AB256" s="358"/>
      <c r="AC256" s="358"/>
      <c r="AD256" s="359"/>
      <c r="AE256" s="359"/>
      <c r="AF256" s="359"/>
      <c r="AG256" s="359"/>
      <c r="AH256" s="359"/>
      <c r="AI256" s="359"/>
      <c r="AJ256" s="359"/>
      <c r="AK256" s="359"/>
      <c r="AL256" s="359"/>
      <c r="AM256" s="359"/>
      <c r="AN256" s="359"/>
      <c r="AO256" s="359"/>
      <c r="AP256" s="359"/>
      <c r="AQ256" s="359"/>
      <c r="AR256" s="359"/>
      <c r="AS256" s="359"/>
      <c r="AT256" s="359"/>
      <c r="AU256" s="359"/>
      <c r="AV256" s="360"/>
    </row>
    <row r="257" spans="1:48" ht="15.75" x14ac:dyDescent="0.25">
      <c r="A257" s="497"/>
      <c r="B257" s="497"/>
      <c r="C257" s="497"/>
      <c r="D257" s="497"/>
      <c r="E257" s="497"/>
      <c r="F257" s="497"/>
      <c r="G257" s="497"/>
      <c r="H257" s="497"/>
      <c r="I257" s="497"/>
      <c r="J257" s="497"/>
      <c r="K257" s="497"/>
      <c r="L257" s="497"/>
      <c r="M257" s="497"/>
      <c r="N257" s="497"/>
      <c r="O257" s="497"/>
      <c r="P257" s="358"/>
      <c r="Q257" s="358"/>
      <c r="R257" s="358"/>
      <c r="S257" s="358"/>
      <c r="T257" s="358"/>
      <c r="U257" s="358"/>
      <c r="V257" s="358"/>
      <c r="W257" s="358"/>
      <c r="X257" s="358"/>
      <c r="Y257" s="358"/>
      <c r="Z257" s="358"/>
      <c r="AA257" s="358"/>
      <c r="AB257" s="358"/>
      <c r="AC257" s="358"/>
      <c r="AD257" s="359"/>
      <c r="AE257" s="359"/>
      <c r="AF257" s="359"/>
      <c r="AG257" s="359"/>
      <c r="AH257" s="359"/>
      <c r="AI257" s="359"/>
      <c r="AJ257" s="359"/>
      <c r="AK257" s="359"/>
      <c r="AL257" s="359"/>
      <c r="AM257" s="359"/>
      <c r="AN257" s="359"/>
      <c r="AO257" s="359"/>
      <c r="AP257" s="359"/>
      <c r="AQ257" s="359"/>
      <c r="AR257" s="359"/>
      <c r="AS257" s="359"/>
      <c r="AT257" s="359"/>
      <c r="AU257" s="359"/>
      <c r="AV257" s="360"/>
    </row>
    <row r="258" spans="1:48" ht="15.75" x14ac:dyDescent="0.25">
      <c r="A258" s="497"/>
      <c r="B258" s="497"/>
      <c r="C258" s="497"/>
      <c r="D258" s="497"/>
      <c r="E258" s="497"/>
      <c r="F258" s="497"/>
      <c r="G258" s="497"/>
      <c r="H258" s="497"/>
      <c r="I258" s="497"/>
      <c r="J258" s="497"/>
      <c r="K258" s="497"/>
      <c r="L258" s="497"/>
      <c r="M258" s="497"/>
      <c r="N258" s="497"/>
      <c r="O258" s="497"/>
      <c r="P258" s="358"/>
      <c r="Q258" s="358"/>
      <c r="R258" s="358"/>
      <c r="S258" s="358"/>
      <c r="T258" s="358"/>
      <c r="U258" s="358"/>
      <c r="V258" s="358"/>
      <c r="W258" s="358"/>
      <c r="X258" s="358"/>
      <c r="Y258" s="358"/>
      <c r="Z258" s="358"/>
      <c r="AA258" s="358"/>
      <c r="AB258" s="358"/>
      <c r="AC258" s="358"/>
      <c r="AD258" s="359"/>
      <c r="AE258" s="359"/>
      <c r="AF258" s="359"/>
      <c r="AG258" s="359"/>
      <c r="AH258" s="359"/>
      <c r="AI258" s="359"/>
      <c r="AJ258" s="359"/>
      <c r="AK258" s="359"/>
      <c r="AL258" s="359"/>
      <c r="AM258" s="359"/>
      <c r="AN258" s="359"/>
      <c r="AO258" s="359"/>
      <c r="AP258" s="359"/>
      <c r="AQ258" s="359"/>
      <c r="AR258" s="359"/>
      <c r="AS258" s="359"/>
      <c r="AT258" s="359"/>
      <c r="AU258" s="359"/>
      <c r="AV258" s="360"/>
    </row>
    <row r="259" spans="1:48" ht="15.75" x14ac:dyDescent="0.25">
      <c r="A259" s="497"/>
      <c r="B259" s="497"/>
      <c r="C259" s="497"/>
      <c r="D259" s="497"/>
      <c r="E259" s="497"/>
      <c r="F259" s="497"/>
      <c r="G259" s="497"/>
      <c r="H259" s="497"/>
      <c r="I259" s="497"/>
      <c r="J259" s="497"/>
      <c r="K259" s="497"/>
      <c r="L259" s="497"/>
      <c r="M259" s="497"/>
      <c r="N259" s="497"/>
      <c r="O259" s="497"/>
      <c r="P259" s="358"/>
      <c r="Q259" s="358"/>
      <c r="R259" s="358"/>
      <c r="S259" s="358"/>
      <c r="T259" s="358"/>
      <c r="U259" s="358"/>
      <c r="V259" s="358"/>
      <c r="W259" s="358"/>
      <c r="X259" s="358"/>
      <c r="Y259" s="358"/>
      <c r="Z259" s="358"/>
      <c r="AA259" s="358"/>
      <c r="AB259" s="358"/>
      <c r="AC259" s="358"/>
      <c r="AD259" s="359"/>
      <c r="AE259" s="359"/>
      <c r="AF259" s="359"/>
      <c r="AG259" s="359"/>
      <c r="AH259" s="359"/>
      <c r="AI259" s="359"/>
      <c r="AJ259" s="359"/>
      <c r="AK259" s="359"/>
      <c r="AL259" s="359"/>
      <c r="AM259" s="359"/>
      <c r="AN259" s="359"/>
      <c r="AO259" s="359"/>
      <c r="AP259" s="359"/>
      <c r="AQ259" s="359"/>
      <c r="AR259" s="359"/>
      <c r="AS259" s="359"/>
      <c r="AT259" s="359"/>
      <c r="AU259" s="359"/>
      <c r="AV259" s="360"/>
    </row>
    <row r="260" spans="1:48" ht="15.75" x14ac:dyDescent="0.25">
      <c r="A260" s="497"/>
      <c r="B260" s="497"/>
      <c r="C260" s="497"/>
      <c r="D260" s="497"/>
      <c r="E260" s="497"/>
      <c r="F260" s="497"/>
      <c r="G260" s="497"/>
      <c r="H260" s="497"/>
      <c r="I260" s="497"/>
      <c r="J260" s="497"/>
      <c r="K260" s="497"/>
      <c r="L260" s="497"/>
      <c r="M260" s="497"/>
      <c r="N260" s="497"/>
      <c r="O260" s="497"/>
      <c r="P260" s="358"/>
      <c r="Q260" s="358"/>
      <c r="R260" s="358"/>
      <c r="S260" s="358"/>
      <c r="T260" s="358"/>
      <c r="U260" s="358"/>
      <c r="V260" s="358"/>
      <c r="W260" s="358"/>
      <c r="X260" s="358"/>
      <c r="Y260" s="358"/>
      <c r="Z260" s="358"/>
      <c r="AA260" s="358"/>
      <c r="AB260" s="358"/>
      <c r="AC260" s="358"/>
      <c r="AD260" s="359"/>
      <c r="AE260" s="359"/>
      <c r="AF260" s="359"/>
      <c r="AG260" s="359"/>
      <c r="AH260" s="359"/>
      <c r="AI260" s="359"/>
      <c r="AJ260" s="359"/>
      <c r="AK260" s="359"/>
      <c r="AL260" s="359"/>
      <c r="AM260" s="359"/>
      <c r="AN260" s="359"/>
      <c r="AO260" s="359"/>
      <c r="AP260" s="359"/>
      <c r="AQ260" s="359"/>
      <c r="AR260" s="359"/>
      <c r="AS260" s="359"/>
      <c r="AT260" s="359"/>
      <c r="AU260" s="359"/>
      <c r="AV260" s="360"/>
    </row>
    <row r="261" spans="1:48" ht="15.75" x14ac:dyDescent="0.25">
      <c r="A261" s="497"/>
      <c r="B261" s="497"/>
      <c r="C261" s="497"/>
      <c r="D261" s="497"/>
      <c r="E261" s="497"/>
      <c r="F261" s="497"/>
      <c r="G261" s="497"/>
      <c r="H261" s="497"/>
      <c r="I261" s="497"/>
      <c r="J261" s="497"/>
      <c r="K261" s="497"/>
      <c r="L261" s="497"/>
      <c r="M261" s="497"/>
      <c r="N261" s="497"/>
      <c r="O261" s="497"/>
      <c r="P261" s="358"/>
      <c r="Q261" s="358"/>
      <c r="R261" s="358"/>
      <c r="S261" s="358"/>
      <c r="T261" s="358"/>
      <c r="U261" s="358"/>
      <c r="V261" s="358"/>
      <c r="W261" s="358"/>
      <c r="X261" s="358"/>
      <c r="Y261" s="358"/>
      <c r="Z261" s="358"/>
      <c r="AA261" s="358"/>
      <c r="AB261" s="358"/>
      <c r="AC261" s="358"/>
      <c r="AD261" s="359"/>
      <c r="AE261" s="359"/>
      <c r="AF261" s="359"/>
      <c r="AG261" s="359"/>
      <c r="AH261" s="359"/>
      <c r="AI261" s="359"/>
      <c r="AJ261" s="359"/>
      <c r="AK261" s="359"/>
      <c r="AL261" s="359"/>
      <c r="AM261" s="359"/>
      <c r="AN261" s="359"/>
      <c r="AO261" s="359"/>
      <c r="AP261" s="359"/>
      <c r="AQ261" s="359"/>
      <c r="AR261" s="359"/>
      <c r="AS261" s="359"/>
      <c r="AT261" s="359"/>
      <c r="AU261" s="359"/>
      <c r="AV261" s="360"/>
    </row>
    <row r="262" spans="1:48" ht="15.75" x14ac:dyDescent="0.25">
      <c r="A262" s="497"/>
      <c r="B262" s="497"/>
      <c r="C262" s="497"/>
      <c r="D262" s="497"/>
      <c r="E262" s="497"/>
      <c r="F262" s="497"/>
      <c r="G262" s="497"/>
      <c r="H262" s="497"/>
      <c r="I262" s="497"/>
      <c r="J262" s="497"/>
      <c r="K262" s="497"/>
      <c r="L262" s="497"/>
      <c r="M262" s="497"/>
      <c r="N262" s="497"/>
      <c r="O262" s="497"/>
      <c r="P262" s="358"/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  <c r="AA262" s="358"/>
      <c r="AB262" s="358"/>
      <c r="AC262" s="358"/>
      <c r="AD262" s="359"/>
      <c r="AE262" s="359"/>
      <c r="AF262" s="359"/>
      <c r="AG262" s="359"/>
      <c r="AH262" s="359"/>
      <c r="AI262" s="359"/>
      <c r="AJ262" s="359"/>
      <c r="AK262" s="359"/>
      <c r="AL262" s="359"/>
      <c r="AM262" s="359"/>
      <c r="AN262" s="359"/>
      <c r="AO262" s="359"/>
      <c r="AP262" s="359"/>
      <c r="AQ262" s="359"/>
      <c r="AR262" s="359"/>
      <c r="AS262" s="359"/>
      <c r="AT262" s="359"/>
      <c r="AU262" s="359"/>
      <c r="AV262" s="360"/>
    </row>
    <row r="263" spans="1:48" ht="15.75" x14ac:dyDescent="0.25">
      <c r="A263" s="497"/>
      <c r="B263" s="497"/>
      <c r="C263" s="497"/>
      <c r="D263" s="497"/>
      <c r="E263" s="497"/>
      <c r="F263" s="497"/>
      <c r="G263" s="497"/>
      <c r="H263" s="497"/>
      <c r="I263" s="497"/>
      <c r="J263" s="497"/>
      <c r="K263" s="497"/>
      <c r="L263" s="497"/>
      <c r="M263" s="497"/>
      <c r="N263" s="497"/>
      <c r="O263" s="497"/>
      <c r="P263" s="358"/>
      <c r="Q263" s="358"/>
      <c r="R263" s="358"/>
      <c r="S263" s="358"/>
      <c r="T263" s="358"/>
      <c r="U263" s="358"/>
      <c r="V263" s="358"/>
      <c r="W263" s="358"/>
      <c r="X263" s="358"/>
      <c r="Y263" s="358"/>
      <c r="Z263" s="358"/>
      <c r="AA263" s="358"/>
      <c r="AB263" s="358"/>
      <c r="AC263" s="358"/>
      <c r="AD263" s="359"/>
      <c r="AE263" s="359"/>
      <c r="AF263" s="359"/>
      <c r="AG263" s="359"/>
      <c r="AH263" s="359"/>
      <c r="AI263" s="359"/>
      <c r="AJ263" s="359"/>
      <c r="AK263" s="359"/>
      <c r="AL263" s="359"/>
      <c r="AM263" s="359"/>
      <c r="AN263" s="359"/>
      <c r="AO263" s="359"/>
      <c r="AP263" s="359"/>
      <c r="AQ263" s="359"/>
      <c r="AR263" s="359"/>
      <c r="AS263" s="359"/>
      <c r="AT263" s="359"/>
      <c r="AU263" s="359"/>
      <c r="AV263" s="360"/>
    </row>
    <row r="264" spans="1:48" ht="15.75" x14ac:dyDescent="0.25">
      <c r="A264" s="497"/>
      <c r="B264" s="497"/>
      <c r="C264" s="497"/>
      <c r="D264" s="497"/>
      <c r="E264" s="497"/>
      <c r="F264" s="497"/>
      <c r="G264" s="497"/>
      <c r="H264" s="497"/>
      <c r="I264" s="497"/>
      <c r="J264" s="497"/>
      <c r="K264" s="497"/>
      <c r="L264" s="497"/>
      <c r="M264" s="497"/>
      <c r="N264" s="497"/>
      <c r="O264" s="497"/>
      <c r="P264" s="358"/>
      <c r="Q264" s="358"/>
      <c r="R264" s="358"/>
      <c r="S264" s="358"/>
      <c r="T264" s="358"/>
      <c r="U264" s="358"/>
      <c r="V264" s="358"/>
      <c r="W264" s="358"/>
      <c r="X264" s="358"/>
      <c r="Y264" s="358"/>
      <c r="Z264" s="358"/>
      <c r="AA264" s="358"/>
      <c r="AB264" s="358"/>
      <c r="AC264" s="358"/>
      <c r="AD264" s="359"/>
      <c r="AE264" s="359"/>
      <c r="AF264" s="359"/>
      <c r="AG264" s="359"/>
      <c r="AH264" s="359"/>
      <c r="AI264" s="359"/>
      <c r="AJ264" s="359"/>
      <c r="AK264" s="359"/>
      <c r="AL264" s="359"/>
      <c r="AM264" s="359"/>
      <c r="AN264" s="359"/>
      <c r="AO264" s="359"/>
      <c r="AP264" s="359"/>
      <c r="AQ264" s="359"/>
      <c r="AR264" s="359"/>
      <c r="AS264" s="359"/>
      <c r="AT264" s="359"/>
      <c r="AU264" s="359"/>
      <c r="AV264" s="360"/>
    </row>
    <row r="265" spans="1:48" ht="15.75" x14ac:dyDescent="0.25">
      <c r="A265" s="497"/>
      <c r="B265" s="497"/>
      <c r="C265" s="497"/>
      <c r="D265" s="497"/>
      <c r="E265" s="497"/>
      <c r="F265" s="497"/>
      <c r="G265" s="497"/>
      <c r="H265" s="497"/>
      <c r="I265" s="497"/>
      <c r="J265" s="497"/>
      <c r="K265" s="497"/>
      <c r="L265" s="497"/>
      <c r="M265" s="497"/>
      <c r="N265" s="497"/>
      <c r="O265" s="497"/>
      <c r="P265" s="358"/>
      <c r="Q265" s="358"/>
      <c r="R265" s="358"/>
      <c r="S265" s="358"/>
      <c r="T265" s="358"/>
      <c r="U265" s="358"/>
      <c r="V265" s="358"/>
      <c r="W265" s="358"/>
      <c r="X265" s="358"/>
      <c r="Y265" s="358"/>
      <c r="Z265" s="358"/>
      <c r="AA265" s="358"/>
      <c r="AB265" s="358"/>
      <c r="AC265" s="358"/>
      <c r="AD265" s="359"/>
      <c r="AE265" s="359"/>
      <c r="AF265" s="359"/>
      <c r="AG265" s="359"/>
      <c r="AH265" s="359"/>
      <c r="AI265" s="359"/>
      <c r="AJ265" s="359"/>
      <c r="AK265" s="359"/>
      <c r="AL265" s="359"/>
      <c r="AM265" s="359"/>
      <c r="AN265" s="359"/>
      <c r="AO265" s="359"/>
      <c r="AP265" s="359"/>
      <c r="AQ265" s="359"/>
      <c r="AR265" s="359"/>
      <c r="AS265" s="359"/>
      <c r="AT265" s="359"/>
      <c r="AU265" s="359"/>
      <c r="AV265" s="360"/>
    </row>
    <row r="266" spans="1:48" ht="15.75" x14ac:dyDescent="0.25">
      <c r="A266" s="497"/>
      <c r="B266" s="497"/>
      <c r="C266" s="497"/>
      <c r="D266" s="497"/>
      <c r="E266" s="497"/>
      <c r="F266" s="497"/>
      <c r="G266" s="497"/>
      <c r="H266" s="497"/>
      <c r="I266" s="497"/>
      <c r="J266" s="497"/>
      <c r="K266" s="497"/>
      <c r="L266" s="497"/>
      <c r="M266" s="497"/>
      <c r="N266" s="497"/>
      <c r="O266" s="497"/>
      <c r="P266" s="358"/>
      <c r="Q266" s="358"/>
      <c r="R266" s="358"/>
      <c r="S266" s="358"/>
      <c r="T266" s="358"/>
      <c r="U266" s="358"/>
      <c r="V266" s="358"/>
      <c r="W266" s="358"/>
      <c r="X266" s="358"/>
      <c r="Y266" s="358"/>
      <c r="Z266" s="358"/>
      <c r="AA266" s="358"/>
      <c r="AB266" s="358"/>
      <c r="AC266" s="358"/>
      <c r="AD266" s="359"/>
      <c r="AE266" s="359"/>
      <c r="AF266" s="359"/>
      <c r="AG266" s="359"/>
      <c r="AH266" s="359"/>
      <c r="AI266" s="359"/>
      <c r="AJ266" s="359"/>
      <c r="AK266" s="359"/>
      <c r="AL266" s="359"/>
      <c r="AM266" s="359"/>
      <c r="AN266" s="359"/>
      <c r="AO266" s="359"/>
      <c r="AP266" s="359"/>
      <c r="AQ266" s="359"/>
      <c r="AR266" s="359"/>
      <c r="AS266" s="359"/>
      <c r="AT266" s="359"/>
      <c r="AU266" s="359"/>
      <c r="AV266" s="360"/>
    </row>
    <row r="267" spans="1:48" ht="15.75" x14ac:dyDescent="0.25">
      <c r="A267" s="497"/>
      <c r="B267" s="497"/>
      <c r="C267" s="497"/>
      <c r="D267" s="497"/>
      <c r="E267" s="497"/>
      <c r="F267" s="497"/>
      <c r="G267" s="497"/>
      <c r="H267" s="497"/>
      <c r="I267" s="497"/>
      <c r="J267" s="497"/>
      <c r="K267" s="497"/>
      <c r="L267" s="497"/>
      <c r="M267" s="497"/>
      <c r="N267" s="497"/>
      <c r="O267" s="497"/>
      <c r="P267" s="358"/>
      <c r="Q267" s="358"/>
      <c r="R267" s="358"/>
      <c r="S267" s="358"/>
      <c r="T267" s="358"/>
      <c r="U267" s="358"/>
      <c r="V267" s="358"/>
      <c r="W267" s="358"/>
      <c r="X267" s="358"/>
      <c r="Y267" s="358"/>
      <c r="Z267" s="358"/>
      <c r="AA267" s="358"/>
      <c r="AB267" s="358"/>
      <c r="AC267" s="358"/>
      <c r="AD267" s="359"/>
      <c r="AE267" s="359"/>
      <c r="AF267" s="359"/>
      <c r="AG267" s="359"/>
      <c r="AH267" s="359"/>
      <c r="AI267" s="359"/>
      <c r="AJ267" s="359"/>
      <c r="AK267" s="359"/>
      <c r="AL267" s="359"/>
      <c r="AM267" s="359"/>
      <c r="AN267" s="359"/>
      <c r="AO267" s="359"/>
      <c r="AP267" s="359"/>
      <c r="AQ267" s="359"/>
      <c r="AR267" s="359"/>
      <c r="AS267" s="359"/>
      <c r="AT267" s="359"/>
      <c r="AU267" s="359"/>
      <c r="AV267" s="360"/>
    </row>
    <row r="268" spans="1:48" ht="15.75" x14ac:dyDescent="0.25">
      <c r="A268" s="497"/>
      <c r="B268" s="497"/>
      <c r="C268" s="497"/>
      <c r="D268" s="497"/>
      <c r="E268" s="497"/>
      <c r="F268" s="497"/>
      <c r="G268" s="497"/>
      <c r="H268" s="497"/>
      <c r="I268" s="497"/>
      <c r="J268" s="497"/>
      <c r="K268" s="497"/>
      <c r="L268" s="497"/>
      <c r="M268" s="497"/>
      <c r="N268" s="497"/>
      <c r="O268" s="497"/>
      <c r="P268" s="358"/>
      <c r="Q268" s="358"/>
      <c r="R268" s="358"/>
      <c r="S268" s="358"/>
      <c r="T268" s="358"/>
      <c r="U268" s="358"/>
      <c r="V268" s="358"/>
      <c r="W268" s="358"/>
      <c r="X268" s="358"/>
      <c r="Y268" s="358"/>
      <c r="Z268" s="358"/>
      <c r="AA268" s="358"/>
      <c r="AB268" s="358"/>
      <c r="AC268" s="358"/>
      <c r="AD268" s="359"/>
      <c r="AE268" s="359"/>
      <c r="AF268" s="359"/>
      <c r="AG268" s="359"/>
      <c r="AH268" s="359"/>
      <c r="AI268" s="359"/>
      <c r="AJ268" s="359"/>
      <c r="AK268" s="359"/>
      <c r="AL268" s="359"/>
      <c r="AM268" s="359"/>
      <c r="AN268" s="359"/>
      <c r="AO268" s="359"/>
      <c r="AP268" s="359"/>
      <c r="AQ268" s="359"/>
      <c r="AR268" s="359"/>
      <c r="AS268" s="359"/>
      <c r="AT268" s="359"/>
      <c r="AU268" s="359"/>
      <c r="AV268" s="360"/>
    </row>
    <row r="269" spans="1:48" ht="15.75" x14ac:dyDescent="0.25">
      <c r="A269" s="497"/>
      <c r="B269" s="497"/>
      <c r="C269" s="497"/>
      <c r="D269" s="497"/>
      <c r="E269" s="497"/>
      <c r="F269" s="497"/>
      <c r="G269" s="497"/>
      <c r="H269" s="497"/>
      <c r="I269" s="497"/>
      <c r="J269" s="497"/>
      <c r="K269" s="497"/>
      <c r="L269" s="497"/>
      <c r="M269" s="497"/>
      <c r="N269" s="497"/>
      <c r="O269" s="497"/>
      <c r="P269" s="358"/>
      <c r="Q269" s="358"/>
      <c r="R269" s="358"/>
      <c r="S269" s="358"/>
      <c r="T269" s="358"/>
      <c r="U269" s="358"/>
      <c r="V269" s="358"/>
      <c r="W269" s="358"/>
      <c r="X269" s="358"/>
      <c r="Y269" s="358"/>
      <c r="Z269" s="358"/>
      <c r="AA269" s="358"/>
      <c r="AB269" s="358"/>
      <c r="AC269" s="358"/>
      <c r="AD269" s="359"/>
      <c r="AE269" s="359"/>
      <c r="AF269" s="359"/>
      <c r="AG269" s="359"/>
      <c r="AH269" s="359"/>
      <c r="AI269" s="359"/>
      <c r="AJ269" s="359"/>
      <c r="AK269" s="359"/>
      <c r="AL269" s="359"/>
      <c r="AM269" s="359"/>
      <c r="AN269" s="359"/>
      <c r="AO269" s="359"/>
      <c r="AP269" s="359"/>
      <c r="AQ269" s="359"/>
      <c r="AR269" s="359"/>
      <c r="AS269" s="359"/>
      <c r="AT269" s="359"/>
      <c r="AU269" s="359"/>
      <c r="AV269" s="360"/>
    </row>
    <row r="270" spans="1:48" ht="15.75" x14ac:dyDescent="0.25">
      <c r="A270" s="497"/>
      <c r="B270" s="497"/>
      <c r="C270" s="497"/>
      <c r="D270" s="497"/>
      <c r="E270" s="497"/>
      <c r="F270" s="497"/>
      <c r="G270" s="497"/>
      <c r="H270" s="497"/>
      <c r="I270" s="497"/>
      <c r="J270" s="497"/>
      <c r="K270" s="497"/>
      <c r="L270" s="497"/>
      <c r="M270" s="497"/>
      <c r="N270" s="497"/>
      <c r="O270" s="497"/>
      <c r="P270" s="358"/>
      <c r="Q270" s="358"/>
      <c r="R270" s="358"/>
      <c r="S270" s="358"/>
      <c r="T270" s="358"/>
      <c r="U270" s="358"/>
      <c r="V270" s="358"/>
      <c r="W270" s="358"/>
      <c r="X270" s="358"/>
      <c r="Y270" s="358"/>
      <c r="Z270" s="358"/>
      <c r="AA270" s="358"/>
      <c r="AB270" s="358"/>
      <c r="AC270" s="358"/>
      <c r="AD270" s="359"/>
      <c r="AE270" s="359"/>
      <c r="AF270" s="359"/>
      <c r="AG270" s="359"/>
      <c r="AH270" s="359"/>
      <c r="AI270" s="359"/>
      <c r="AJ270" s="359"/>
      <c r="AK270" s="359"/>
      <c r="AL270" s="359"/>
      <c r="AM270" s="359"/>
      <c r="AN270" s="359"/>
      <c r="AO270" s="359"/>
      <c r="AP270" s="359"/>
      <c r="AQ270" s="359"/>
      <c r="AR270" s="359"/>
      <c r="AS270" s="359"/>
      <c r="AT270" s="359"/>
      <c r="AU270" s="359"/>
      <c r="AV270" s="360"/>
    </row>
    <row r="271" spans="1:48" ht="15.75" x14ac:dyDescent="0.25">
      <c r="A271" s="497"/>
      <c r="B271" s="497"/>
      <c r="C271" s="497"/>
      <c r="D271" s="497"/>
      <c r="E271" s="497"/>
      <c r="F271" s="497"/>
      <c r="G271" s="497"/>
      <c r="H271" s="497"/>
      <c r="I271" s="497"/>
      <c r="J271" s="497"/>
      <c r="K271" s="497"/>
      <c r="L271" s="497"/>
      <c r="M271" s="497"/>
      <c r="N271" s="497"/>
      <c r="O271" s="497"/>
      <c r="P271" s="358"/>
      <c r="Q271" s="358"/>
      <c r="R271" s="358"/>
      <c r="S271" s="358"/>
      <c r="T271" s="358"/>
      <c r="U271" s="358"/>
      <c r="V271" s="358"/>
      <c r="W271" s="358"/>
      <c r="X271" s="358"/>
      <c r="Y271" s="358"/>
      <c r="Z271" s="358"/>
      <c r="AA271" s="358"/>
      <c r="AB271" s="358"/>
      <c r="AC271" s="358"/>
      <c r="AD271" s="359"/>
      <c r="AE271" s="359"/>
      <c r="AF271" s="359"/>
      <c r="AG271" s="359"/>
      <c r="AH271" s="359"/>
      <c r="AI271" s="359"/>
      <c r="AJ271" s="359"/>
      <c r="AK271" s="359"/>
      <c r="AL271" s="359"/>
      <c r="AM271" s="359"/>
      <c r="AN271" s="359"/>
      <c r="AO271" s="359"/>
      <c r="AP271" s="359"/>
      <c r="AQ271" s="359"/>
      <c r="AR271" s="359"/>
      <c r="AS271" s="359"/>
      <c r="AT271" s="359"/>
      <c r="AU271" s="359"/>
      <c r="AV271" s="360"/>
    </row>
    <row r="272" spans="1:48" ht="15.75" x14ac:dyDescent="0.25">
      <c r="A272" s="497"/>
      <c r="B272" s="497"/>
      <c r="C272" s="497"/>
      <c r="D272" s="497"/>
      <c r="E272" s="497"/>
      <c r="F272" s="497"/>
      <c r="G272" s="497"/>
      <c r="H272" s="497"/>
      <c r="I272" s="497"/>
      <c r="J272" s="497"/>
      <c r="K272" s="497"/>
      <c r="L272" s="497"/>
      <c r="M272" s="497"/>
      <c r="N272" s="497"/>
      <c r="O272" s="497"/>
      <c r="P272" s="358"/>
      <c r="Q272" s="358"/>
      <c r="R272" s="358"/>
      <c r="S272" s="358"/>
      <c r="T272" s="358"/>
      <c r="U272" s="358"/>
      <c r="V272" s="358"/>
      <c r="W272" s="358"/>
      <c r="X272" s="358"/>
      <c r="Y272" s="358"/>
      <c r="Z272" s="358"/>
      <c r="AA272" s="358"/>
      <c r="AB272" s="358"/>
      <c r="AC272" s="358"/>
      <c r="AD272" s="359"/>
      <c r="AE272" s="359"/>
      <c r="AF272" s="359"/>
      <c r="AG272" s="359"/>
      <c r="AH272" s="359"/>
      <c r="AI272" s="359"/>
      <c r="AJ272" s="359"/>
      <c r="AK272" s="359"/>
      <c r="AL272" s="359"/>
      <c r="AM272" s="359"/>
      <c r="AN272" s="359"/>
      <c r="AO272" s="359"/>
      <c r="AP272" s="359"/>
      <c r="AQ272" s="359"/>
      <c r="AR272" s="359"/>
      <c r="AS272" s="359"/>
      <c r="AT272" s="359"/>
      <c r="AU272" s="359"/>
      <c r="AV272" s="360"/>
    </row>
    <row r="273" spans="1:48" ht="15.75" x14ac:dyDescent="0.25">
      <c r="A273" s="497"/>
      <c r="B273" s="497"/>
      <c r="C273" s="497"/>
      <c r="D273" s="497"/>
      <c r="E273" s="497"/>
      <c r="F273" s="497"/>
      <c r="G273" s="497"/>
      <c r="H273" s="497"/>
      <c r="I273" s="497"/>
      <c r="J273" s="497"/>
      <c r="K273" s="497"/>
      <c r="L273" s="497"/>
      <c r="M273" s="497"/>
      <c r="N273" s="497"/>
      <c r="O273" s="497"/>
      <c r="P273" s="358"/>
      <c r="Q273" s="358"/>
      <c r="R273" s="358"/>
      <c r="S273" s="358"/>
      <c r="T273" s="358"/>
      <c r="U273" s="358"/>
      <c r="V273" s="358"/>
      <c r="W273" s="358"/>
      <c r="X273" s="358"/>
      <c r="Y273" s="358"/>
      <c r="Z273" s="358"/>
      <c r="AA273" s="358"/>
      <c r="AB273" s="358"/>
      <c r="AC273" s="358"/>
      <c r="AD273" s="359"/>
      <c r="AE273" s="359"/>
      <c r="AF273" s="359"/>
      <c r="AG273" s="359"/>
      <c r="AH273" s="359"/>
      <c r="AI273" s="359"/>
      <c r="AJ273" s="359"/>
      <c r="AK273" s="359"/>
      <c r="AL273" s="359"/>
      <c r="AM273" s="359"/>
      <c r="AN273" s="359"/>
      <c r="AO273" s="359"/>
      <c r="AP273" s="359"/>
      <c r="AQ273" s="359"/>
      <c r="AR273" s="359"/>
      <c r="AS273" s="359"/>
      <c r="AT273" s="359"/>
      <c r="AU273" s="359"/>
      <c r="AV273" s="360"/>
    </row>
    <row r="274" spans="1:48" ht="15.75" x14ac:dyDescent="0.25">
      <c r="A274" s="497"/>
      <c r="B274" s="497"/>
      <c r="C274" s="497"/>
      <c r="D274" s="497"/>
      <c r="E274" s="497"/>
      <c r="F274" s="497"/>
      <c r="G274" s="497"/>
      <c r="H274" s="497"/>
      <c r="I274" s="497"/>
      <c r="J274" s="497"/>
      <c r="K274" s="497"/>
      <c r="L274" s="497"/>
      <c r="M274" s="497"/>
      <c r="N274" s="497"/>
      <c r="O274" s="497"/>
      <c r="P274" s="358"/>
      <c r="Q274" s="358"/>
      <c r="R274" s="358"/>
      <c r="S274" s="358"/>
      <c r="T274" s="358"/>
      <c r="U274" s="358"/>
      <c r="V274" s="358"/>
      <c r="W274" s="358"/>
      <c r="X274" s="358"/>
      <c r="Y274" s="358"/>
      <c r="Z274" s="358"/>
      <c r="AA274" s="358"/>
      <c r="AB274" s="358"/>
      <c r="AC274" s="358"/>
      <c r="AD274" s="359"/>
      <c r="AE274" s="359"/>
      <c r="AF274" s="359"/>
      <c r="AG274" s="359"/>
      <c r="AH274" s="359"/>
      <c r="AI274" s="359"/>
      <c r="AJ274" s="359"/>
      <c r="AK274" s="359"/>
      <c r="AL274" s="359"/>
      <c r="AM274" s="359"/>
      <c r="AN274" s="359"/>
      <c r="AO274" s="359"/>
      <c r="AP274" s="359"/>
      <c r="AQ274" s="359"/>
      <c r="AR274" s="359"/>
      <c r="AS274" s="359"/>
      <c r="AT274" s="359"/>
      <c r="AU274" s="359"/>
      <c r="AV274" s="360"/>
    </row>
    <row r="275" spans="1:48" ht="15.75" x14ac:dyDescent="0.25">
      <c r="A275" s="497"/>
      <c r="B275" s="497"/>
      <c r="C275" s="497"/>
      <c r="D275" s="497"/>
      <c r="E275" s="497"/>
      <c r="F275" s="497"/>
      <c r="G275" s="497"/>
      <c r="H275" s="497"/>
      <c r="I275" s="497"/>
      <c r="J275" s="497"/>
      <c r="K275" s="497"/>
      <c r="L275" s="497"/>
      <c r="M275" s="497"/>
      <c r="N275" s="497"/>
      <c r="O275" s="497"/>
      <c r="P275" s="358"/>
      <c r="Q275" s="358"/>
      <c r="R275" s="358"/>
      <c r="S275" s="358"/>
      <c r="T275" s="358"/>
      <c r="U275" s="358"/>
      <c r="V275" s="358"/>
      <c r="W275" s="358"/>
      <c r="X275" s="358"/>
      <c r="Y275" s="358"/>
      <c r="Z275" s="358"/>
      <c r="AA275" s="358"/>
      <c r="AB275" s="358"/>
      <c r="AC275" s="358"/>
      <c r="AD275" s="359"/>
      <c r="AE275" s="359"/>
      <c r="AF275" s="359"/>
      <c r="AG275" s="359"/>
      <c r="AH275" s="359"/>
      <c r="AI275" s="359"/>
      <c r="AJ275" s="359"/>
      <c r="AK275" s="359"/>
      <c r="AL275" s="359"/>
      <c r="AM275" s="359"/>
      <c r="AN275" s="359"/>
      <c r="AO275" s="359"/>
      <c r="AP275" s="359"/>
      <c r="AQ275" s="359"/>
      <c r="AR275" s="359"/>
      <c r="AS275" s="359"/>
      <c r="AT275" s="359"/>
      <c r="AU275" s="359"/>
      <c r="AV275" s="360"/>
    </row>
    <row r="276" spans="1:48" ht="15.75" x14ac:dyDescent="0.25">
      <c r="A276" s="497"/>
      <c r="B276" s="497"/>
      <c r="C276" s="497"/>
      <c r="D276" s="497"/>
      <c r="E276" s="497"/>
      <c r="F276" s="497"/>
      <c r="G276" s="497"/>
      <c r="H276" s="497"/>
      <c r="I276" s="497"/>
      <c r="J276" s="497"/>
      <c r="K276" s="497"/>
      <c r="L276" s="497"/>
      <c r="M276" s="497"/>
      <c r="N276" s="497"/>
      <c r="O276" s="497"/>
      <c r="P276" s="358"/>
      <c r="Q276" s="358"/>
      <c r="R276" s="358"/>
      <c r="S276" s="358"/>
      <c r="T276" s="358"/>
      <c r="U276" s="358"/>
      <c r="V276" s="358"/>
      <c r="W276" s="358"/>
      <c r="X276" s="358"/>
      <c r="Y276" s="358"/>
      <c r="Z276" s="358"/>
      <c r="AA276" s="358"/>
      <c r="AB276" s="358"/>
      <c r="AC276" s="358"/>
      <c r="AD276" s="359"/>
      <c r="AE276" s="359"/>
      <c r="AF276" s="359"/>
      <c r="AG276" s="359"/>
      <c r="AH276" s="359"/>
      <c r="AI276" s="359"/>
      <c r="AJ276" s="359"/>
      <c r="AK276" s="359"/>
      <c r="AL276" s="359"/>
      <c r="AM276" s="359"/>
      <c r="AN276" s="359"/>
      <c r="AO276" s="359"/>
      <c r="AP276" s="359"/>
      <c r="AQ276" s="359"/>
      <c r="AR276" s="359"/>
      <c r="AS276" s="359"/>
      <c r="AT276" s="359"/>
      <c r="AU276" s="359"/>
      <c r="AV276" s="360"/>
    </row>
    <row r="277" spans="1:48" ht="15.75" x14ac:dyDescent="0.25">
      <c r="A277" s="497"/>
      <c r="B277" s="497"/>
      <c r="C277" s="497"/>
      <c r="D277" s="497"/>
      <c r="E277" s="497"/>
      <c r="F277" s="497"/>
      <c r="G277" s="497"/>
      <c r="H277" s="497"/>
      <c r="I277" s="497"/>
      <c r="J277" s="497"/>
      <c r="K277" s="497"/>
      <c r="L277" s="497"/>
      <c r="M277" s="497"/>
      <c r="N277" s="497"/>
      <c r="O277" s="497"/>
      <c r="P277" s="358"/>
      <c r="Q277" s="358"/>
      <c r="R277" s="358"/>
      <c r="S277" s="358"/>
      <c r="T277" s="358"/>
      <c r="U277" s="358"/>
      <c r="V277" s="358"/>
      <c r="W277" s="358"/>
      <c r="X277" s="358"/>
      <c r="Y277" s="358"/>
      <c r="Z277" s="358"/>
      <c r="AA277" s="358"/>
      <c r="AB277" s="358"/>
      <c r="AC277" s="358"/>
      <c r="AD277" s="359"/>
      <c r="AE277" s="359"/>
      <c r="AF277" s="359"/>
      <c r="AG277" s="359"/>
      <c r="AH277" s="359"/>
      <c r="AI277" s="359"/>
      <c r="AJ277" s="359"/>
      <c r="AK277" s="359"/>
      <c r="AL277" s="359"/>
      <c r="AM277" s="359"/>
      <c r="AN277" s="359"/>
      <c r="AO277" s="359"/>
      <c r="AP277" s="359"/>
      <c r="AQ277" s="359"/>
      <c r="AR277" s="359"/>
      <c r="AS277" s="359"/>
      <c r="AT277" s="359"/>
      <c r="AU277" s="359"/>
      <c r="AV277" s="360"/>
    </row>
    <row r="278" spans="1:48" ht="15.75" x14ac:dyDescent="0.25">
      <c r="A278" s="497"/>
      <c r="B278" s="497"/>
      <c r="C278" s="497"/>
      <c r="D278" s="497"/>
      <c r="E278" s="497"/>
      <c r="F278" s="497"/>
      <c r="G278" s="497"/>
      <c r="H278" s="497"/>
      <c r="I278" s="497"/>
      <c r="J278" s="497"/>
      <c r="K278" s="497"/>
      <c r="L278" s="497"/>
      <c r="M278" s="497"/>
      <c r="N278" s="497"/>
      <c r="O278" s="497"/>
      <c r="P278" s="358"/>
      <c r="Q278" s="358"/>
      <c r="R278" s="358"/>
      <c r="S278" s="358"/>
      <c r="T278" s="358"/>
      <c r="U278" s="358"/>
      <c r="V278" s="358"/>
      <c r="W278" s="358"/>
      <c r="X278" s="358"/>
      <c r="Y278" s="358"/>
      <c r="Z278" s="358"/>
      <c r="AA278" s="358"/>
      <c r="AB278" s="358"/>
      <c r="AC278" s="358"/>
      <c r="AD278" s="359"/>
      <c r="AE278" s="359"/>
      <c r="AF278" s="359"/>
      <c r="AG278" s="359"/>
      <c r="AH278" s="359"/>
      <c r="AI278" s="359"/>
      <c r="AJ278" s="359"/>
      <c r="AK278" s="359"/>
      <c r="AL278" s="359"/>
      <c r="AM278" s="359"/>
      <c r="AN278" s="359"/>
      <c r="AO278" s="359"/>
      <c r="AP278" s="359"/>
      <c r="AQ278" s="359"/>
      <c r="AR278" s="359"/>
      <c r="AS278" s="359"/>
      <c r="AT278" s="359"/>
      <c r="AU278" s="359"/>
      <c r="AV278" s="360"/>
    </row>
    <row r="279" spans="1:48" ht="15.75" x14ac:dyDescent="0.25">
      <c r="A279" s="497"/>
      <c r="B279" s="497"/>
      <c r="C279" s="497"/>
      <c r="D279" s="497"/>
      <c r="E279" s="497"/>
      <c r="F279" s="497"/>
      <c r="G279" s="497"/>
      <c r="H279" s="497"/>
      <c r="I279" s="497"/>
      <c r="J279" s="497"/>
      <c r="K279" s="497"/>
      <c r="L279" s="497"/>
      <c r="M279" s="497"/>
      <c r="N279" s="497"/>
      <c r="O279" s="497"/>
      <c r="P279" s="358"/>
      <c r="Q279" s="358"/>
      <c r="R279" s="358"/>
      <c r="S279" s="358"/>
      <c r="T279" s="358"/>
      <c r="U279" s="358"/>
      <c r="V279" s="358"/>
      <c r="W279" s="358"/>
      <c r="X279" s="358"/>
      <c r="Y279" s="358"/>
      <c r="Z279" s="358"/>
      <c r="AA279" s="358"/>
      <c r="AB279" s="358"/>
      <c r="AC279" s="358"/>
      <c r="AD279" s="359"/>
      <c r="AE279" s="359"/>
      <c r="AF279" s="359"/>
      <c r="AG279" s="359"/>
      <c r="AH279" s="359"/>
      <c r="AI279" s="359"/>
      <c r="AJ279" s="359"/>
      <c r="AK279" s="359"/>
      <c r="AL279" s="359"/>
      <c r="AM279" s="359"/>
      <c r="AN279" s="359"/>
      <c r="AO279" s="359"/>
      <c r="AP279" s="359"/>
      <c r="AQ279" s="359"/>
      <c r="AR279" s="359"/>
      <c r="AS279" s="359"/>
      <c r="AT279" s="359"/>
      <c r="AU279" s="359"/>
      <c r="AV279" s="360"/>
    </row>
    <row r="280" spans="1:48" ht="15.75" x14ac:dyDescent="0.25">
      <c r="A280" s="497"/>
      <c r="B280" s="497"/>
      <c r="C280" s="497"/>
      <c r="D280" s="497"/>
      <c r="E280" s="497"/>
      <c r="F280" s="497"/>
      <c r="G280" s="497"/>
      <c r="H280" s="497"/>
      <c r="I280" s="497"/>
      <c r="J280" s="497"/>
      <c r="K280" s="497"/>
      <c r="L280" s="497"/>
      <c r="M280" s="497"/>
      <c r="N280" s="497"/>
      <c r="O280" s="497"/>
      <c r="P280" s="358"/>
      <c r="Q280" s="358"/>
      <c r="R280" s="358"/>
      <c r="S280" s="358"/>
      <c r="T280" s="358"/>
      <c r="U280" s="358"/>
      <c r="V280" s="358"/>
      <c r="W280" s="358"/>
      <c r="X280" s="358"/>
      <c r="Y280" s="358"/>
      <c r="Z280" s="358"/>
      <c r="AA280" s="358"/>
      <c r="AB280" s="358"/>
      <c r="AC280" s="358"/>
      <c r="AD280" s="359"/>
      <c r="AE280" s="359"/>
      <c r="AF280" s="359"/>
      <c r="AG280" s="359"/>
      <c r="AH280" s="359"/>
      <c r="AI280" s="359"/>
      <c r="AJ280" s="359"/>
      <c r="AK280" s="359"/>
      <c r="AL280" s="359"/>
      <c r="AM280" s="359"/>
      <c r="AN280" s="359"/>
      <c r="AO280" s="359"/>
      <c r="AP280" s="359"/>
      <c r="AQ280" s="359"/>
      <c r="AR280" s="359"/>
      <c r="AS280" s="359"/>
      <c r="AT280" s="359"/>
      <c r="AU280" s="359"/>
      <c r="AV280" s="360"/>
    </row>
    <row r="281" spans="1:48" ht="15.75" x14ac:dyDescent="0.25">
      <c r="A281" s="497"/>
      <c r="B281" s="497"/>
      <c r="C281" s="497"/>
      <c r="D281" s="497"/>
      <c r="E281" s="497"/>
      <c r="F281" s="497"/>
      <c r="G281" s="497"/>
      <c r="H281" s="497"/>
      <c r="I281" s="497"/>
      <c r="J281" s="497"/>
      <c r="K281" s="497"/>
      <c r="L281" s="497"/>
      <c r="M281" s="497"/>
      <c r="N281" s="497"/>
      <c r="O281" s="497"/>
      <c r="P281" s="358"/>
      <c r="Q281" s="358"/>
      <c r="R281" s="358"/>
      <c r="S281" s="358"/>
      <c r="T281" s="358"/>
      <c r="U281" s="358"/>
      <c r="V281" s="358"/>
      <c r="W281" s="358"/>
      <c r="X281" s="358"/>
      <c r="Y281" s="358"/>
      <c r="Z281" s="358"/>
      <c r="AA281" s="358"/>
      <c r="AB281" s="358"/>
      <c r="AC281" s="358"/>
      <c r="AD281" s="359"/>
      <c r="AE281" s="359"/>
      <c r="AF281" s="359"/>
      <c r="AG281" s="359"/>
      <c r="AH281" s="359"/>
      <c r="AI281" s="359"/>
      <c r="AJ281" s="359"/>
      <c r="AK281" s="359"/>
      <c r="AL281" s="359"/>
      <c r="AM281" s="359"/>
      <c r="AN281" s="359"/>
      <c r="AO281" s="359"/>
      <c r="AP281" s="359"/>
      <c r="AQ281" s="359"/>
      <c r="AR281" s="359"/>
      <c r="AS281" s="359"/>
      <c r="AT281" s="359"/>
      <c r="AU281" s="359"/>
      <c r="AV281" s="360"/>
    </row>
    <row r="282" spans="1:48" ht="15.75" x14ac:dyDescent="0.25">
      <c r="A282" s="497"/>
      <c r="B282" s="497"/>
      <c r="C282" s="497"/>
      <c r="D282" s="497"/>
      <c r="E282" s="497"/>
      <c r="F282" s="497"/>
      <c r="G282" s="497"/>
      <c r="H282" s="497"/>
      <c r="I282" s="497"/>
      <c r="J282" s="497"/>
      <c r="K282" s="497"/>
      <c r="L282" s="497"/>
      <c r="M282" s="497"/>
      <c r="N282" s="497"/>
      <c r="O282" s="497"/>
      <c r="P282" s="358"/>
      <c r="Q282" s="358"/>
      <c r="R282" s="358"/>
      <c r="S282" s="358"/>
      <c r="T282" s="358"/>
      <c r="U282" s="358"/>
      <c r="V282" s="358"/>
      <c r="W282" s="358"/>
      <c r="X282" s="358"/>
      <c r="Y282" s="358"/>
      <c r="Z282" s="358"/>
      <c r="AA282" s="358"/>
      <c r="AB282" s="358"/>
      <c r="AC282" s="358"/>
      <c r="AD282" s="359"/>
      <c r="AE282" s="359"/>
      <c r="AF282" s="359"/>
      <c r="AG282" s="359"/>
      <c r="AH282" s="359"/>
      <c r="AI282" s="359"/>
      <c r="AJ282" s="359"/>
      <c r="AK282" s="359"/>
      <c r="AL282" s="359"/>
      <c r="AM282" s="359"/>
      <c r="AN282" s="359"/>
      <c r="AO282" s="359"/>
      <c r="AP282" s="359"/>
      <c r="AQ282" s="359"/>
      <c r="AR282" s="359"/>
      <c r="AS282" s="359"/>
      <c r="AT282" s="359"/>
      <c r="AU282" s="359"/>
      <c r="AV282" s="360"/>
    </row>
    <row r="283" spans="1:48" ht="15.75" x14ac:dyDescent="0.25">
      <c r="A283" s="497"/>
      <c r="B283" s="497"/>
      <c r="C283" s="497"/>
      <c r="D283" s="497"/>
      <c r="E283" s="497"/>
      <c r="F283" s="497"/>
      <c r="G283" s="497"/>
      <c r="H283" s="497"/>
      <c r="I283" s="497"/>
      <c r="J283" s="497"/>
      <c r="K283" s="497"/>
      <c r="L283" s="497"/>
      <c r="M283" s="497"/>
      <c r="N283" s="497"/>
      <c r="O283" s="497"/>
      <c r="P283" s="358"/>
      <c r="Q283" s="358"/>
      <c r="R283" s="358"/>
      <c r="S283" s="358"/>
      <c r="T283" s="358"/>
      <c r="U283" s="358"/>
      <c r="V283" s="358"/>
      <c r="W283" s="358"/>
      <c r="X283" s="358"/>
      <c r="Y283" s="358"/>
      <c r="Z283" s="358"/>
      <c r="AA283" s="358"/>
      <c r="AB283" s="358"/>
      <c r="AC283" s="358"/>
      <c r="AD283" s="359"/>
      <c r="AE283" s="359"/>
      <c r="AF283" s="359"/>
      <c r="AG283" s="359"/>
      <c r="AH283" s="359"/>
      <c r="AI283" s="359"/>
      <c r="AJ283" s="359"/>
      <c r="AK283" s="359"/>
      <c r="AL283" s="359"/>
      <c r="AM283" s="359"/>
      <c r="AN283" s="359"/>
      <c r="AO283" s="359"/>
      <c r="AP283" s="359"/>
      <c r="AQ283" s="359"/>
      <c r="AR283" s="359"/>
      <c r="AS283" s="359"/>
      <c r="AT283" s="359"/>
      <c r="AU283" s="359"/>
      <c r="AV283" s="360"/>
    </row>
    <row r="284" spans="1:48" ht="15.75" x14ac:dyDescent="0.25">
      <c r="A284" s="497"/>
      <c r="B284" s="497"/>
      <c r="C284" s="497"/>
      <c r="D284" s="497"/>
      <c r="E284" s="497"/>
      <c r="F284" s="497"/>
      <c r="G284" s="497"/>
      <c r="H284" s="497"/>
      <c r="I284" s="497"/>
      <c r="J284" s="497"/>
      <c r="K284" s="497"/>
      <c r="L284" s="497"/>
      <c r="M284" s="497"/>
      <c r="N284" s="497"/>
      <c r="O284" s="497"/>
      <c r="P284" s="358"/>
      <c r="Q284" s="358"/>
      <c r="R284" s="358"/>
      <c r="S284" s="358"/>
      <c r="T284" s="358"/>
      <c r="U284" s="358"/>
      <c r="V284" s="358"/>
      <c r="W284" s="358"/>
      <c r="X284" s="358"/>
      <c r="Y284" s="358"/>
      <c r="Z284" s="358"/>
      <c r="AA284" s="358"/>
      <c r="AB284" s="358"/>
      <c r="AC284" s="358"/>
      <c r="AD284" s="359"/>
      <c r="AE284" s="359"/>
      <c r="AF284" s="359"/>
      <c r="AG284" s="359"/>
      <c r="AH284" s="359"/>
      <c r="AI284" s="359"/>
      <c r="AJ284" s="359"/>
      <c r="AK284" s="359"/>
      <c r="AL284" s="359"/>
      <c r="AM284" s="359"/>
      <c r="AN284" s="359"/>
      <c r="AO284" s="359"/>
      <c r="AP284" s="359"/>
      <c r="AQ284" s="359"/>
      <c r="AR284" s="359"/>
      <c r="AS284" s="359"/>
      <c r="AT284" s="359"/>
      <c r="AU284" s="359"/>
      <c r="AV284" s="360"/>
    </row>
    <row r="285" spans="1:48" ht="15.75" x14ac:dyDescent="0.25">
      <c r="A285" s="497"/>
      <c r="B285" s="497"/>
      <c r="C285" s="497"/>
      <c r="D285" s="497"/>
      <c r="E285" s="497"/>
      <c r="F285" s="497"/>
      <c r="G285" s="497"/>
      <c r="H285" s="497"/>
      <c r="I285" s="497"/>
      <c r="J285" s="497"/>
      <c r="K285" s="497"/>
      <c r="L285" s="497"/>
      <c r="M285" s="497"/>
      <c r="N285" s="497"/>
      <c r="O285" s="497"/>
      <c r="P285" s="358"/>
      <c r="Q285" s="358"/>
      <c r="R285" s="358"/>
      <c r="S285" s="358"/>
      <c r="T285" s="358"/>
      <c r="U285" s="358"/>
      <c r="V285" s="358"/>
      <c r="W285" s="358"/>
      <c r="X285" s="358"/>
      <c r="Y285" s="358"/>
      <c r="Z285" s="358"/>
      <c r="AA285" s="358"/>
      <c r="AB285" s="358"/>
      <c r="AC285" s="358"/>
      <c r="AD285" s="359"/>
      <c r="AE285" s="359"/>
      <c r="AF285" s="359"/>
      <c r="AG285" s="359"/>
      <c r="AH285" s="359"/>
      <c r="AI285" s="359"/>
      <c r="AJ285" s="359"/>
      <c r="AK285" s="359"/>
      <c r="AL285" s="359"/>
      <c r="AM285" s="359"/>
      <c r="AN285" s="359"/>
      <c r="AO285" s="359"/>
      <c r="AP285" s="359"/>
      <c r="AQ285" s="359"/>
      <c r="AR285" s="359"/>
      <c r="AS285" s="359"/>
      <c r="AT285" s="359"/>
      <c r="AU285" s="359"/>
      <c r="AV285" s="360"/>
    </row>
    <row r="286" spans="1:48" ht="15.75" x14ac:dyDescent="0.25">
      <c r="A286" s="497"/>
      <c r="B286" s="497"/>
      <c r="C286" s="497"/>
      <c r="D286" s="497"/>
      <c r="E286" s="497"/>
      <c r="F286" s="497"/>
      <c r="G286" s="497"/>
      <c r="H286" s="497"/>
      <c r="I286" s="497"/>
      <c r="J286" s="497"/>
      <c r="K286" s="497"/>
      <c r="L286" s="497"/>
      <c r="M286" s="497"/>
      <c r="N286" s="497"/>
      <c r="O286" s="497"/>
      <c r="P286" s="358"/>
      <c r="Q286" s="358"/>
      <c r="R286" s="358"/>
      <c r="S286" s="358"/>
      <c r="T286" s="358"/>
      <c r="U286" s="358"/>
      <c r="V286" s="358"/>
      <c r="W286" s="358"/>
      <c r="X286" s="358"/>
      <c r="Y286" s="358"/>
      <c r="Z286" s="358"/>
      <c r="AA286" s="358"/>
      <c r="AB286" s="358"/>
      <c r="AC286" s="358"/>
      <c r="AD286" s="359"/>
      <c r="AE286" s="359"/>
      <c r="AF286" s="359"/>
      <c r="AG286" s="359"/>
      <c r="AH286" s="359"/>
      <c r="AI286" s="359"/>
      <c r="AJ286" s="359"/>
      <c r="AK286" s="359"/>
      <c r="AL286" s="359"/>
      <c r="AM286" s="359"/>
      <c r="AN286" s="359"/>
      <c r="AO286" s="359"/>
      <c r="AP286" s="359"/>
      <c r="AQ286" s="359"/>
      <c r="AR286" s="359"/>
      <c r="AS286" s="359"/>
      <c r="AT286" s="359"/>
      <c r="AU286" s="359"/>
      <c r="AV286" s="360"/>
    </row>
    <row r="287" spans="1:48" ht="15.75" x14ac:dyDescent="0.25">
      <c r="A287" s="497"/>
      <c r="B287" s="497"/>
      <c r="C287" s="497"/>
      <c r="D287" s="497"/>
      <c r="E287" s="497"/>
      <c r="F287" s="497"/>
      <c r="G287" s="497"/>
      <c r="H287" s="497"/>
      <c r="I287" s="497"/>
      <c r="J287" s="497"/>
      <c r="K287" s="497"/>
      <c r="L287" s="497"/>
      <c r="M287" s="497"/>
      <c r="N287" s="497"/>
      <c r="O287" s="497"/>
      <c r="P287" s="358"/>
      <c r="Q287" s="358"/>
      <c r="R287" s="358"/>
      <c r="S287" s="358"/>
      <c r="T287" s="358"/>
      <c r="U287" s="358"/>
      <c r="V287" s="358"/>
      <c r="W287" s="358"/>
      <c r="X287" s="358"/>
      <c r="Y287" s="358"/>
      <c r="Z287" s="358"/>
      <c r="AA287" s="358"/>
      <c r="AB287" s="358"/>
      <c r="AC287" s="358"/>
      <c r="AD287" s="359"/>
      <c r="AE287" s="359"/>
      <c r="AF287" s="359"/>
      <c r="AG287" s="359"/>
      <c r="AH287" s="359"/>
      <c r="AI287" s="359"/>
      <c r="AJ287" s="359"/>
      <c r="AK287" s="359"/>
      <c r="AL287" s="359"/>
      <c r="AM287" s="359"/>
      <c r="AN287" s="359"/>
      <c r="AO287" s="359"/>
      <c r="AP287" s="359"/>
      <c r="AQ287" s="359"/>
      <c r="AR287" s="359"/>
      <c r="AS287" s="359"/>
      <c r="AT287" s="359"/>
      <c r="AU287" s="359"/>
      <c r="AV287" s="360"/>
    </row>
    <row r="288" spans="1:48" ht="15.75" x14ac:dyDescent="0.25">
      <c r="A288" s="497"/>
      <c r="B288" s="497"/>
      <c r="C288" s="497"/>
      <c r="D288" s="497"/>
      <c r="E288" s="497"/>
      <c r="F288" s="497"/>
      <c r="G288" s="497"/>
      <c r="H288" s="497"/>
      <c r="I288" s="497"/>
      <c r="J288" s="497"/>
      <c r="K288" s="497"/>
      <c r="L288" s="497"/>
      <c r="M288" s="497"/>
      <c r="N288" s="497"/>
      <c r="O288" s="497"/>
      <c r="P288" s="358"/>
      <c r="Q288" s="358"/>
      <c r="R288" s="358"/>
      <c r="S288" s="358"/>
      <c r="T288" s="358"/>
      <c r="U288" s="358"/>
      <c r="V288" s="358"/>
      <c r="W288" s="358"/>
      <c r="X288" s="358"/>
      <c r="Y288" s="358"/>
      <c r="Z288" s="358"/>
      <c r="AA288" s="358"/>
      <c r="AB288" s="358"/>
      <c r="AC288" s="358"/>
      <c r="AD288" s="359"/>
      <c r="AE288" s="359"/>
      <c r="AF288" s="359"/>
      <c r="AG288" s="359"/>
      <c r="AH288" s="359"/>
      <c r="AI288" s="359"/>
      <c r="AJ288" s="359"/>
      <c r="AK288" s="359"/>
      <c r="AL288" s="359"/>
      <c r="AM288" s="359"/>
      <c r="AN288" s="359"/>
      <c r="AO288" s="359"/>
      <c r="AP288" s="359"/>
      <c r="AQ288" s="359"/>
      <c r="AR288" s="359"/>
      <c r="AS288" s="359"/>
      <c r="AT288" s="359"/>
      <c r="AU288" s="359"/>
      <c r="AV288" s="360"/>
    </row>
    <row r="289" spans="1:48" ht="15.75" x14ac:dyDescent="0.25">
      <c r="A289" s="497"/>
      <c r="B289" s="497"/>
      <c r="C289" s="497"/>
      <c r="D289" s="497"/>
      <c r="E289" s="497"/>
      <c r="F289" s="497"/>
      <c r="G289" s="497"/>
      <c r="H289" s="497"/>
      <c r="I289" s="497"/>
      <c r="J289" s="497"/>
      <c r="K289" s="497"/>
      <c r="L289" s="497"/>
      <c r="M289" s="497"/>
      <c r="N289" s="497"/>
      <c r="O289" s="497"/>
      <c r="P289" s="358"/>
      <c r="Q289" s="358"/>
      <c r="R289" s="358"/>
      <c r="S289" s="358"/>
      <c r="T289" s="358"/>
      <c r="U289" s="358"/>
      <c r="V289" s="358"/>
      <c r="W289" s="358"/>
      <c r="X289" s="358"/>
      <c r="Y289" s="358"/>
      <c r="Z289" s="358"/>
      <c r="AA289" s="358"/>
      <c r="AB289" s="358"/>
      <c r="AC289" s="358"/>
      <c r="AD289" s="359"/>
      <c r="AE289" s="359"/>
      <c r="AF289" s="359"/>
      <c r="AG289" s="359"/>
      <c r="AH289" s="359"/>
      <c r="AI289" s="359"/>
      <c r="AJ289" s="359"/>
      <c r="AK289" s="359"/>
      <c r="AL289" s="359"/>
      <c r="AM289" s="359"/>
      <c r="AN289" s="359"/>
      <c r="AO289" s="359"/>
      <c r="AP289" s="359"/>
      <c r="AQ289" s="359"/>
      <c r="AR289" s="359"/>
      <c r="AS289" s="359"/>
      <c r="AT289" s="359"/>
      <c r="AU289" s="359"/>
      <c r="AV289" s="360"/>
    </row>
    <row r="290" spans="1:48" ht="15.75" x14ac:dyDescent="0.25">
      <c r="A290" s="497"/>
      <c r="B290" s="497"/>
      <c r="C290" s="497"/>
      <c r="D290" s="497"/>
      <c r="E290" s="497"/>
      <c r="F290" s="497"/>
      <c r="G290" s="497"/>
      <c r="H290" s="497"/>
      <c r="I290" s="497"/>
      <c r="J290" s="497"/>
      <c r="K290" s="497"/>
      <c r="L290" s="497"/>
      <c r="M290" s="497"/>
      <c r="N290" s="497"/>
      <c r="O290" s="497"/>
      <c r="P290" s="358"/>
      <c r="Q290" s="358"/>
      <c r="R290" s="358"/>
      <c r="S290" s="358"/>
      <c r="T290" s="358"/>
      <c r="U290" s="358"/>
      <c r="V290" s="358"/>
      <c r="W290" s="358"/>
      <c r="X290" s="358"/>
      <c r="Y290" s="358"/>
      <c r="Z290" s="358"/>
      <c r="AA290" s="358"/>
      <c r="AB290" s="358"/>
      <c r="AC290" s="358"/>
      <c r="AD290" s="359"/>
      <c r="AE290" s="359"/>
      <c r="AF290" s="359"/>
      <c r="AG290" s="359"/>
      <c r="AH290" s="359"/>
      <c r="AI290" s="359"/>
      <c r="AJ290" s="359"/>
      <c r="AK290" s="359"/>
      <c r="AL290" s="359"/>
      <c r="AM290" s="359"/>
      <c r="AN290" s="359"/>
      <c r="AO290" s="359"/>
      <c r="AP290" s="359"/>
      <c r="AQ290" s="359"/>
      <c r="AR290" s="359"/>
      <c r="AS290" s="359"/>
      <c r="AT290" s="359"/>
      <c r="AU290" s="359"/>
      <c r="AV290" s="360"/>
    </row>
    <row r="291" spans="1:48" ht="15.75" x14ac:dyDescent="0.25">
      <c r="A291" s="497"/>
      <c r="B291" s="497"/>
      <c r="C291" s="497"/>
      <c r="D291" s="497"/>
      <c r="E291" s="497"/>
      <c r="F291" s="497"/>
      <c r="G291" s="497"/>
      <c r="H291" s="497"/>
      <c r="I291" s="497"/>
      <c r="J291" s="497"/>
      <c r="K291" s="497"/>
      <c r="L291" s="497"/>
      <c r="M291" s="497"/>
      <c r="N291" s="497"/>
      <c r="O291" s="497"/>
      <c r="P291" s="358"/>
      <c r="Q291" s="358"/>
      <c r="R291" s="358"/>
      <c r="S291" s="358"/>
      <c r="T291" s="358"/>
      <c r="U291" s="358"/>
      <c r="V291" s="358"/>
      <c r="W291" s="358"/>
      <c r="X291" s="358"/>
      <c r="Y291" s="358"/>
      <c r="Z291" s="358"/>
      <c r="AA291" s="358"/>
      <c r="AB291" s="358"/>
      <c r="AC291" s="358"/>
      <c r="AD291" s="359"/>
      <c r="AE291" s="359"/>
      <c r="AF291" s="359"/>
      <c r="AG291" s="359"/>
      <c r="AH291" s="359"/>
      <c r="AI291" s="359"/>
      <c r="AJ291" s="359"/>
      <c r="AK291" s="359"/>
      <c r="AL291" s="359"/>
      <c r="AM291" s="359"/>
      <c r="AN291" s="359"/>
      <c r="AO291" s="359"/>
      <c r="AP291" s="359"/>
      <c r="AQ291" s="359"/>
      <c r="AR291" s="359"/>
      <c r="AS291" s="359"/>
      <c r="AT291" s="359"/>
      <c r="AU291" s="359"/>
      <c r="AV291" s="360"/>
    </row>
    <row r="292" spans="1:48" ht="15.75" x14ac:dyDescent="0.25">
      <c r="A292" s="497"/>
      <c r="B292" s="497"/>
      <c r="C292" s="497"/>
      <c r="D292" s="497"/>
      <c r="E292" s="497"/>
      <c r="F292" s="497"/>
      <c r="G292" s="497"/>
      <c r="H292" s="497"/>
      <c r="I292" s="497"/>
      <c r="J292" s="497"/>
      <c r="K292" s="497"/>
      <c r="L292" s="497"/>
      <c r="M292" s="497"/>
      <c r="N292" s="497"/>
      <c r="O292" s="497"/>
      <c r="P292" s="358"/>
      <c r="Q292" s="358"/>
      <c r="R292" s="358"/>
      <c r="S292" s="358"/>
      <c r="T292" s="358"/>
      <c r="U292" s="358"/>
      <c r="V292" s="358"/>
      <c r="W292" s="358"/>
      <c r="X292" s="358"/>
      <c r="Y292" s="358"/>
      <c r="Z292" s="358"/>
      <c r="AA292" s="358"/>
      <c r="AB292" s="358"/>
      <c r="AC292" s="358"/>
      <c r="AD292" s="359"/>
      <c r="AE292" s="359"/>
      <c r="AF292" s="359"/>
      <c r="AG292" s="359"/>
      <c r="AH292" s="359"/>
      <c r="AI292" s="359"/>
      <c r="AJ292" s="359"/>
      <c r="AK292" s="359"/>
      <c r="AL292" s="359"/>
      <c r="AM292" s="359"/>
      <c r="AN292" s="359"/>
      <c r="AO292" s="359"/>
      <c r="AP292" s="359"/>
      <c r="AQ292" s="359"/>
      <c r="AR292" s="359"/>
      <c r="AS292" s="359"/>
      <c r="AT292" s="359"/>
      <c r="AU292" s="359"/>
      <c r="AV292" s="360"/>
    </row>
    <row r="293" spans="1:48" ht="15.75" x14ac:dyDescent="0.25">
      <c r="A293" s="497"/>
      <c r="B293" s="497"/>
      <c r="C293" s="497"/>
      <c r="D293" s="497"/>
      <c r="E293" s="497"/>
      <c r="F293" s="497"/>
      <c r="G293" s="497"/>
      <c r="H293" s="497"/>
      <c r="I293" s="497"/>
      <c r="J293" s="497"/>
      <c r="K293" s="497"/>
      <c r="L293" s="497"/>
      <c r="M293" s="497"/>
      <c r="N293" s="497"/>
      <c r="O293" s="497"/>
      <c r="P293" s="358"/>
      <c r="Q293" s="358"/>
      <c r="R293" s="358"/>
      <c r="S293" s="358"/>
      <c r="T293" s="358"/>
      <c r="U293" s="358"/>
      <c r="V293" s="358"/>
      <c r="W293" s="358"/>
      <c r="X293" s="358"/>
      <c r="Y293" s="358"/>
      <c r="Z293" s="358"/>
      <c r="AA293" s="358"/>
      <c r="AB293" s="358"/>
      <c r="AC293" s="358"/>
      <c r="AD293" s="359"/>
      <c r="AE293" s="359"/>
      <c r="AF293" s="359"/>
      <c r="AG293" s="359"/>
      <c r="AH293" s="359"/>
      <c r="AI293" s="359"/>
      <c r="AJ293" s="359"/>
      <c r="AK293" s="359"/>
      <c r="AL293" s="359"/>
      <c r="AM293" s="359"/>
      <c r="AN293" s="359"/>
      <c r="AO293" s="359"/>
      <c r="AP293" s="359"/>
      <c r="AQ293" s="359"/>
      <c r="AR293" s="359"/>
      <c r="AS293" s="359"/>
      <c r="AT293" s="359"/>
      <c r="AU293" s="359"/>
      <c r="AV293" s="360"/>
    </row>
    <row r="294" spans="1:48" ht="15.75" x14ac:dyDescent="0.25">
      <c r="A294" s="497"/>
      <c r="B294" s="497"/>
      <c r="C294" s="497"/>
      <c r="D294" s="497"/>
      <c r="E294" s="497"/>
      <c r="F294" s="497"/>
      <c r="G294" s="497"/>
      <c r="H294" s="497"/>
      <c r="I294" s="497"/>
      <c r="J294" s="497"/>
      <c r="K294" s="497"/>
      <c r="L294" s="497"/>
      <c r="M294" s="497"/>
      <c r="N294" s="497"/>
      <c r="O294" s="497"/>
      <c r="P294" s="358"/>
      <c r="Q294" s="358"/>
      <c r="R294" s="358"/>
      <c r="S294" s="358"/>
      <c r="T294" s="358"/>
      <c r="U294" s="358"/>
      <c r="V294" s="358"/>
      <c r="W294" s="358"/>
      <c r="X294" s="358"/>
      <c r="Y294" s="358"/>
      <c r="Z294" s="358"/>
      <c r="AA294" s="358"/>
      <c r="AB294" s="358"/>
      <c r="AC294" s="358"/>
      <c r="AD294" s="359"/>
      <c r="AE294" s="359"/>
      <c r="AF294" s="359"/>
      <c r="AG294" s="359"/>
      <c r="AH294" s="359"/>
      <c r="AI294" s="359"/>
      <c r="AJ294" s="359"/>
      <c r="AK294" s="359"/>
      <c r="AL294" s="359"/>
      <c r="AM294" s="359"/>
      <c r="AN294" s="359"/>
      <c r="AO294" s="359"/>
      <c r="AP294" s="359"/>
      <c r="AQ294" s="359"/>
      <c r="AR294" s="359"/>
      <c r="AS294" s="359"/>
      <c r="AT294" s="359"/>
      <c r="AU294" s="359"/>
      <c r="AV294" s="360"/>
    </row>
    <row r="295" spans="1:48" ht="15.75" x14ac:dyDescent="0.25">
      <c r="A295" s="497"/>
      <c r="B295" s="497"/>
      <c r="C295" s="497"/>
      <c r="D295" s="497"/>
      <c r="E295" s="497"/>
      <c r="F295" s="497"/>
      <c r="G295" s="497"/>
      <c r="H295" s="497"/>
      <c r="I295" s="497"/>
      <c r="J295" s="497"/>
      <c r="K295" s="497"/>
      <c r="L295" s="497"/>
      <c r="M295" s="497"/>
      <c r="N295" s="497"/>
      <c r="O295" s="497"/>
      <c r="P295" s="358"/>
      <c r="Q295" s="358"/>
      <c r="R295" s="358"/>
      <c r="S295" s="358"/>
      <c r="T295" s="358"/>
      <c r="U295" s="358"/>
      <c r="V295" s="358"/>
      <c r="W295" s="358"/>
      <c r="X295" s="358"/>
      <c r="Y295" s="358"/>
      <c r="Z295" s="358"/>
      <c r="AA295" s="358"/>
      <c r="AB295" s="358"/>
      <c r="AC295" s="358"/>
      <c r="AD295" s="359"/>
      <c r="AE295" s="359"/>
      <c r="AF295" s="359"/>
      <c r="AG295" s="359"/>
      <c r="AH295" s="359"/>
      <c r="AI295" s="359"/>
      <c r="AJ295" s="359"/>
      <c r="AK295" s="359"/>
      <c r="AL295" s="359"/>
      <c r="AM295" s="359"/>
      <c r="AN295" s="359"/>
      <c r="AO295" s="359"/>
      <c r="AP295" s="359"/>
      <c r="AQ295" s="359"/>
      <c r="AR295" s="359"/>
      <c r="AS295" s="359"/>
      <c r="AT295" s="359"/>
      <c r="AU295" s="359"/>
      <c r="AV295" s="360"/>
    </row>
    <row r="296" spans="1:48" ht="15.75" x14ac:dyDescent="0.25">
      <c r="A296" s="497"/>
      <c r="B296" s="497"/>
      <c r="C296" s="497"/>
      <c r="D296" s="497"/>
      <c r="E296" s="497"/>
      <c r="F296" s="497"/>
      <c r="G296" s="497"/>
      <c r="H296" s="497"/>
      <c r="I296" s="497"/>
      <c r="J296" s="497"/>
      <c r="K296" s="497"/>
      <c r="L296" s="497"/>
      <c r="M296" s="497"/>
      <c r="N296" s="497"/>
      <c r="O296" s="497"/>
      <c r="P296" s="358"/>
      <c r="Q296" s="358"/>
      <c r="R296" s="358"/>
      <c r="S296" s="358"/>
      <c r="T296" s="358"/>
      <c r="U296" s="358"/>
      <c r="V296" s="358"/>
      <c r="W296" s="358"/>
      <c r="X296" s="358"/>
      <c r="Y296" s="358"/>
      <c r="Z296" s="358"/>
      <c r="AA296" s="358"/>
      <c r="AB296" s="358"/>
      <c r="AC296" s="358"/>
      <c r="AD296" s="359"/>
      <c r="AE296" s="359"/>
      <c r="AF296" s="359"/>
      <c r="AG296" s="359"/>
      <c r="AH296" s="359"/>
      <c r="AI296" s="359"/>
      <c r="AJ296" s="359"/>
      <c r="AK296" s="359"/>
      <c r="AL296" s="359"/>
      <c r="AM296" s="359"/>
      <c r="AN296" s="359"/>
      <c r="AO296" s="359"/>
      <c r="AP296" s="359"/>
      <c r="AQ296" s="359"/>
      <c r="AR296" s="359"/>
      <c r="AS296" s="359"/>
      <c r="AT296" s="359"/>
      <c r="AU296" s="359"/>
      <c r="AV296" s="360"/>
    </row>
    <row r="297" spans="1:48" ht="15.75" x14ac:dyDescent="0.25">
      <c r="A297" s="497"/>
      <c r="B297" s="497"/>
      <c r="C297" s="497"/>
      <c r="D297" s="497"/>
      <c r="E297" s="497"/>
      <c r="F297" s="497"/>
      <c r="G297" s="497"/>
      <c r="H297" s="497"/>
      <c r="I297" s="497"/>
      <c r="J297" s="497"/>
      <c r="K297" s="497"/>
      <c r="L297" s="497"/>
      <c r="M297" s="497"/>
      <c r="N297" s="497"/>
      <c r="O297" s="497"/>
      <c r="P297" s="358"/>
      <c r="Q297" s="358"/>
      <c r="R297" s="358"/>
      <c r="S297" s="358"/>
      <c r="T297" s="358"/>
      <c r="U297" s="358"/>
      <c r="V297" s="358"/>
      <c r="W297" s="358"/>
      <c r="X297" s="358"/>
      <c r="Y297" s="358"/>
      <c r="Z297" s="358"/>
      <c r="AA297" s="358"/>
      <c r="AB297" s="358"/>
      <c r="AC297" s="358"/>
      <c r="AD297" s="359"/>
      <c r="AE297" s="359"/>
      <c r="AF297" s="359"/>
      <c r="AG297" s="359"/>
      <c r="AH297" s="359"/>
      <c r="AI297" s="359"/>
      <c r="AJ297" s="359"/>
      <c r="AK297" s="359"/>
      <c r="AL297" s="359"/>
      <c r="AM297" s="359"/>
      <c r="AN297" s="359"/>
      <c r="AO297" s="359"/>
      <c r="AP297" s="359"/>
      <c r="AQ297" s="359"/>
      <c r="AR297" s="359"/>
      <c r="AS297" s="359"/>
      <c r="AT297" s="359"/>
      <c r="AU297" s="359"/>
      <c r="AV297" s="360"/>
    </row>
    <row r="298" spans="1:48" ht="15.75" x14ac:dyDescent="0.25">
      <c r="A298" s="497"/>
      <c r="B298" s="497"/>
      <c r="C298" s="497"/>
      <c r="D298" s="497"/>
      <c r="E298" s="497"/>
      <c r="F298" s="497"/>
      <c r="G298" s="497"/>
      <c r="H298" s="497"/>
      <c r="I298" s="497"/>
      <c r="J298" s="497"/>
      <c r="K298" s="497"/>
      <c r="L298" s="497"/>
      <c r="M298" s="497"/>
      <c r="N298" s="497"/>
      <c r="O298" s="497"/>
      <c r="P298" s="358"/>
      <c r="Q298" s="358"/>
      <c r="R298" s="358"/>
      <c r="S298" s="358"/>
      <c r="T298" s="358"/>
      <c r="U298" s="358"/>
      <c r="V298" s="358"/>
      <c r="W298" s="358"/>
      <c r="X298" s="358"/>
      <c r="Y298" s="358"/>
      <c r="Z298" s="358"/>
      <c r="AA298" s="358"/>
      <c r="AB298" s="358"/>
      <c r="AC298" s="358"/>
      <c r="AD298" s="359"/>
      <c r="AE298" s="359"/>
      <c r="AF298" s="359"/>
      <c r="AG298" s="359"/>
      <c r="AH298" s="359"/>
      <c r="AI298" s="359"/>
      <c r="AJ298" s="359"/>
      <c r="AK298" s="359"/>
      <c r="AL298" s="359"/>
      <c r="AM298" s="359"/>
      <c r="AN298" s="359"/>
      <c r="AO298" s="359"/>
      <c r="AP298" s="359"/>
      <c r="AQ298" s="359"/>
      <c r="AR298" s="359"/>
      <c r="AS298" s="359"/>
      <c r="AT298" s="359"/>
      <c r="AU298" s="359"/>
      <c r="AV298" s="360"/>
    </row>
    <row r="299" spans="1:48" ht="15.75" x14ac:dyDescent="0.25">
      <c r="A299" s="497"/>
      <c r="B299" s="497"/>
      <c r="C299" s="497"/>
      <c r="D299" s="497"/>
      <c r="E299" s="497"/>
      <c r="F299" s="497"/>
      <c r="G299" s="497"/>
      <c r="H299" s="497"/>
      <c r="I299" s="497"/>
      <c r="J299" s="497"/>
      <c r="K299" s="497"/>
      <c r="L299" s="497"/>
      <c r="M299" s="497"/>
      <c r="N299" s="497"/>
      <c r="O299" s="497"/>
      <c r="P299" s="358"/>
      <c r="Q299" s="358"/>
      <c r="R299" s="358"/>
      <c r="S299" s="358"/>
      <c r="T299" s="358"/>
      <c r="U299" s="358"/>
      <c r="V299" s="358"/>
      <c r="W299" s="358"/>
      <c r="X299" s="358"/>
      <c r="Y299" s="358"/>
      <c r="Z299" s="358"/>
      <c r="AA299" s="358"/>
      <c r="AB299" s="358"/>
      <c r="AC299" s="358"/>
      <c r="AD299" s="359"/>
      <c r="AE299" s="359"/>
      <c r="AF299" s="359"/>
      <c r="AG299" s="359"/>
      <c r="AH299" s="359"/>
      <c r="AI299" s="359"/>
      <c r="AJ299" s="359"/>
      <c r="AK299" s="359"/>
      <c r="AL299" s="359"/>
      <c r="AM299" s="359"/>
      <c r="AN299" s="359"/>
      <c r="AO299" s="359"/>
      <c r="AP299" s="359"/>
      <c r="AQ299" s="359"/>
      <c r="AR299" s="359"/>
      <c r="AS299" s="359"/>
      <c r="AT299" s="359"/>
      <c r="AU299" s="359"/>
      <c r="AV299" s="360"/>
    </row>
    <row r="300" spans="1:48" ht="15.75" x14ac:dyDescent="0.25">
      <c r="A300" s="497"/>
      <c r="B300" s="497"/>
      <c r="C300" s="497"/>
      <c r="D300" s="497"/>
      <c r="E300" s="497"/>
      <c r="F300" s="497"/>
      <c r="G300" s="497"/>
      <c r="H300" s="497"/>
      <c r="I300" s="497"/>
      <c r="J300" s="497"/>
      <c r="K300" s="497"/>
      <c r="L300" s="497"/>
      <c r="M300" s="497"/>
      <c r="N300" s="497"/>
      <c r="O300" s="497"/>
      <c r="P300" s="358"/>
      <c r="Q300" s="358"/>
      <c r="R300" s="358"/>
      <c r="S300" s="358"/>
      <c r="T300" s="358"/>
      <c r="U300" s="358"/>
      <c r="V300" s="358"/>
      <c r="W300" s="358"/>
      <c r="X300" s="358"/>
      <c r="Y300" s="358"/>
      <c r="Z300" s="358"/>
      <c r="AA300" s="358"/>
      <c r="AB300" s="358"/>
      <c r="AC300" s="358"/>
      <c r="AD300" s="359"/>
      <c r="AE300" s="359"/>
      <c r="AF300" s="359"/>
      <c r="AG300" s="359"/>
      <c r="AH300" s="359"/>
      <c r="AI300" s="359"/>
      <c r="AJ300" s="359"/>
      <c r="AK300" s="359"/>
      <c r="AL300" s="359"/>
      <c r="AM300" s="359"/>
      <c r="AN300" s="359"/>
      <c r="AO300" s="359"/>
      <c r="AP300" s="359"/>
      <c r="AQ300" s="359"/>
      <c r="AR300" s="359"/>
      <c r="AS300" s="359"/>
      <c r="AT300" s="359"/>
      <c r="AU300" s="359"/>
      <c r="AV300" s="360"/>
    </row>
    <row r="301" spans="1:48" ht="15.75" x14ac:dyDescent="0.25">
      <c r="A301" s="497"/>
      <c r="B301" s="497"/>
      <c r="C301" s="497"/>
      <c r="D301" s="497"/>
      <c r="E301" s="497"/>
      <c r="F301" s="497"/>
      <c r="G301" s="497"/>
      <c r="H301" s="497"/>
      <c r="I301" s="497"/>
      <c r="J301" s="497"/>
      <c r="K301" s="497"/>
      <c r="L301" s="497"/>
      <c r="M301" s="497"/>
      <c r="N301" s="497"/>
      <c r="O301" s="497"/>
      <c r="P301" s="358"/>
      <c r="Q301" s="358"/>
      <c r="R301" s="358"/>
      <c r="S301" s="358"/>
      <c r="T301" s="358"/>
      <c r="U301" s="358"/>
      <c r="V301" s="358"/>
      <c r="W301" s="358"/>
      <c r="X301" s="358"/>
      <c r="Y301" s="358"/>
      <c r="Z301" s="358"/>
      <c r="AA301" s="358"/>
      <c r="AB301" s="358"/>
      <c r="AC301" s="358"/>
      <c r="AD301" s="359"/>
      <c r="AE301" s="359"/>
      <c r="AF301" s="359"/>
      <c r="AG301" s="359"/>
      <c r="AH301" s="359"/>
      <c r="AI301" s="359"/>
      <c r="AJ301" s="359"/>
      <c r="AK301" s="359"/>
      <c r="AL301" s="359"/>
      <c r="AM301" s="359"/>
      <c r="AN301" s="359"/>
      <c r="AO301" s="359"/>
      <c r="AP301" s="359"/>
      <c r="AQ301" s="359"/>
      <c r="AR301" s="359"/>
      <c r="AS301" s="359"/>
      <c r="AT301" s="359"/>
      <c r="AU301" s="359"/>
      <c r="AV301" s="360"/>
    </row>
    <row r="302" spans="1:48" ht="15.75" x14ac:dyDescent="0.25">
      <c r="A302" s="497"/>
      <c r="B302" s="497"/>
      <c r="C302" s="497"/>
      <c r="D302" s="497"/>
      <c r="E302" s="497"/>
      <c r="F302" s="497"/>
      <c r="G302" s="497"/>
      <c r="H302" s="497"/>
      <c r="I302" s="497"/>
      <c r="J302" s="497"/>
      <c r="K302" s="497"/>
      <c r="L302" s="497"/>
      <c r="M302" s="497"/>
      <c r="N302" s="497"/>
      <c r="O302" s="497"/>
      <c r="P302" s="358"/>
      <c r="Q302" s="358"/>
      <c r="R302" s="358"/>
      <c r="S302" s="358"/>
      <c r="T302" s="358"/>
      <c r="U302" s="358"/>
      <c r="V302" s="358"/>
      <c r="W302" s="358"/>
      <c r="X302" s="358"/>
      <c r="Y302" s="358"/>
      <c r="Z302" s="358"/>
      <c r="AA302" s="358"/>
      <c r="AB302" s="358"/>
      <c r="AC302" s="358"/>
      <c r="AD302" s="359"/>
      <c r="AE302" s="359"/>
      <c r="AF302" s="359"/>
      <c r="AG302" s="359"/>
      <c r="AH302" s="359"/>
      <c r="AI302" s="359"/>
      <c r="AJ302" s="359"/>
      <c r="AK302" s="359"/>
      <c r="AL302" s="359"/>
      <c r="AM302" s="359"/>
      <c r="AN302" s="359"/>
      <c r="AO302" s="359"/>
      <c r="AP302" s="359"/>
      <c r="AQ302" s="359"/>
      <c r="AR302" s="359"/>
      <c r="AS302" s="359"/>
      <c r="AT302" s="359"/>
      <c r="AU302" s="359"/>
      <c r="AV302" s="360"/>
    </row>
    <row r="303" spans="1:48" ht="15.75" x14ac:dyDescent="0.25">
      <c r="A303" s="497"/>
      <c r="B303" s="497"/>
      <c r="C303" s="497"/>
      <c r="D303" s="497"/>
      <c r="E303" s="497"/>
      <c r="F303" s="497"/>
      <c r="G303" s="497"/>
      <c r="H303" s="497"/>
      <c r="I303" s="497"/>
      <c r="J303" s="497"/>
      <c r="K303" s="497"/>
      <c r="L303" s="497"/>
      <c r="M303" s="497"/>
      <c r="N303" s="497"/>
      <c r="O303" s="497"/>
      <c r="P303" s="358"/>
      <c r="Q303" s="358"/>
      <c r="R303" s="358"/>
      <c r="S303" s="358"/>
      <c r="T303" s="358"/>
      <c r="U303" s="358"/>
      <c r="V303" s="358"/>
      <c r="W303" s="358"/>
      <c r="X303" s="358"/>
      <c r="Y303" s="358"/>
      <c r="Z303" s="358"/>
      <c r="AA303" s="358"/>
      <c r="AB303" s="358"/>
      <c r="AC303" s="358"/>
      <c r="AD303" s="359"/>
      <c r="AE303" s="359"/>
      <c r="AF303" s="359"/>
      <c r="AG303" s="359"/>
      <c r="AH303" s="359"/>
      <c r="AI303" s="359"/>
      <c r="AJ303" s="359"/>
      <c r="AK303" s="359"/>
      <c r="AL303" s="359"/>
      <c r="AM303" s="359"/>
      <c r="AN303" s="359"/>
      <c r="AO303" s="359"/>
      <c r="AP303" s="359"/>
      <c r="AQ303" s="359"/>
      <c r="AR303" s="359"/>
      <c r="AS303" s="359"/>
      <c r="AT303" s="359"/>
      <c r="AU303" s="359"/>
      <c r="AV303" s="360"/>
    </row>
    <row r="304" spans="1:48" ht="15.75" x14ac:dyDescent="0.25">
      <c r="A304" s="497"/>
      <c r="B304" s="497"/>
      <c r="C304" s="497"/>
      <c r="D304" s="497"/>
      <c r="E304" s="497"/>
      <c r="F304" s="497"/>
      <c r="G304" s="497"/>
      <c r="H304" s="497"/>
      <c r="I304" s="497"/>
      <c r="J304" s="497"/>
      <c r="K304" s="497"/>
      <c r="L304" s="497"/>
      <c r="M304" s="497"/>
      <c r="N304" s="497"/>
      <c r="O304" s="497"/>
      <c r="P304" s="358"/>
      <c r="Q304" s="358"/>
      <c r="R304" s="358"/>
      <c r="S304" s="358"/>
      <c r="T304" s="358"/>
      <c r="U304" s="358"/>
      <c r="V304" s="358"/>
      <c r="W304" s="358"/>
      <c r="X304" s="358"/>
      <c r="Y304" s="358"/>
      <c r="Z304" s="358"/>
      <c r="AA304" s="358"/>
      <c r="AB304" s="358"/>
      <c r="AC304" s="358"/>
      <c r="AD304" s="359"/>
      <c r="AE304" s="359"/>
      <c r="AF304" s="359"/>
      <c r="AG304" s="359"/>
      <c r="AH304" s="359"/>
      <c r="AI304" s="359"/>
      <c r="AJ304" s="359"/>
      <c r="AK304" s="359"/>
      <c r="AL304" s="359"/>
      <c r="AM304" s="359"/>
      <c r="AN304" s="359"/>
      <c r="AO304" s="359"/>
      <c r="AP304" s="359"/>
      <c r="AQ304" s="359"/>
      <c r="AR304" s="359"/>
      <c r="AS304" s="359"/>
      <c r="AT304" s="359"/>
      <c r="AU304" s="359"/>
      <c r="AV304" s="360"/>
    </row>
    <row r="305" spans="1:48" ht="15.75" x14ac:dyDescent="0.25">
      <c r="A305" s="497"/>
      <c r="B305" s="497"/>
      <c r="C305" s="497"/>
      <c r="D305" s="497"/>
      <c r="E305" s="497"/>
      <c r="F305" s="497"/>
      <c r="G305" s="497"/>
      <c r="H305" s="497"/>
      <c r="I305" s="497"/>
      <c r="J305" s="497"/>
      <c r="K305" s="497"/>
      <c r="L305" s="497"/>
      <c r="M305" s="497"/>
      <c r="N305" s="497"/>
      <c r="O305" s="497"/>
      <c r="P305" s="358"/>
      <c r="Q305" s="358"/>
      <c r="R305" s="358"/>
      <c r="S305" s="358"/>
      <c r="T305" s="358"/>
      <c r="U305" s="358"/>
      <c r="V305" s="358"/>
      <c r="W305" s="358"/>
      <c r="X305" s="358"/>
      <c r="Y305" s="358"/>
      <c r="Z305" s="358"/>
      <c r="AA305" s="358"/>
      <c r="AB305" s="358"/>
      <c r="AC305" s="358"/>
      <c r="AD305" s="359"/>
      <c r="AE305" s="359"/>
      <c r="AF305" s="359"/>
      <c r="AG305" s="359"/>
      <c r="AH305" s="359"/>
      <c r="AI305" s="359"/>
      <c r="AJ305" s="359"/>
      <c r="AK305" s="359"/>
      <c r="AL305" s="359"/>
      <c r="AM305" s="359"/>
      <c r="AN305" s="359"/>
      <c r="AO305" s="359"/>
      <c r="AP305" s="359"/>
      <c r="AQ305" s="359"/>
      <c r="AR305" s="359"/>
      <c r="AS305" s="359"/>
      <c r="AT305" s="359"/>
      <c r="AU305" s="359"/>
      <c r="AV305" s="360"/>
    </row>
    <row r="306" spans="1:48" ht="15.75" x14ac:dyDescent="0.25">
      <c r="A306" s="497"/>
      <c r="B306" s="497"/>
      <c r="C306" s="497"/>
      <c r="D306" s="497"/>
      <c r="E306" s="497"/>
      <c r="F306" s="497"/>
      <c r="G306" s="497"/>
      <c r="H306" s="497"/>
      <c r="I306" s="497"/>
      <c r="J306" s="497"/>
      <c r="K306" s="497"/>
      <c r="L306" s="497"/>
      <c r="M306" s="497"/>
      <c r="N306" s="497"/>
      <c r="O306" s="497"/>
      <c r="P306" s="358"/>
      <c r="Q306" s="358"/>
      <c r="R306" s="358"/>
      <c r="S306" s="358"/>
      <c r="T306" s="358"/>
      <c r="U306" s="358"/>
      <c r="V306" s="358"/>
      <c r="W306" s="358"/>
      <c r="X306" s="358"/>
      <c r="Y306" s="358"/>
      <c r="Z306" s="358"/>
      <c r="AA306" s="358"/>
      <c r="AB306" s="358"/>
      <c r="AC306" s="358"/>
      <c r="AD306" s="359"/>
      <c r="AE306" s="359"/>
      <c r="AF306" s="359"/>
      <c r="AG306" s="359"/>
      <c r="AH306" s="359"/>
      <c r="AI306" s="359"/>
      <c r="AJ306" s="359"/>
      <c r="AK306" s="359"/>
      <c r="AL306" s="359"/>
      <c r="AM306" s="359"/>
      <c r="AN306" s="359"/>
      <c r="AO306" s="359"/>
      <c r="AP306" s="359"/>
      <c r="AQ306" s="359"/>
      <c r="AR306" s="359"/>
      <c r="AS306" s="359"/>
      <c r="AT306" s="359"/>
      <c r="AU306" s="359"/>
      <c r="AV306" s="360"/>
    </row>
    <row r="307" spans="1:48" ht="15.75" x14ac:dyDescent="0.25">
      <c r="A307" s="497"/>
      <c r="B307" s="497"/>
      <c r="C307" s="497"/>
      <c r="D307" s="497"/>
      <c r="E307" s="497"/>
      <c r="F307" s="497"/>
      <c r="G307" s="497"/>
      <c r="H307" s="497"/>
      <c r="I307" s="497"/>
      <c r="J307" s="497"/>
      <c r="K307" s="497"/>
      <c r="L307" s="497"/>
      <c r="M307" s="497"/>
      <c r="N307" s="497"/>
      <c r="O307" s="497"/>
      <c r="P307" s="358"/>
      <c r="Q307" s="358"/>
      <c r="R307" s="358"/>
      <c r="S307" s="358"/>
      <c r="T307" s="358"/>
      <c r="U307" s="358"/>
      <c r="V307" s="358"/>
      <c r="W307" s="358"/>
      <c r="X307" s="358"/>
      <c r="Y307" s="358"/>
      <c r="Z307" s="358"/>
      <c r="AA307" s="358"/>
      <c r="AB307" s="358"/>
      <c r="AC307" s="358"/>
      <c r="AD307" s="359"/>
      <c r="AE307" s="359"/>
      <c r="AF307" s="359"/>
      <c r="AG307" s="359"/>
      <c r="AH307" s="359"/>
      <c r="AI307" s="359"/>
      <c r="AJ307" s="359"/>
      <c r="AK307" s="359"/>
      <c r="AL307" s="359"/>
      <c r="AM307" s="359"/>
      <c r="AN307" s="359"/>
      <c r="AO307" s="359"/>
      <c r="AP307" s="359"/>
      <c r="AQ307" s="359"/>
      <c r="AR307" s="359"/>
      <c r="AS307" s="359"/>
      <c r="AT307" s="359"/>
      <c r="AU307" s="359"/>
      <c r="AV307" s="360"/>
    </row>
    <row r="308" spans="1:48" ht="15.75" x14ac:dyDescent="0.25">
      <c r="A308" s="497"/>
      <c r="B308" s="497"/>
      <c r="C308" s="497"/>
      <c r="D308" s="497"/>
      <c r="E308" s="497"/>
      <c r="F308" s="497"/>
      <c r="G308" s="497"/>
      <c r="H308" s="497"/>
      <c r="I308" s="497"/>
      <c r="J308" s="497"/>
      <c r="K308" s="497"/>
      <c r="L308" s="497"/>
      <c r="M308" s="497"/>
      <c r="N308" s="497"/>
      <c r="O308" s="497"/>
      <c r="P308" s="358"/>
      <c r="Q308" s="358"/>
      <c r="R308" s="358"/>
      <c r="S308" s="358"/>
      <c r="T308" s="358"/>
      <c r="U308" s="358"/>
      <c r="V308" s="358"/>
      <c r="W308" s="358"/>
      <c r="X308" s="358"/>
      <c r="Y308" s="358"/>
      <c r="Z308" s="358"/>
      <c r="AA308" s="358"/>
      <c r="AB308" s="358"/>
      <c r="AC308" s="358"/>
      <c r="AD308" s="359"/>
      <c r="AE308" s="359"/>
      <c r="AF308" s="359"/>
      <c r="AG308" s="359"/>
      <c r="AH308" s="359"/>
      <c r="AI308" s="359"/>
      <c r="AJ308" s="359"/>
      <c r="AK308" s="359"/>
      <c r="AL308" s="359"/>
      <c r="AM308" s="359"/>
      <c r="AN308" s="359"/>
      <c r="AO308" s="359"/>
      <c r="AP308" s="359"/>
      <c r="AQ308" s="359"/>
      <c r="AR308" s="359"/>
      <c r="AS308" s="359"/>
      <c r="AT308" s="359"/>
      <c r="AU308" s="359"/>
      <c r="AV308" s="360"/>
    </row>
    <row r="309" spans="1:48" ht="15.75" x14ac:dyDescent="0.25">
      <c r="A309" s="497"/>
      <c r="B309" s="497"/>
      <c r="C309" s="497"/>
      <c r="D309" s="497"/>
      <c r="E309" s="497"/>
      <c r="F309" s="497"/>
      <c r="G309" s="497"/>
      <c r="H309" s="497"/>
      <c r="I309" s="497"/>
      <c r="J309" s="497"/>
      <c r="K309" s="497"/>
      <c r="L309" s="497"/>
      <c r="M309" s="497"/>
      <c r="N309" s="497"/>
      <c r="O309" s="497"/>
      <c r="P309" s="358"/>
      <c r="Q309" s="358"/>
      <c r="R309" s="358"/>
      <c r="S309" s="358"/>
      <c r="T309" s="358"/>
      <c r="U309" s="358"/>
      <c r="V309" s="358"/>
      <c r="W309" s="358"/>
      <c r="X309" s="358"/>
      <c r="Y309" s="358"/>
      <c r="Z309" s="358"/>
      <c r="AA309" s="358"/>
      <c r="AB309" s="358"/>
      <c r="AC309" s="358"/>
      <c r="AD309" s="359"/>
      <c r="AE309" s="359"/>
      <c r="AF309" s="359"/>
      <c r="AG309" s="359"/>
      <c r="AH309" s="359"/>
      <c r="AI309" s="359"/>
      <c r="AJ309" s="359"/>
      <c r="AK309" s="359"/>
      <c r="AL309" s="359"/>
      <c r="AM309" s="359"/>
      <c r="AN309" s="359"/>
      <c r="AO309" s="359"/>
      <c r="AP309" s="359"/>
      <c r="AQ309" s="359"/>
      <c r="AR309" s="359"/>
      <c r="AS309" s="359"/>
      <c r="AT309" s="359"/>
      <c r="AU309" s="359"/>
      <c r="AV309" s="360"/>
    </row>
    <row r="310" spans="1:48" ht="15.75" x14ac:dyDescent="0.25">
      <c r="A310" s="497"/>
      <c r="B310" s="497"/>
      <c r="C310" s="497"/>
      <c r="D310" s="497"/>
      <c r="E310" s="497"/>
      <c r="F310" s="497"/>
      <c r="G310" s="497"/>
      <c r="H310" s="497"/>
      <c r="I310" s="497"/>
      <c r="J310" s="497"/>
      <c r="K310" s="497"/>
      <c r="L310" s="497"/>
      <c r="M310" s="497"/>
      <c r="N310" s="497"/>
      <c r="O310" s="497"/>
      <c r="P310" s="358"/>
      <c r="Q310" s="358"/>
      <c r="R310" s="358"/>
      <c r="S310" s="358"/>
      <c r="T310" s="358"/>
      <c r="U310" s="358"/>
      <c r="V310" s="358"/>
      <c r="W310" s="358"/>
      <c r="X310" s="358"/>
      <c r="Y310" s="358"/>
      <c r="Z310" s="358"/>
      <c r="AA310" s="358"/>
      <c r="AB310" s="358"/>
      <c r="AC310" s="358"/>
      <c r="AD310" s="359"/>
      <c r="AE310" s="359"/>
      <c r="AF310" s="359"/>
      <c r="AG310" s="359"/>
      <c r="AH310" s="359"/>
      <c r="AI310" s="359"/>
      <c r="AJ310" s="359"/>
      <c r="AK310" s="359"/>
      <c r="AL310" s="359"/>
      <c r="AM310" s="359"/>
      <c r="AN310" s="359"/>
      <c r="AO310" s="359"/>
      <c r="AP310" s="359"/>
      <c r="AQ310" s="359"/>
      <c r="AR310" s="359"/>
      <c r="AS310" s="359"/>
      <c r="AT310" s="359"/>
      <c r="AU310" s="359"/>
      <c r="AV310" s="360"/>
    </row>
    <row r="311" spans="1:48" ht="15.75" x14ac:dyDescent="0.25">
      <c r="A311" s="497"/>
      <c r="B311" s="497"/>
      <c r="C311" s="497"/>
      <c r="D311" s="497"/>
      <c r="E311" s="497"/>
      <c r="F311" s="497"/>
      <c r="G311" s="497"/>
      <c r="H311" s="497"/>
      <c r="I311" s="497"/>
      <c r="J311" s="497"/>
      <c r="K311" s="497"/>
      <c r="L311" s="497"/>
      <c r="M311" s="497"/>
      <c r="N311" s="497"/>
      <c r="O311" s="497"/>
      <c r="P311" s="358"/>
      <c r="Q311" s="358"/>
      <c r="R311" s="358"/>
      <c r="S311" s="358"/>
      <c r="T311" s="358"/>
      <c r="U311" s="358"/>
      <c r="V311" s="358"/>
      <c r="W311" s="358"/>
      <c r="X311" s="358"/>
      <c r="Y311" s="358"/>
      <c r="Z311" s="358"/>
      <c r="AA311" s="358"/>
      <c r="AB311" s="358"/>
      <c r="AC311" s="358"/>
      <c r="AD311" s="359"/>
      <c r="AE311" s="359"/>
      <c r="AF311" s="359"/>
      <c r="AG311" s="359"/>
      <c r="AH311" s="359"/>
      <c r="AI311" s="359"/>
      <c r="AJ311" s="359"/>
      <c r="AK311" s="359"/>
      <c r="AL311" s="359"/>
      <c r="AM311" s="359"/>
      <c r="AN311" s="359"/>
      <c r="AO311" s="359"/>
      <c r="AP311" s="359"/>
      <c r="AQ311" s="359"/>
      <c r="AR311" s="359"/>
      <c r="AS311" s="359"/>
      <c r="AT311" s="359"/>
      <c r="AU311" s="359"/>
      <c r="AV311" s="360"/>
    </row>
    <row r="312" spans="1:48" ht="15.75" x14ac:dyDescent="0.25">
      <c r="A312" s="497"/>
      <c r="B312" s="497"/>
      <c r="C312" s="497"/>
      <c r="D312" s="497"/>
      <c r="E312" s="497"/>
      <c r="F312" s="497"/>
      <c r="G312" s="497"/>
      <c r="H312" s="497"/>
      <c r="I312" s="497"/>
      <c r="J312" s="497"/>
      <c r="K312" s="497"/>
      <c r="L312" s="497"/>
      <c r="M312" s="497"/>
      <c r="N312" s="497"/>
      <c r="O312" s="497"/>
      <c r="P312" s="358"/>
      <c r="Q312" s="358"/>
      <c r="R312" s="358"/>
      <c r="S312" s="358"/>
      <c r="T312" s="358"/>
      <c r="U312" s="358"/>
      <c r="V312" s="358"/>
      <c r="W312" s="358"/>
      <c r="X312" s="358"/>
      <c r="Y312" s="358"/>
      <c r="Z312" s="358"/>
      <c r="AA312" s="358"/>
      <c r="AB312" s="358"/>
      <c r="AC312" s="358"/>
      <c r="AD312" s="359"/>
      <c r="AE312" s="359"/>
      <c r="AF312" s="359"/>
      <c r="AG312" s="359"/>
      <c r="AH312" s="359"/>
      <c r="AI312" s="359"/>
      <c r="AJ312" s="359"/>
      <c r="AK312" s="359"/>
      <c r="AL312" s="359"/>
      <c r="AM312" s="359"/>
      <c r="AN312" s="359"/>
      <c r="AO312" s="359"/>
      <c r="AP312" s="359"/>
      <c r="AQ312" s="359"/>
      <c r="AR312" s="359"/>
      <c r="AS312" s="359"/>
      <c r="AT312" s="359"/>
      <c r="AU312" s="359"/>
      <c r="AV312" s="360"/>
    </row>
    <row r="313" spans="1:48" ht="15.75" x14ac:dyDescent="0.25">
      <c r="A313" s="497"/>
      <c r="B313" s="497"/>
      <c r="C313" s="497"/>
      <c r="D313" s="497"/>
      <c r="E313" s="497"/>
      <c r="F313" s="497"/>
      <c r="G313" s="497"/>
      <c r="H313" s="497"/>
      <c r="I313" s="497"/>
      <c r="J313" s="497"/>
      <c r="K313" s="497"/>
      <c r="L313" s="497"/>
      <c r="M313" s="497"/>
      <c r="N313" s="497"/>
      <c r="O313" s="497"/>
      <c r="P313" s="358"/>
      <c r="Q313" s="358"/>
      <c r="R313" s="358"/>
      <c r="S313" s="358"/>
      <c r="T313" s="358"/>
      <c r="U313" s="358"/>
      <c r="V313" s="358"/>
      <c r="W313" s="358"/>
      <c r="X313" s="358"/>
      <c r="Y313" s="358"/>
      <c r="Z313" s="358"/>
      <c r="AA313" s="358"/>
      <c r="AB313" s="358"/>
      <c r="AC313" s="358"/>
      <c r="AD313" s="359"/>
      <c r="AE313" s="359"/>
      <c r="AF313" s="359"/>
      <c r="AG313" s="359"/>
      <c r="AH313" s="359"/>
      <c r="AI313" s="359"/>
      <c r="AJ313" s="359"/>
      <c r="AK313" s="359"/>
      <c r="AL313" s="359"/>
      <c r="AM313" s="359"/>
      <c r="AN313" s="359"/>
      <c r="AO313" s="359"/>
      <c r="AP313" s="359"/>
      <c r="AQ313" s="359"/>
      <c r="AR313" s="359"/>
      <c r="AS313" s="359"/>
      <c r="AT313" s="359"/>
      <c r="AU313" s="359"/>
      <c r="AV313" s="360"/>
    </row>
    <row r="314" spans="1:48" ht="15.75" x14ac:dyDescent="0.25">
      <c r="A314" s="497"/>
      <c r="B314" s="497"/>
      <c r="C314" s="497"/>
      <c r="D314" s="497"/>
      <c r="E314" s="497"/>
      <c r="F314" s="497"/>
      <c r="G314" s="497"/>
      <c r="H314" s="497"/>
      <c r="I314" s="497"/>
      <c r="J314" s="497"/>
      <c r="K314" s="497"/>
      <c r="L314" s="497"/>
      <c r="M314" s="497"/>
      <c r="N314" s="497"/>
      <c r="O314" s="497"/>
      <c r="P314" s="358"/>
      <c r="Q314" s="358"/>
      <c r="R314" s="358"/>
      <c r="S314" s="358"/>
      <c r="T314" s="358"/>
      <c r="U314" s="358"/>
      <c r="V314" s="358"/>
      <c r="W314" s="358"/>
      <c r="X314" s="358"/>
      <c r="Y314" s="358"/>
      <c r="Z314" s="358"/>
      <c r="AA314" s="358"/>
      <c r="AB314" s="358"/>
      <c r="AC314" s="358"/>
      <c r="AD314" s="359"/>
      <c r="AE314" s="359"/>
      <c r="AF314" s="359"/>
      <c r="AG314" s="359"/>
      <c r="AH314" s="359"/>
      <c r="AI314" s="359"/>
      <c r="AJ314" s="359"/>
      <c r="AK314" s="359"/>
      <c r="AL314" s="359"/>
      <c r="AM314" s="359"/>
      <c r="AN314" s="359"/>
      <c r="AO314" s="359"/>
      <c r="AP314" s="359"/>
      <c r="AQ314" s="359"/>
      <c r="AR314" s="359"/>
      <c r="AS314" s="359"/>
      <c r="AT314" s="359"/>
      <c r="AU314" s="359"/>
      <c r="AV314" s="360"/>
    </row>
    <row r="315" spans="1:48" ht="15.75" x14ac:dyDescent="0.25">
      <c r="A315" s="497"/>
      <c r="B315" s="497"/>
      <c r="C315" s="497"/>
      <c r="D315" s="497"/>
      <c r="E315" s="497"/>
      <c r="F315" s="497"/>
      <c r="G315" s="497"/>
      <c r="H315" s="497"/>
      <c r="I315" s="497"/>
      <c r="J315" s="497"/>
      <c r="K315" s="497"/>
      <c r="L315" s="497"/>
      <c r="M315" s="497"/>
      <c r="N315" s="497"/>
      <c r="O315" s="497"/>
      <c r="P315" s="358"/>
      <c r="Q315" s="358"/>
      <c r="R315" s="358"/>
      <c r="S315" s="358"/>
      <c r="T315" s="358"/>
      <c r="U315" s="358"/>
      <c r="V315" s="358"/>
      <c r="W315" s="358"/>
      <c r="X315" s="358"/>
      <c r="Y315" s="358"/>
      <c r="Z315" s="358"/>
      <c r="AA315" s="358"/>
      <c r="AB315" s="358"/>
      <c r="AC315" s="358"/>
      <c r="AD315" s="359"/>
      <c r="AE315" s="359"/>
      <c r="AF315" s="359"/>
      <c r="AG315" s="359"/>
      <c r="AH315" s="359"/>
      <c r="AI315" s="359"/>
      <c r="AJ315" s="359"/>
      <c r="AK315" s="359"/>
      <c r="AL315" s="359"/>
      <c r="AM315" s="359"/>
      <c r="AN315" s="359"/>
      <c r="AO315" s="359"/>
      <c r="AP315" s="359"/>
      <c r="AQ315" s="359"/>
      <c r="AR315" s="359"/>
      <c r="AS315" s="359"/>
      <c r="AT315" s="359"/>
      <c r="AU315" s="359"/>
      <c r="AV315" s="360"/>
    </row>
    <row r="316" spans="1:48" ht="15.75" x14ac:dyDescent="0.25">
      <c r="A316" s="497"/>
      <c r="B316" s="497"/>
      <c r="C316" s="497"/>
      <c r="D316" s="497"/>
      <c r="E316" s="497"/>
      <c r="F316" s="497"/>
      <c r="G316" s="497"/>
      <c r="H316" s="497"/>
      <c r="I316" s="497"/>
      <c r="J316" s="497"/>
      <c r="K316" s="497"/>
      <c r="L316" s="497"/>
      <c r="M316" s="497"/>
      <c r="N316" s="497"/>
      <c r="O316" s="497"/>
      <c r="P316" s="358"/>
      <c r="Q316" s="358"/>
      <c r="R316" s="358"/>
      <c r="S316" s="358"/>
      <c r="T316" s="358"/>
      <c r="U316" s="358"/>
      <c r="V316" s="358"/>
      <c r="W316" s="358"/>
      <c r="X316" s="358"/>
      <c r="Y316" s="358"/>
      <c r="Z316" s="358"/>
      <c r="AA316" s="358"/>
      <c r="AB316" s="358"/>
      <c r="AC316" s="358"/>
      <c r="AD316" s="359"/>
      <c r="AE316" s="359"/>
      <c r="AF316" s="359"/>
      <c r="AG316" s="359"/>
      <c r="AH316" s="359"/>
      <c r="AI316" s="359"/>
      <c r="AJ316" s="359"/>
      <c r="AK316" s="359"/>
      <c r="AL316" s="359"/>
      <c r="AM316" s="359"/>
      <c r="AN316" s="359"/>
      <c r="AO316" s="359"/>
      <c r="AP316" s="359"/>
      <c r="AQ316" s="359"/>
      <c r="AR316" s="359"/>
      <c r="AS316" s="359"/>
      <c r="AT316" s="359"/>
      <c r="AU316" s="359"/>
      <c r="AV316" s="360"/>
    </row>
    <row r="317" spans="1:48" ht="15.75" x14ac:dyDescent="0.25">
      <c r="A317" s="497"/>
      <c r="B317" s="497"/>
      <c r="C317" s="497"/>
      <c r="D317" s="497"/>
      <c r="E317" s="497"/>
      <c r="F317" s="497"/>
      <c r="G317" s="497"/>
      <c r="H317" s="497"/>
      <c r="I317" s="497"/>
      <c r="J317" s="497"/>
      <c r="K317" s="497"/>
      <c r="L317" s="497"/>
      <c r="M317" s="497"/>
      <c r="N317" s="497"/>
      <c r="O317" s="497"/>
      <c r="P317" s="358"/>
      <c r="Q317" s="358"/>
      <c r="R317" s="358"/>
      <c r="S317" s="358"/>
      <c r="T317" s="358"/>
      <c r="U317" s="358"/>
      <c r="V317" s="358"/>
      <c r="W317" s="358"/>
      <c r="X317" s="358"/>
      <c r="Y317" s="358"/>
      <c r="Z317" s="358"/>
      <c r="AA317" s="358"/>
      <c r="AB317" s="358"/>
      <c r="AC317" s="358"/>
      <c r="AD317" s="359"/>
      <c r="AE317" s="359"/>
      <c r="AF317" s="359"/>
      <c r="AG317" s="359"/>
      <c r="AH317" s="359"/>
      <c r="AI317" s="359"/>
      <c r="AJ317" s="359"/>
      <c r="AK317" s="359"/>
      <c r="AL317" s="359"/>
      <c r="AM317" s="359"/>
      <c r="AN317" s="359"/>
      <c r="AO317" s="359"/>
      <c r="AP317" s="359"/>
      <c r="AQ317" s="359"/>
      <c r="AR317" s="359"/>
      <c r="AS317" s="359"/>
      <c r="AT317" s="359"/>
      <c r="AU317" s="359"/>
      <c r="AV317" s="360"/>
    </row>
    <row r="318" spans="1:48" ht="15.75" x14ac:dyDescent="0.25">
      <c r="A318" s="497"/>
      <c r="B318" s="497"/>
      <c r="C318" s="497"/>
      <c r="D318" s="497"/>
      <c r="E318" s="497"/>
      <c r="F318" s="497"/>
      <c r="G318" s="497"/>
      <c r="H318" s="497"/>
      <c r="I318" s="497"/>
      <c r="J318" s="497"/>
      <c r="K318" s="497"/>
      <c r="L318" s="497"/>
      <c r="M318" s="497"/>
      <c r="N318" s="497"/>
      <c r="O318" s="497"/>
      <c r="P318" s="358"/>
      <c r="Q318" s="358"/>
      <c r="R318" s="358"/>
      <c r="S318" s="358"/>
      <c r="T318" s="358"/>
      <c r="U318" s="358"/>
      <c r="V318" s="358"/>
      <c r="W318" s="358"/>
      <c r="X318" s="358"/>
      <c r="Y318" s="358"/>
      <c r="Z318" s="358"/>
      <c r="AA318" s="358"/>
      <c r="AB318" s="358"/>
      <c r="AC318" s="358"/>
      <c r="AD318" s="359"/>
      <c r="AE318" s="359"/>
      <c r="AF318" s="359"/>
      <c r="AG318" s="359"/>
      <c r="AH318" s="359"/>
      <c r="AI318" s="359"/>
      <c r="AJ318" s="359"/>
      <c r="AK318" s="359"/>
      <c r="AL318" s="359"/>
      <c r="AM318" s="359"/>
      <c r="AN318" s="359"/>
      <c r="AO318" s="359"/>
      <c r="AP318" s="359"/>
      <c r="AQ318" s="359"/>
      <c r="AR318" s="359"/>
      <c r="AS318" s="359"/>
      <c r="AT318" s="359"/>
      <c r="AU318" s="359"/>
      <c r="AV318" s="360"/>
    </row>
    <row r="319" spans="1:48" ht="15.75" x14ac:dyDescent="0.25">
      <c r="A319" s="497"/>
      <c r="B319" s="497"/>
      <c r="C319" s="497"/>
      <c r="D319" s="497"/>
      <c r="E319" s="497"/>
      <c r="F319" s="497"/>
      <c r="G319" s="497"/>
      <c r="H319" s="497"/>
      <c r="I319" s="497"/>
      <c r="J319" s="497"/>
      <c r="K319" s="497"/>
      <c r="L319" s="497"/>
      <c r="M319" s="497"/>
      <c r="N319" s="497"/>
      <c r="O319" s="497"/>
      <c r="P319" s="358"/>
      <c r="Q319" s="358"/>
      <c r="R319" s="358"/>
      <c r="S319" s="358"/>
      <c r="T319" s="358"/>
      <c r="U319" s="358"/>
      <c r="V319" s="358"/>
      <c r="W319" s="358"/>
      <c r="X319" s="358"/>
      <c r="Y319" s="358"/>
      <c r="Z319" s="358"/>
      <c r="AA319" s="358"/>
      <c r="AB319" s="358"/>
      <c r="AC319" s="358"/>
      <c r="AD319" s="359"/>
      <c r="AE319" s="359"/>
      <c r="AF319" s="359"/>
      <c r="AG319" s="359"/>
      <c r="AH319" s="359"/>
      <c r="AI319" s="359"/>
      <c r="AJ319" s="359"/>
      <c r="AK319" s="359"/>
      <c r="AL319" s="359"/>
      <c r="AM319" s="359"/>
      <c r="AN319" s="359"/>
      <c r="AO319" s="359"/>
      <c r="AP319" s="359"/>
      <c r="AQ319" s="359"/>
      <c r="AR319" s="359"/>
      <c r="AS319" s="359"/>
      <c r="AT319" s="359"/>
      <c r="AU319" s="359"/>
      <c r="AV319" s="360"/>
    </row>
    <row r="320" spans="1:48" ht="15.75" x14ac:dyDescent="0.25">
      <c r="A320" s="497"/>
      <c r="B320" s="497"/>
      <c r="C320" s="497"/>
      <c r="D320" s="497"/>
      <c r="E320" s="497"/>
      <c r="F320" s="497"/>
      <c r="G320" s="497"/>
      <c r="H320" s="497"/>
      <c r="I320" s="497"/>
      <c r="J320" s="497"/>
      <c r="K320" s="497"/>
      <c r="L320" s="497"/>
      <c r="M320" s="497"/>
      <c r="N320" s="497"/>
      <c r="O320" s="497"/>
      <c r="P320" s="358"/>
      <c r="Q320" s="358"/>
      <c r="R320" s="358"/>
      <c r="S320" s="358"/>
      <c r="T320" s="358"/>
      <c r="U320" s="358"/>
      <c r="V320" s="358"/>
      <c r="W320" s="358"/>
      <c r="X320" s="358"/>
      <c r="Y320" s="358"/>
      <c r="Z320" s="358"/>
      <c r="AA320" s="358"/>
      <c r="AB320" s="358"/>
      <c r="AC320" s="358"/>
      <c r="AD320" s="359"/>
      <c r="AE320" s="359"/>
      <c r="AF320" s="359"/>
      <c r="AG320" s="359"/>
      <c r="AH320" s="359"/>
      <c r="AI320" s="359"/>
      <c r="AJ320" s="359"/>
      <c r="AK320" s="359"/>
      <c r="AL320" s="359"/>
      <c r="AM320" s="359"/>
      <c r="AN320" s="359"/>
      <c r="AO320" s="359"/>
      <c r="AP320" s="359"/>
      <c r="AQ320" s="359"/>
      <c r="AR320" s="359"/>
      <c r="AS320" s="359"/>
      <c r="AT320" s="359"/>
      <c r="AU320" s="359"/>
      <c r="AV320" s="360"/>
    </row>
    <row r="321" spans="1:48" ht="15.75" x14ac:dyDescent="0.25">
      <c r="A321" s="497"/>
      <c r="B321" s="497"/>
      <c r="C321" s="497"/>
      <c r="D321" s="497"/>
      <c r="E321" s="497"/>
      <c r="F321" s="497"/>
      <c r="G321" s="497"/>
      <c r="H321" s="497"/>
      <c r="I321" s="497"/>
      <c r="J321" s="497"/>
      <c r="K321" s="497"/>
      <c r="L321" s="497"/>
      <c r="M321" s="497"/>
      <c r="N321" s="497"/>
      <c r="O321" s="497"/>
      <c r="P321" s="358"/>
      <c r="Q321" s="358"/>
      <c r="R321" s="358"/>
      <c r="S321" s="358"/>
      <c r="T321" s="358"/>
      <c r="U321" s="358"/>
      <c r="V321" s="358"/>
      <c r="W321" s="358"/>
      <c r="X321" s="358"/>
      <c r="Y321" s="358"/>
      <c r="Z321" s="358"/>
      <c r="AA321" s="358"/>
      <c r="AB321" s="358"/>
      <c r="AC321" s="358"/>
      <c r="AD321" s="359"/>
      <c r="AE321" s="359"/>
      <c r="AF321" s="359"/>
      <c r="AG321" s="359"/>
      <c r="AH321" s="359"/>
      <c r="AI321" s="359"/>
      <c r="AJ321" s="359"/>
      <c r="AK321" s="359"/>
      <c r="AL321" s="359"/>
      <c r="AM321" s="359"/>
      <c r="AN321" s="359"/>
      <c r="AO321" s="359"/>
      <c r="AP321" s="359"/>
      <c r="AQ321" s="359"/>
      <c r="AR321" s="359"/>
      <c r="AS321" s="359"/>
      <c r="AT321" s="359"/>
      <c r="AU321" s="359"/>
      <c r="AV321" s="360"/>
    </row>
    <row r="322" spans="1:48" ht="15.75" x14ac:dyDescent="0.25">
      <c r="A322" s="497"/>
      <c r="B322" s="497"/>
      <c r="C322" s="497"/>
      <c r="D322" s="497"/>
      <c r="E322" s="497"/>
      <c r="F322" s="497"/>
      <c r="G322" s="497"/>
      <c r="H322" s="497"/>
      <c r="I322" s="497"/>
      <c r="J322" s="497"/>
      <c r="K322" s="497"/>
      <c r="L322" s="497"/>
      <c r="M322" s="497"/>
      <c r="N322" s="497"/>
      <c r="O322" s="497"/>
      <c r="P322" s="358"/>
      <c r="Q322" s="358"/>
      <c r="R322" s="358"/>
      <c r="S322" s="358"/>
      <c r="T322" s="358"/>
      <c r="U322" s="358"/>
      <c r="V322" s="358"/>
      <c r="W322" s="358"/>
      <c r="X322" s="358"/>
      <c r="Y322" s="358"/>
      <c r="Z322" s="358"/>
      <c r="AA322" s="358"/>
      <c r="AB322" s="358"/>
      <c r="AC322" s="358"/>
      <c r="AD322" s="359"/>
      <c r="AE322" s="359"/>
      <c r="AF322" s="359"/>
      <c r="AG322" s="359"/>
      <c r="AH322" s="359"/>
      <c r="AI322" s="359"/>
      <c r="AJ322" s="359"/>
      <c r="AK322" s="359"/>
      <c r="AL322" s="359"/>
      <c r="AM322" s="359"/>
      <c r="AN322" s="359"/>
      <c r="AO322" s="359"/>
      <c r="AP322" s="359"/>
      <c r="AQ322" s="359"/>
      <c r="AR322" s="359"/>
      <c r="AS322" s="359"/>
      <c r="AT322" s="359"/>
      <c r="AU322" s="359"/>
      <c r="AV322" s="360"/>
    </row>
    <row r="323" spans="1:48" ht="15.75" x14ac:dyDescent="0.25">
      <c r="A323" s="497"/>
      <c r="B323" s="497"/>
      <c r="C323" s="497"/>
      <c r="D323" s="497"/>
      <c r="E323" s="497"/>
      <c r="F323" s="497"/>
      <c r="G323" s="497"/>
      <c r="H323" s="497"/>
      <c r="I323" s="497"/>
      <c r="J323" s="497"/>
      <c r="K323" s="497"/>
      <c r="L323" s="497"/>
      <c r="M323" s="497"/>
      <c r="N323" s="497"/>
      <c r="O323" s="497"/>
      <c r="P323" s="358"/>
      <c r="Q323" s="358"/>
      <c r="R323" s="358"/>
      <c r="S323" s="358"/>
      <c r="T323" s="358"/>
      <c r="U323" s="358"/>
      <c r="V323" s="358"/>
      <c r="W323" s="358"/>
      <c r="X323" s="358"/>
      <c r="Y323" s="358"/>
      <c r="Z323" s="358"/>
      <c r="AA323" s="358"/>
      <c r="AB323" s="358"/>
      <c r="AC323" s="358"/>
      <c r="AD323" s="359"/>
      <c r="AE323" s="359"/>
      <c r="AF323" s="359"/>
      <c r="AG323" s="359"/>
      <c r="AH323" s="359"/>
      <c r="AI323" s="359"/>
      <c r="AJ323" s="359"/>
      <c r="AK323" s="359"/>
      <c r="AL323" s="359"/>
      <c r="AM323" s="359"/>
      <c r="AN323" s="359"/>
      <c r="AO323" s="359"/>
      <c r="AP323" s="359"/>
      <c r="AQ323" s="359"/>
      <c r="AR323" s="359"/>
      <c r="AS323" s="359"/>
      <c r="AT323" s="359"/>
      <c r="AU323" s="359"/>
      <c r="AV323" s="360"/>
    </row>
    <row r="324" spans="1:48" ht="15.75" x14ac:dyDescent="0.25">
      <c r="A324" s="497"/>
      <c r="B324" s="497"/>
      <c r="C324" s="497"/>
      <c r="D324" s="497"/>
      <c r="E324" s="497"/>
      <c r="F324" s="497"/>
      <c r="G324" s="497"/>
      <c r="H324" s="497"/>
      <c r="I324" s="497"/>
      <c r="J324" s="497"/>
      <c r="K324" s="497"/>
      <c r="L324" s="497"/>
      <c r="M324" s="497"/>
      <c r="N324" s="497"/>
      <c r="O324" s="497"/>
      <c r="P324" s="358"/>
      <c r="Q324" s="358"/>
      <c r="R324" s="358"/>
      <c r="S324" s="358"/>
      <c r="T324" s="358"/>
      <c r="U324" s="358"/>
      <c r="V324" s="358"/>
      <c r="W324" s="358"/>
      <c r="X324" s="358"/>
      <c r="Y324" s="358"/>
      <c r="Z324" s="358"/>
      <c r="AA324" s="358"/>
      <c r="AB324" s="358"/>
      <c r="AC324" s="358"/>
      <c r="AD324" s="359"/>
      <c r="AE324" s="359"/>
      <c r="AF324" s="359"/>
      <c r="AG324" s="359"/>
      <c r="AH324" s="359"/>
      <c r="AI324" s="359"/>
      <c r="AJ324" s="359"/>
      <c r="AK324" s="359"/>
      <c r="AL324" s="359"/>
      <c r="AM324" s="359"/>
      <c r="AN324" s="359"/>
      <c r="AO324" s="359"/>
      <c r="AP324" s="359"/>
      <c r="AQ324" s="359"/>
      <c r="AR324" s="359"/>
      <c r="AS324" s="359"/>
      <c r="AT324" s="359"/>
      <c r="AU324" s="359"/>
      <c r="AV324" s="360"/>
    </row>
    <row r="325" spans="1:48" ht="15.75" x14ac:dyDescent="0.25">
      <c r="A325" s="497"/>
      <c r="B325" s="497"/>
      <c r="C325" s="497"/>
      <c r="D325" s="497"/>
      <c r="E325" s="497"/>
      <c r="F325" s="497"/>
      <c r="G325" s="497"/>
      <c r="H325" s="497"/>
      <c r="I325" s="497"/>
      <c r="J325" s="497"/>
      <c r="K325" s="497"/>
      <c r="L325" s="497"/>
      <c r="M325" s="497"/>
      <c r="N325" s="497"/>
      <c r="O325" s="497"/>
      <c r="P325" s="358"/>
      <c r="Q325" s="358"/>
      <c r="R325" s="358"/>
      <c r="S325" s="358"/>
      <c r="T325" s="358"/>
      <c r="U325" s="358"/>
      <c r="V325" s="358"/>
      <c r="W325" s="358"/>
      <c r="X325" s="358"/>
      <c r="Y325" s="358"/>
      <c r="Z325" s="358"/>
      <c r="AA325" s="358"/>
      <c r="AB325" s="358"/>
      <c r="AC325" s="358"/>
      <c r="AD325" s="359"/>
      <c r="AE325" s="359"/>
      <c r="AF325" s="359"/>
      <c r="AG325" s="359"/>
      <c r="AH325" s="359"/>
      <c r="AI325" s="359"/>
      <c r="AJ325" s="359"/>
      <c r="AK325" s="359"/>
      <c r="AL325" s="359"/>
      <c r="AM325" s="359"/>
      <c r="AN325" s="359"/>
      <c r="AO325" s="359"/>
      <c r="AP325" s="359"/>
      <c r="AQ325" s="359"/>
      <c r="AR325" s="359"/>
      <c r="AS325" s="359"/>
      <c r="AT325" s="359"/>
      <c r="AU325" s="359"/>
      <c r="AV325" s="360"/>
    </row>
    <row r="326" spans="1:48" ht="15.75" x14ac:dyDescent="0.25">
      <c r="A326" s="497"/>
      <c r="B326" s="497"/>
      <c r="C326" s="497"/>
      <c r="D326" s="497"/>
      <c r="E326" s="497"/>
      <c r="F326" s="497"/>
      <c r="G326" s="497"/>
      <c r="H326" s="497"/>
      <c r="I326" s="497"/>
      <c r="J326" s="497"/>
      <c r="K326" s="497"/>
      <c r="L326" s="497"/>
      <c r="M326" s="497"/>
      <c r="N326" s="497"/>
      <c r="O326" s="497"/>
      <c r="P326" s="358"/>
      <c r="Q326" s="358"/>
      <c r="R326" s="358"/>
      <c r="S326" s="358"/>
      <c r="T326" s="358"/>
      <c r="U326" s="358"/>
      <c r="V326" s="358"/>
      <c r="W326" s="358"/>
      <c r="X326" s="358"/>
      <c r="Y326" s="358"/>
      <c r="Z326" s="358"/>
      <c r="AA326" s="358"/>
      <c r="AB326" s="358"/>
      <c r="AC326" s="358"/>
      <c r="AD326" s="359"/>
      <c r="AE326" s="359"/>
      <c r="AF326" s="359"/>
      <c r="AG326" s="359"/>
      <c r="AH326" s="359"/>
      <c r="AI326" s="359"/>
      <c r="AJ326" s="359"/>
      <c r="AK326" s="359"/>
      <c r="AL326" s="359"/>
      <c r="AM326" s="359"/>
      <c r="AN326" s="359"/>
      <c r="AO326" s="359"/>
      <c r="AP326" s="359"/>
      <c r="AQ326" s="359"/>
      <c r="AR326" s="359"/>
      <c r="AS326" s="359"/>
      <c r="AT326" s="359"/>
      <c r="AU326" s="359"/>
      <c r="AV326" s="360"/>
    </row>
    <row r="327" spans="1:48" ht="15.75" x14ac:dyDescent="0.25">
      <c r="A327" s="497"/>
      <c r="B327" s="497"/>
      <c r="C327" s="497"/>
      <c r="D327" s="497"/>
      <c r="E327" s="497"/>
      <c r="F327" s="497"/>
      <c r="G327" s="497"/>
      <c r="H327" s="497"/>
      <c r="I327" s="497"/>
      <c r="J327" s="497"/>
      <c r="K327" s="497"/>
      <c r="L327" s="497"/>
      <c r="M327" s="497"/>
      <c r="N327" s="497"/>
      <c r="O327" s="497"/>
      <c r="P327" s="358"/>
      <c r="Q327" s="358"/>
      <c r="R327" s="358"/>
      <c r="S327" s="358"/>
      <c r="T327" s="358"/>
      <c r="U327" s="358"/>
      <c r="V327" s="358"/>
      <c r="W327" s="358"/>
      <c r="X327" s="358"/>
      <c r="Y327" s="358"/>
      <c r="Z327" s="358"/>
      <c r="AA327" s="358"/>
      <c r="AB327" s="358"/>
      <c r="AC327" s="358"/>
      <c r="AD327" s="359"/>
      <c r="AE327" s="359"/>
      <c r="AF327" s="359"/>
      <c r="AG327" s="359"/>
      <c r="AH327" s="359"/>
      <c r="AI327" s="359"/>
      <c r="AJ327" s="359"/>
      <c r="AK327" s="359"/>
      <c r="AL327" s="359"/>
      <c r="AM327" s="359"/>
      <c r="AN327" s="359"/>
      <c r="AO327" s="359"/>
      <c r="AP327" s="359"/>
      <c r="AQ327" s="359"/>
      <c r="AR327" s="359"/>
      <c r="AS327" s="359"/>
      <c r="AT327" s="359"/>
      <c r="AU327" s="359"/>
      <c r="AV327" s="360"/>
    </row>
    <row r="328" spans="1:48" ht="15.75" x14ac:dyDescent="0.25">
      <c r="A328" s="497"/>
      <c r="B328" s="497"/>
      <c r="C328" s="497"/>
      <c r="D328" s="497"/>
      <c r="E328" s="497"/>
      <c r="F328" s="497"/>
      <c r="G328" s="497"/>
      <c r="H328" s="497"/>
      <c r="I328" s="497"/>
      <c r="J328" s="497"/>
      <c r="K328" s="497"/>
      <c r="L328" s="497"/>
      <c r="M328" s="497"/>
      <c r="N328" s="497"/>
      <c r="O328" s="497"/>
      <c r="P328" s="358"/>
      <c r="Q328" s="358"/>
      <c r="R328" s="358"/>
      <c r="S328" s="358"/>
      <c r="T328" s="358"/>
      <c r="U328" s="358"/>
      <c r="V328" s="358"/>
      <c r="W328" s="358"/>
      <c r="X328" s="358"/>
      <c r="Y328" s="358"/>
      <c r="Z328" s="358"/>
      <c r="AA328" s="358"/>
      <c r="AB328" s="358"/>
      <c r="AC328" s="358"/>
      <c r="AD328" s="359"/>
      <c r="AE328" s="359"/>
      <c r="AF328" s="359"/>
      <c r="AG328" s="359"/>
      <c r="AH328" s="359"/>
      <c r="AI328" s="359"/>
      <c r="AJ328" s="359"/>
      <c r="AK328" s="359"/>
      <c r="AL328" s="359"/>
      <c r="AM328" s="359"/>
      <c r="AN328" s="359"/>
      <c r="AO328" s="359"/>
      <c r="AP328" s="359"/>
      <c r="AQ328" s="359"/>
      <c r="AR328" s="359"/>
      <c r="AS328" s="359"/>
      <c r="AT328" s="359"/>
      <c r="AU328" s="359"/>
      <c r="AV328" s="360"/>
    </row>
    <row r="329" spans="1:48" ht="15.75" x14ac:dyDescent="0.25">
      <c r="A329" s="497"/>
      <c r="B329" s="497"/>
      <c r="C329" s="497"/>
      <c r="D329" s="497"/>
      <c r="E329" s="497"/>
      <c r="F329" s="497"/>
      <c r="G329" s="497"/>
      <c r="H329" s="497"/>
      <c r="I329" s="497"/>
      <c r="J329" s="497"/>
      <c r="K329" s="497"/>
      <c r="L329" s="497"/>
      <c r="M329" s="497"/>
      <c r="N329" s="497"/>
      <c r="O329" s="497"/>
      <c r="P329" s="358"/>
      <c r="Q329" s="358"/>
      <c r="R329" s="358"/>
      <c r="S329" s="358"/>
      <c r="T329" s="358"/>
      <c r="U329" s="358"/>
      <c r="V329" s="358"/>
      <c r="W329" s="358"/>
      <c r="X329" s="358"/>
      <c r="Y329" s="358"/>
      <c r="Z329" s="358"/>
      <c r="AA329" s="358"/>
      <c r="AB329" s="358"/>
      <c r="AC329" s="358"/>
      <c r="AD329" s="359"/>
      <c r="AE329" s="359"/>
      <c r="AF329" s="359"/>
      <c r="AG329" s="359"/>
      <c r="AH329" s="359"/>
      <c r="AI329" s="359"/>
      <c r="AJ329" s="359"/>
      <c r="AK329" s="359"/>
      <c r="AL329" s="359"/>
      <c r="AM329" s="359"/>
      <c r="AN329" s="359"/>
      <c r="AO329" s="359"/>
      <c r="AP329" s="359"/>
      <c r="AQ329" s="359"/>
      <c r="AR329" s="359"/>
      <c r="AS329" s="359"/>
      <c r="AT329" s="359"/>
      <c r="AU329" s="359"/>
      <c r="AV329" s="360"/>
    </row>
    <row r="330" spans="1:48" ht="15.75" x14ac:dyDescent="0.25">
      <c r="A330" s="497"/>
      <c r="B330" s="497"/>
      <c r="C330" s="497"/>
      <c r="D330" s="497"/>
      <c r="E330" s="497"/>
      <c r="F330" s="497"/>
      <c r="G330" s="497"/>
      <c r="H330" s="497"/>
      <c r="I330" s="497"/>
      <c r="J330" s="497"/>
      <c r="K330" s="497"/>
      <c r="L330" s="497"/>
      <c r="M330" s="497"/>
      <c r="N330" s="497"/>
      <c r="O330" s="497"/>
      <c r="P330" s="358"/>
      <c r="Q330" s="358"/>
      <c r="R330" s="358"/>
      <c r="S330" s="358"/>
      <c r="T330" s="358"/>
      <c r="U330" s="358"/>
      <c r="V330" s="358"/>
      <c r="W330" s="358"/>
      <c r="X330" s="358"/>
      <c r="Y330" s="358"/>
      <c r="Z330" s="358"/>
      <c r="AA330" s="358"/>
      <c r="AB330" s="358"/>
      <c r="AC330" s="358"/>
      <c r="AD330" s="359"/>
      <c r="AE330" s="359"/>
      <c r="AF330" s="359"/>
      <c r="AG330" s="359"/>
      <c r="AH330" s="359"/>
      <c r="AI330" s="359"/>
      <c r="AJ330" s="359"/>
      <c r="AK330" s="359"/>
      <c r="AL330" s="359"/>
      <c r="AM330" s="359"/>
      <c r="AN330" s="359"/>
      <c r="AO330" s="359"/>
      <c r="AP330" s="359"/>
      <c r="AQ330" s="359"/>
      <c r="AR330" s="359"/>
      <c r="AS330" s="359"/>
      <c r="AT330" s="359"/>
      <c r="AU330" s="359"/>
      <c r="AV330" s="360"/>
    </row>
    <row r="331" spans="1:48" ht="15.75" x14ac:dyDescent="0.25">
      <c r="A331" s="497"/>
      <c r="B331" s="497"/>
      <c r="C331" s="497"/>
      <c r="D331" s="497"/>
      <c r="E331" s="497"/>
      <c r="F331" s="497"/>
      <c r="G331" s="497"/>
      <c r="H331" s="497"/>
      <c r="I331" s="497"/>
      <c r="J331" s="497"/>
      <c r="K331" s="497"/>
      <c r="L331" s="497"/>
      <c r="M331" s="497"/>
      <c r="N331" s="497"/>
      <c r="O331" s="497"/>
      <c r="P331" s="358"/>
      <c r="Q331" s="358"/>
      <c r="R331" s="358"/>
      <c r="S331" s="358"/>
      <c r="T331" s="358"/>
      <c r="U331" s="358"/>
      <c r="V331" s="358"/>
      <c r="W331" s="358"/>
      <c r="X331" s="358"/>
      <c r="Y331" s="358"/>
      <c r="Z331" s="358"/>
      <c r="AA331" s="358"/>
      <c r="AB331" s="358"/>
      <c r="AC331" s="358"/>
      <c r="AD331" s="359"/>
      <c r="AE331" s="359"/>
      <c r="AF331" s="359"/>
      <c r="AG331" s="359"/>
      <c r="AH331" s="359"/>
      <c r="AI331" s="359"/>
      <c r="AJ331" s="359"/>
      <c r="AK331" s="359"/>
      <c r="AL331" s="359"/>
      <c r="AM331" s="359"/>
      <c r="AN331" s="359"/>
      <c r="AO331" s="359"/>
      <c r="AP331" s="359"/>
      <c r="AQ331" s="359"/>
      <c r="AR331" s="359"/>
      <c r="AS331" s="359"/>
      <c r="AT331" s="359"/>
      <c r="AU331" s="359"/>
      <c r="AV331" s="360"/>
    </row>
    <row r="332" spans="1:48" ht="15.75" x14ac:dyDescent="0.25">
      <c r="A332" s="497"/>
      <c r="B332" s="497"/>
      <c r="C332" s="497"/>
      <c r="D332" s="497"/>
      <c r="E332" s="497"/>
      <c r="F332" s="497"/>
      <c r="G332" s="497"/>
      <c r="H332" s="497"/>
      <c r="I332" s="497"/>
      <c r="J332" s="497"/>
      <c r="K332" s="497"/>
      <c r="L332" s="497"/>
      <c r="M332" s="497"/>
      <c r="N332" s="497"/>
      <c r="O332" s="497"/>
      <c r="P332" s="358"/>
      <c r="Q332" s="358"/>
      <c r="R332" s="358"/>
      <c r="S332" s="358"/>
      <c r="T332" s="358"/>
      <c r="U332" s="358"/>
      <c r="V332" s="358"/>
      <c r="W332" s="358"/>
      <c r="X332" s="358"/>
      <c r="Y332" s="358"/>
      <c r="Z332" s="358"/>
      <c r="AA332" s="358"/>
      <c r="AB332" s="358"/>
      <c r="AC332" s="358"/>
      <c r="AD332" s="359"/>
      <c r="AE332" s="359"/>
      <c r="AF332" s="359"/>
      <c r="AG332" s="359"/>
      <c r="AH332" s="359"/>
      <c r="AI332" s="359"/>
      <c r="AJ332" s="359"/>
      <c r="AK332" s="359"/>
      <c r="AL332" s="359"/>
      <c r="AM332" s="359"/>
      <c r="AN332" s="359"/>
      <c r="AO332" s="359"/>
      <c r="AP332" s="359"/>
      <c r="AQ332" s="359"/>
      <c r="AR332" s="359"/>
      <c r="AS332" s="359"/>
      <c r="AT332" s="359"/>
      <c r="AU332" s="359"/>
      <c r="AV332" s="360"/>
    </row>
    <row r="333" spans="1:48" ht="15.75" x14ac:dyDescent="0.25">
      <c r="A333" s="497"/>
      <c r="B333" s="497"/>
      <c r="C333" s="497"/>
      <c r="D333" s="497"/>
      <c r="E333" s="497"/>
      <c r="F333" s="497"/>
      <c r="G333" s="497"/>
      <c r="H333" s="497"/>
      <c r="I333" s="497"/>
      <c r="J333" s="497"/>
      <c r="K333" s="497"/>
      <c r="L333" s="497"/>
      <c r="M333" s="497"/>
      <c r="N333" s="497"/>
      <c r="O333" s="497"/>
      <c r="P333" s="358"/>
      <c r="Q333" s="358"/>
      <c r="R333" s="358"/>
      <c r="S333" s="358"/>
      <c r="T333" s="358"/>
      <c r="U333" s="358"/>
      <c r="V333" s="358"/>
      <c r="W333" s="358"/>
      <c r="X333" s="358"/>
      <c r="Y333" s="358"/>
      <c r="Z333" s="358"/>
      <c r="AA333" s="358"/>
      <c r="AB333" s="358"/>
      <c r="AC333" s="358"/>
      <c r="AD333" s="359"/>
      <c r="AE333" s="359"/>
      <c r="AF333" s="359"/>
      <c r="AG333" s="359"/>
      <c r="AH333" s="359"/>
      <c r="AI333" s="359"/>
      <c r="AJ333" s="359"/>
      <c r="AK333" s="359"/>
      <c r="AL333" s="359"/>
      <c r="AM333" s="359"/>
      <c r="AN333" s="359"/>
      <c r="AO333" s="359"/>
      <c r="AP333" s="359"/>
      <c r="AQ333" s="359"/>
      <c r="AR333" s="359"/>
      <c r="AS333" s="359"/>
      <c r="AT333" s="359"/>
      <c r="AU333" s="359"/>
      <c r="AV333" s="360"/>
    </row>
    <row r="334" spans="1:48" ht="15.75" x14ac:dyDescent="0.25">
      <c r="A334" s="497"/>
      <c r="B334" s="497"/>
      <c r="C334" s="497"/>
      <c r="D334" s="497"/>
      <c r="E334" s="497"/>
      <c r="F334" s="497"/>
      <c r="G334" s="497"/>
      <c r="H334" s="497"/>
      <c r="I334" s="497"/>
      <c r="J334" s="497"/>
      <c r="K334" s="497"/>
      <c r="L334" s="497"/>
      <c r="M334" s="497"/>
      <c r="N334" s="497"/>
      <c r="O334" s="497"/>
      <c r="P334" s="358"/>
      <c r="Q334" s="358"/>
      <c r="R334" s="358"/>
      <c r="S334" s="358"/>
      <c r="T334" s="358"/>
      <c r="U334" s="358"/>
      <c r="V334" s="358"/>
      <c r="W334" s="358"/>
      <c r="X334" s="358"/>
      <c r="Y334" s="358"/>
      <c r="Z334" s="358"/>
      <c r="AA334" s="358"/>
      <c r="AB334" s="358"/>
      <c r="AC334" s="358"/>
      <c r="AD334" s="359"/>
      <c r="AE334" s="359"/>
      <c r="AF334" s="359"/>
      <c r="AG334" s="359"/>
      <c r="AH334" s="359"/>
      <c r="AI334" s="359"/>
      <c r="AJ334" s="359"/>
      <c r="AK334" s="359"/>
      <c r="AL334" s="359"/>
      <c r="AM334" s="359"/>
      <c r="AN334" s="359"/>
      <c r="AO334" s="359"/>
      <c r="AP334" s="359"/>
      <c r="AQ334" s="359"/>
      <c r="AR334" s="359"/>
      <c r="AS334" s="359"/>
      <c r="AT334" s="359"/>
      <c r="AU334" s="359"/>
      <c r="AV334" s="360"/>
    </row>
    <row r="335" spans="1:48" ht="15.75" x14ac:dyDescent="0.25">
      <c r="A335" s="497"/>
      <c r="B335" s="497"/>
      <c r="C335" s="497"/>
      <c r="D335" s="497"/>
      <c r="E335" s="497"/>
      <c r="F335" s="497"/>
      <c r="G335" s="497"/>
      <c r="H335" s="497"/>
      <c r="I335" s="497"/>
      <c r="J335" s="497"/>
      <c r="K335" s="497"/>
      <c r="L335" s="497"/>
      <c r="M335" s="497"/>
      <c r="N335" s="497"/>
      <c r="O335" s="497"/>
      <c r="P335" s="358"/>
      <c r="Q335" s="358"/>
      <c r="R335" s="358"/>
      <c r="S335" s="358"/>
      <c r="T335" s="358"/>
      <c r="U335" s="358"/>
      <c r="V335" s="358"/>
      <c r="W335" s="358"/>
      <c r="X335" s="358"/>
      <c r="Y335" s="358"/>
      <c r="Z335" s="358"/>
      <c r="AA335" s="358"/>
      <c r="AB335" s="358"/>
      <c r="AC335" s="358"/>
      <c r="AD335" s="359"/>
      <c r="AE335" s="359"/>
      <c r="AF335" s="359"/>
      <c r="AG335" s="359"/>
      <c r="AH335" s="359"/>
      <c r="AI335" s="359"/>
      <c r="AJ335" s="359"/>
      <c r="AK335" s="359"/>
      <c r="AL335" s="359"/>
      <c r="AM335" s="359"/>
      <c r="AN335" s="359"/>
      <c r="AO335" s="359"/>
      <c r="AP335" s="359"/>
      <c r="AQ335" s="359"/>
      <c r="AR335" s="359"/>
      <c r="AS335" s="359"/>
      <c r="AT335" s="359"/>
      <c r="AU335" s="359"/>
      <c r="AV335" s="360"/>
    </row>
    <row r="336" spans="1:48" ht="15.75" x14ac:dyDescent="0.25">
      <c r="A336" s="497"/>
      <c r="B336" s="497"/>
      <c r="C336" s="497"/>
      <c r="D336" s="497"/>
      <c r="E336" s="497"/>
      <c r="F336" s="497"/>
      <c r="G336" s="497"/>
      <c r="H336" s="497"/>
      <c r="I336" s="497"/>
      <c r="J336" s="497"/>
      <c r="K336" s="497"/>
      <c r="L336" s="497"/>
      <c r="M336" s="497"/>
      <c r="N336" s="497"/>
      <c r="O336" s="497"/>
      <c r="P336" s="358"/>
      <c r="Q336" s="358"/>
      <c r="R336" s="358"/>
      <c r="S336" s="358"/>
      <c r="T336" s="358"/>
      <c r="U336" s="358"/>
      <c r="V336" s="358"/>
      <c r="W336" s="358"/>
      <c r="X336" s="358"/>
      <c r="Y336" s="358"/>
      <c r="Z336" s="358"/>
      <c r="AA336" s="358"/>
      <c r="AB336" s="358"/>
      <c r="AC336" s="358"/>
      <c r="AD336" s="359"/>
      <c r="AE336" s="359"/>
      <c r="AF336" s="359"/>
      <c r="AG336" s="359"/>
      <c r="AH336" s="359"/>
      <c r="AI336" s="359"/>
      <c r="AJ336" s="359"/>
      <c r="AK336" s="359"/>
      <c r="AL336" s="359"/>
      <c r="AM336" s="359"/>
      <c r="AN336" s="359"/>
      <c r="AO336" s="359"/>
      <c r="AP336" s="359"/>
      <c r="AQ336" s="359"/>
      <c r="AR336" s="359"/>
      <c r="AS336" s="359"/>
      <c r="AT336" s="359"/>
      <c r="AU336" s="359"/>
      <c r="AV336" s="360"/>
    </row>
    <row r="337" spans="1:48" ht="15.75" x14ac:dyDescent="0.25">
      <c r="A337" s="497"/>
      <c r="B337" s="497"/>
      <c r="C337" s="497"/>
      <c r="D337" s="497"/>
      <c r="E337" s="497"/>
      <c r="F337" s="497"/>
      <c r="G337" s="497"/>
      <c r="H337" s="497"/>
      <c r="I337" s="497"/>
      <c r="J337" s="497"/>
      <c r="K337" s="497"/>
      <c r="L337" s="497"/>
      <c r="M337" s="497"/>
      <c r="N337" s="497"/>
      <c r="O337" s="497"/>
      <c r="P337" s="358"/>
      <c r="Q337" s="358"/>
      <c r="R337" s="358"/>
      <c r="S337" s="358"/>
      <c r="T337" s="358"/>
      <c r="U337" s="358"/>
      <c r="V337" s="358"/>
      <c r="W337" s="358"/>
      <c r="X337" s="358"/>
      <c r="Y337" s="358"/>
      <c r="Z337" s="358"/>
      <c r="AA337" s="358"/>
      <c r="AB337" s="358"/>
      <c r="AC337" s="358"/>
      <c r="AD337" s="359"/>
      <c r="AE337" s="359"/>
      <c r="AF337" s="359"/>
      <c r="AG337" s="359"/>
      <c r="AH337" s="359"/>
      <c r="AI337" s="359"/>
      <c r="AJ337" s="359"/>
      <c r="AK337" s="359"/>
      <c r="AL337" s="359"/>
      <c r="AM337" s="359"/>
      <c r="AN337" s="359"/>
      <c r="AO337" s="359"/>
      <c r="AP337" s="359"/>
      <c r="AQ337" s="359"/>
      <c r="AR337" s="359"/>
      <c r="AS337" s="359"/>
      <c r="AT337" s="359"/>
      <c r="AU337" s="359"/>
      <c r="AV337" s="360"/>
    </row>
    <row r="338" spans="1:48" ht="15.75" x14ac:dyDescent="0.25">
      <c r="A338" s="497"/>
      <c r="B338" s="497"/>
      <c r="C338" s="497"/>
      <c r="D338" s="497"/>
      <c r="E338" s="497"/>
      <c r="F338" s="497"/>
      <c r="G338" s="497"/>
      <c r="H338" s="497"/>
      <c r="I338" s="497"/>
      <c r="J338" s="497"/>
      <c r="K338" s="497"/>
      <c r="L338" s="497"/>
      <c r="M338" s="497"/>
      <c r="N338" s="497"/>
      <c r="O338" s="497"/>
      <c r="P338" s="358"/>
      <c r="Q338" s="358"/>
      <c r="R338" s="358"/>
      <c r="S338" s="358"/>
      <c r="T338" s="358"/>
      <c r="U338" s="358"/>
      <c r="V338" s="358"/>
      <c r="W338" s="358"/>
      <c r="X338" s="358"/>
      <c r="Y338" s="358"/>
      <c r="Z338" s="358"/>
      <c r="AA338" s="358"/>
      <c r="AB338" s="358"/>
      <c r="AC338" s="358"/>
      <c r="AD338" s="359"/>
      <c r="AE338" s="359"/>
      <c r="AF338" s="359"/>
      <c r="AG338" s="359"/>
      <c r="AH338" s="359"/>
      <c r="AI338" s="359"/>
      <c r="AJ338" s="359"/>
      <c r="AK338" s="359"/>
      <c r="AL338" s="359"/>
      <c r="AM338" s="359"/>
      <c r="AN338" s="359"/>
      <c r="AO338" s="359"/>
      <c r="AP338" s="359"/>
      <c r="AQ338" s="359"/>
      <c r="AR338" s="359"/>
      <c r="AS338" s="359"/>
      <c r="AT338" s="359"/>
      <c r="AU338" s="359"/>
      <c r="AV338" s="360"/>
    </row>
    <row r="339" spans="1:48" ht="15.75" x14ac:dyDescent="0.25">
      <c r="A339" s="497"/>
      <c r="B339" s="497"/>
      <c r="C339" s="497"/>
      <c r="D339" s="497"/>
      <c r="E339" s="497"/>
      <c r="F339" s="497"/>
      <c r="G339" s="497"/>
      <c r="H339" s="497"/>
      <c r="I339" s="497"/>
      <c r="J339" s="497"/>
      <c r="K339" s="497"/>
      <c r="L339" s="497"/>
      <c r="M339" s="497"/>
      <c r="N339" s="497"/>
      <c r="O339" s="497"/>
      <c r="P339" s="358"/>
      <c r="Q339" s="358"/>
      <c r="R339" s="358"/>
      <c r="S339" s="358"/>
      <c r="T339" s="358"/>
      <c r="U339" s="358"/>
      <c r="V339" s="358"/>
      <c r="W339" s="358"/>
      <c r="X339" s="358"/>
      <c r="Y339" s="358"/>
      <c r="Z339" s="358"/>
      <c r="AA339" s="358"/>
      <c r="AB339" s="358"/>
      <c r="AC339" s="358"/>
      <c r="AD339" s="359"/>
      <c r="AE339" s="359"/>
      <c r="AF339" s="359"/>
      <c r="AG339" s="359"/>
      <c r="AH339" s="359"/>
      <c r="AI339" s="359"/>
      <c r="AJ339" s="359"/>
      <c r="AK339" s="359"/>
      <c r="AL339" s="359"/>
      <c r="AM339" s="359"/>
      <c r="AN339" s="359"/>
      <c r="AO339" s="359"/>
      <c r="AP339" s="359"/>
      <c r="AQ339" s="359"/>
      <c r="AR339" s="359"/>
      <c r="AS339" s="359"/>
      <c r="AT339" s="359"/>
      <c r="AU339" s="359"/>
      <c r="AV339" s="360"/>
    </row>
    <row r="340" spans="1:48" ht="15.75" x14ac:dyDescent="0.25">
      <c r="A340" s="497"/>
      <c r="B340" s="497"/>
      <c r="C340" s="497"/>
      <c r="D340" s="497"/>
      <c r="E340" s="497"/>
      <c r="F340" s="497"/>
      <c r="G340" s="497"/>
      <c r="H340" s="497"/>
      <c r="I340" s="497"/>
      <c r="J340" s="497"/>
      <c r="K340" s="497"/>
      <c r="L340" s="497"/>
      <c r="M340" s="497"/>
      <c r="N340" s="497"/>
      <c r="O340" s="497"/>
      <c r="P340" s="358"/>
      <c r="Q340" s="358"/>
      <c r="R340" s="358"/>
      <c r="S340" s="358"/>
      <c r="T340" s="358"/>
      <c r="U340" s="358"/>
      <c r="V340" s="358"/>
      <c r="W340" s="358"/>
      <c r="X340" s="358"/>
      <c r="Y340" s="358"/>
      <c r="Z340" s="358"/>
      <c r="AA340" s="358"/>
      <c r="AB340" s="358"/>
      <c r="AC340" s="358"/>
      <c r="AD340" s="359"/>
      <c r="AE340" s="359"/>
      <c r="AF340" s="359"/>
      <c r="AG340" s="359"/>
      <c r="AH340" s="359"/>
      <c r="AI340" s="359"/>
      <c r="AJ340" s="359"/>
      <c r="AK340" s="359"/>
      <c r="AL340" s="359"/>
      <c r="AM340" s="359"/>
      <c r="AN340" s="359"/>
      <c r="AO340" s="359"/>
      <c r="AP340" s="359"/>
      <c r="AQ340" s="359"/>
      <c r="AR340" s="359"/>
      <c r="AS340" s="359"/>
      <c r="AT340" s="359"/>
      <c r="AU340" s="359"/>
      <c r="AV340" s="360"/>
    </row>
    <row r="341" spans="1:48" ht="15.75" x14ac:dyDescent="0.25">
      <c r="A341" s="497"/>
      <c r="B341" s="497"/>
      <c r="C341" s="497"/>
      <c r="D341" s="497"/>
      <c r="E341" s="497"/>
      <c r="F341" s="497"/>
      <c r="G341" s="497"/>
      <c r="H341" s="497"/>
      <c r="I341" s="497"/>
      <c r="J341" s="497"/>
      <c r="K341" s="497"/>
      <c r="L341" s="497"/>
      <c r="M341" s="497"/>
      <c r="N341" s="497"/>
      <c r="O341" s="497"/>
      <c r="P341" s="358"/>
      <c r="Q341" s="358"/>
      <c r="R341" s="358"/>
      <c r="S341" s="358"/>
      <c r="T341" s="358"/>
      <c r="U341" s="358"/>
      <c r="V341" s="358"/>
      <c r="W341" s="358"/>
      <c r="X341" s="358"/>
      <c r="Y341" s="358"/>
      <c r="Z341" s="358"/>
      <c r="AA341" s="358"/>
      <c r="AB341" s="358"/>
      <c r="AC341" s="358"/>
      <c r="AD341" s="359"/>
      <c r="AE341" s="359"/>
      <c r="AF341" s="359"/>
      <c r="AG341" s="359"/>
      <c r="AH341" s="359"/>
      <c r="AI341" s="359"/>
      <c r="AJ341" s="359"/>
      <c r="AK341" s="359"/>
      <c r="AL341" s="359"/>
      <c r="AM341" s="359"/>
      <c r="AN341" s="359"/>
      <c r="AO341" s="359"/>
      <c r="AP341" s="359"/>
      <c r="AQ341" s="359"/>
      <c r="AR341" s="359"/>
      <c r="AS341" s="359"/>
      <c r="AT341" s="359"/>
      <c r="AU341" s="359"/>
      <c r="AV341" s="360"/>
    </row>
    <row r="342" spans="1:48" ht="15.75" x14ac:dyDescent="0.25">
      <c r="A342" s="497"/>
      <c r="B342" s="497"/>
      <c r="C342" s="497"/>
      <c r="D342" s="497"/>
      <c r="E342" s="497"/>
      <c r="F342" s="497"/>
      <c r="G342" s="497"/>
      <c r="H342" s="497"/>
      <c r="I342" s="497"/>
      <c r="J342" s="497"/>
      <c r="K342" s="497"/>
      <c r="L342" s="497"/>
      <c r="M342" s="497"/>
      <c r="N342" s="497"/>
      <c r="O342" s="497"/>
      <c r="P342" s="358"/>
      <c r="Q342" s="358"/>
      <c r="R342" s="358"/>
      <c r="S342" s="358"/>
      <c r="T342" s="358"/>
      <c r="U342" s="358"/>
      <c r="V342" s="358"/>
      <c r="W342" s="358"/>
      <c r="X342" s="358"/>
      <c r="Y342" s="358"/>
      <c r="Z342" s="358"/>
      <c r="AA342" s="358"/>
      <c r="AB342" s="358"/>
      <c r="AC342" s="358"/>
      <c r="AD342" s="359"/>
      <c r="AE342" s="359"/>
      <c r="AF342" s="359"/>
      <c r="AG342" s="359"/>
      <c r="AH342" s="359"/>
      <c r="AI342" s="359"/>
      <c r="AJ342" s="359"/>
      <c r="AK342" s="359"/>
      <c r="AL342" s="359"/>
      <c r="AM342" s="359"/>
      <c r="AN342" s="359"/>
      <c r="AO342" s="359"/>
      <c r="AP342" s="359"/>
      <c r="AQ342" s="359"/>
      <c r="AR342" s="359"/>
      <c r="AS342" s="359"/>
      <c r="AT342" s="359"/>
      <c r="AU342" s="359"/>
      <c r="AV342" s="360"/>
    </row>
    <row r="343" spans="1:48" ht="15.75" x14ac:dyDescent="0.25">
      <c r="A343" s="497"/>
      <c r="B343" s="497"/>
      <c r="C343" s="497"/>
      <c r="D343" s="497"/>
      <c r="E343" s="497"/>
      <c r="F343" s="497"/>
      <c r="G343" s="497"/>
      <c r="H343" s="497"/>
      <c r="I343" s="497"/>
      <c r="J343" s="497"/>
      <c r="K343" s="497"/>
      <c r="L343" s="497"/>
      <c r="M343" s="497"/>
      <c r="N343" s="497"/>
      <c r="O343" s="497"/>
      <c r="P343" s="358"/>
      <c r="Q343" s="358"/>
      <c r="R343" s="358"/>
      <c r="S343" s="358"/>
      <c r="T343" s="358"/>
      <c r="U343" s="358"/>
      <c r="V343" s="358"/>
      <c r="W343" s="358"/>
      <c r="X343" s="358"/>
      <c r="Y343" s="358"/>
      <c r="Z343" s="358"/>
      <c r="AA343" s="358"/>
      <c r="AB343" s="358"/>
      <c r="AC343" s="358"/>
      <c r="AD343" s="359"/>
      <c r="AE343" s="359"/>
      <c r="AF343" s="359"/>
      <c r="AG343" s="359"/>
      <c r="AH343" s="359"/>
      <c r="AI343" s="359"/>
      <c r="AJ343" s="359"/>
      <c r="AK343" s="359"/>
      <c r="AL343" s="359"/>
      <c r="AM343" s="359"/>
      <c r="AN343" s="359"/>
      <c r="AO343" s="359"/>
      <c r="AP343" s="359"/>
      <c r="AQ343" s="359"/>
      <c r="AR343" s="359"/>
      <c r="AS343" s="359"/>
      <c r="AT343" s="359"/>
      <c r="AU343" s="359"/>
      <c r="AV343" s="360"/>
    </row>
    <row r="344" spans="1:48" ht="15.75" x14ac:dyDescent="0.25">
      <c r="A344" s="497"/>
      <c r="B344" s="497"/>
      <c r="C344" s="497"/>
      <c r="D344" s="497"/>
      <c r="E344" s="497"/>
      <c r="F344" s="497"/>
      <c r="G344" s="497"/>
      <c r="H344" s="497"/>
      <c r="I344" s="497"/>
      <c r="J344" s="497"/>
      <c r="K344" s="497"/>
      <c r="L344" s="497"/>
      <c r="M344" s="497"/>
      <c r="N344" s="497"/>
      <c r="O344" s="497"/>
      <c r="P344" s="358"/>
      <c r="Q344" s="358"/>
      <c r="R344" s="358"/>
      <c r="S344" s="358"/>
      <c r="T344" s="358"/>
      <c r="U344" s="358"/>
      <c r="V344" s="358"/>
      <c r="W344" s="358"/>
      <c r="X344" s="358"/>
      <c r="Y344" s="358"/>
      <c r="Z344" s="358"/>
      <c r="AA344" s="358"/>
      <c r="AB344" s="358"/>
      <c r="AC344" s="358"/>
      <c r="AD344" s="359"/>
      <c r="AE344" s="359"/>
      <c r="AF344" s="359"/>
      <c r="AG344" s="359"/>
      <c r="AH344" s="359"/>
      <c r="AI344" s="359"/>
      <c r="AJ344" s="359"/>
      <c r="AK344" s="359"/>
      <c r="AL344" s="359"/>
      <c r="AM344" s="359"/>
      <c r="AN344" s="359"/>
      <c r="AO344" s="359"/>
      <c r="AP344" s="359"/>
      <c r="AQ344" s="359"/>
      <c r="AR344" s="359"/>
      <c r="AS344" s="359"/>
      <c r="AT344" s="359"/>
      <c r="AU344" s="359"/>
      <c r="AV344" s="360"/>
    </row>
    <row r="345" spans="1:48" ht="15.75" x14ac:dyDescent="0.25">
      <c r="A345" s="497"/>
      <c r="B345" s="497"/>
      <c r="C345" s="497"/>
      <c r="D345" s="497"/>
      <c r="E345" s="497"/>
      <c r="F345" s="497"/>
      <c r="G345" s="497"/>
      <c r="H345" s="497"/>
      <c r="I345" s="497"/>
      <c r="J345" s="497"/>
      <c r="K345" s="497"/>
      <c r="L345" s="497"/>
      <c r="M345" s="497"/>
      <c r="N345" s="497"/>
      <c r="O345" s="497"/>
      <c r="P345" s="358"/>
      <c r="Q345" s="358"/>
      <c r="R345" s="358"/>
      <c r="S345" s="358"/>
      <c r="T345" s="358"/>
      <c r="U345" s="358"/>
      <c r="V345" s="358"/>
      <c r="W345" s="358"/>
      <c r="X345" s="358"/>
      <c r="Y345" s="358"/>
      <c r="Z345" s="358"/>
      <c r="AA345" s="358"/>
      <c r="AB345" s="358"/>
      <c r="AC345" s="358"/>
      <c r="AD345" s="359"/>
      <c r="AE345" s="359"/>
      <c r="AF345" s="359"/>
      <c r="AG345" s="359"/>
      <c r="AH345" s="359"/>
      <c r="AI345" s="359"/>
      <c r="AJ345" s="359"/>
      <c r="AK345" s="359"/>
      <c r="AL345" s="359"/>
      <c r="AM345" s="359"/>
      <c r="AN345" s="359"/>
      <c r="AO345" s="359"/>
      <c r="AP345" s="359"/>
      <c r="AQ345" s="359"/>
      <c r="AR345" s="359"/>
      <c r="AS345" s="359"/>
      <c r="AT345" s="359"/>
      <c r="AU345" s="359"/>
      <c r="AV345" s="360"/>
    </row>
    <row r="346" spans="1:48" ht="15.75" x14ac:dyDescent="0.25">
      <c r="A346" s="497"/>
      <c r="B346" s="497"/>
      <c r="C346" s="497"/>
      <c r="D346" s="497"/>
      <c r="E346" s="497"/>
      <c r="F346" s="497"/>
      <c r="G346" s="497"/>
      <c r="H346" s="497"/>
      <c r="I346" s="497"/>
      <c r="J346" s="497"/>
      <c r="K346" s="497"/>
      <c r="L346" s="497"/>
      <c r="M346" s="497"/>
      <c r="N346" s="497"/>
      <c r="O346" s="497"/>
      <c r="P346" s="358"/>
      <c r="Q346" s="358"/>
      <c r="R346" s="358"/>
      <c r="S346" s="358"/>
      <c r="T346" s="358"/>
      <c r="U346" s="358"/>
      <c r="V346" s="358"/>
      <c r="W346" s="358"/>
      <c r="X346" s="358"/>
      <c r="Y346" s="358"/>
      <c r="Z346" s="358"/>
      <c r="AA346" s="358"/>
      <c r="AB346" s="358"/>
      <c r="AC346" s="358"/>
      <c r="AD346" s="359"/>
      <c r="AE346" s="359"/>
      <c r="AF346" s="359"/>
      <c r="AG346" s="359"/>
      <c r="AH346" s="359"/>
      <c r="AI346" s="359"/>
      <c r="AJ346" s="359"/>
      <c r="AK346" s="359"/>
      <c r="AL346" s="359"/>
      <c r="AM346" s="359"/>
      <c r="AN346" s="359"/>
      <c r="AO346" s="359"/>
      <c r="AP346" s="359"/>
      <c r="AQ346" s="359"/>
      <c r="AR346" s="359"/>
      <c r="AS346" s="359"/>
      <c r="AT346" s="359"/>
      <c r="AU346" s="359"/>
      <c r="AV346" s="360"/>
    </row>
    <row r="347" spans="1:48" ht="15.75" x14ac:dyDescent="0.25">
      <c r="A347" s="497"/>
      <c r="B347" s="497"/>
      <c r="C347" s="497"/>
      <c r="D347" s="497"/>
      <c r="E347" s="497"/>
      <c r="F347" s="497"/>
      <c r="G347" s="497"/>
      <c r="H347" s="497"/>
      <c r="I347" s="497"/>
      <c r="J347" s="497"/>
      <c r="K347" s="497"/>
      <c r="L347" s="497"/>
      <c r="M347" s="497"/>
      <c r="N347" s="497"/>
      <c r="O347" s="497"/>
      <c r="P347" s="358"/>
      <c r="Q347" s="358"/>
      <c r="R347" s="358"/>
      <c r="S347" s="358"/>
      <c r="T347" s="358"/>
      <c r="U347" s="358"/>
      <c r="V347" s="358"/>
      <c r="W347" s="358"/>
      <c r="X347" s="358"/>
      <c r="Y347" s="358"/>
      <c r="Z347" s="358"/>
      <c r="AA347" s="358"/>
      <c r="AB347" s="358"/>
      <c r="AC347" s="358"/>
      <c r="AD347" s="359"/>
      <c r="AE347" s="359"/>
      <c r="AF347" s="359"/>
      <c r="AG347" s="359"/>
      <c r="AH347" s="359"/>
      <c r="AI347" s="359"/>
      <c r="AJ347" s="359"/>
      <c r="AK347" s="359"/>
      <c r="AL347" s="359"/>
      <c r="AM347" s="359"/>
      <c r="AN347" s="359"/>
      <c r="AO347" s="359"/>
      <c r="AP347" s="359"/>
      <c r="AQ347" s="359"/>
      <c r="AR347" s="359"/>
      <c r="AS347" s="359"/>
      <c r="AT347" s="359"/>
      <c r="AU347" s="359"/>
      <c r="AV347" s="360"/>
    </row>
    <row r="348" spans="1:48" ht="15.75" x14ac:dyDescent="0.25">
      <c r="A348" s="497"/>
      <c r="B348" s="497"/>
      <c r="C348" s="497"/>
      <c r="D348" s="497"/>
      <c r="E348" s="497"/>
      <c r="F348" s="497"/>
      <c r="G348" s="497"/>
      <c r="H348" s="497"/>
      <c r="I348" s="497"/>
      <c r="J348" s="497"/>
      <c r="K348" s="497"/>
      <c r="L348" s="497"/>
      <c r="M348" s="497"/>
      <c r="N348" s="497"/>
      <c r="O348" s="497"/>
      <c r="P348" s="358"/>
      <c r="Q348" s="358"/>
      <c r="R348" s="358"/>
      <c r="S348" s="358"/>
      <c r="T348" s="358"/>
      <c r="U348" s="358"/>
      <c r="V348" s="358"/>
      <c r="W348" s="358"/>
      <c r="X348" s="358"/>
      <c r="Y348" s="358"/>
      <c r="Z348" s="358"/>
      <c r="AA348" s="358"/>
      <c r="AB348" s="358"/>
      <c r="AC348" s="358"/>
      <c r="AD348" s="359"/>
      <c r="AE348" s="359"/>
      <c r="AF348" s="359"/>
      <c r="AG348" s="359"/>
      <c r="AH348" s="359"/>
      <c r="AI348" s="359"/>
      <c r="AJ348" s="359"/>
      <c r="AK348" s="359"/>
      <c r="AL348" s="359"/>
      <c r="AM348" s="359"/>
      <c r="AN348" s="359"/>
      <c r="AO348" s="359"/>
      <c r="AP348" s="359"/>
      <c r="AQ348" s="359"/>
      <c r="AR348" s="359"/>
      <c r="AS348" s="359"/>
      <c r="AT348" s="359"/>
      <c r="AU348" s="359"/>
      <c r="AV348" s="360"/>
    </row>
    <row r="349" spans="1:48" ht="15.75" x14ac:dyDescent="0.25">
      <c r="A349" s="497"/>
      <c r="B349" s="497"/>
      <c r="C349" s="497"/>
      <c r="D349" s="497"/>
      <c r="E349" s="497"/>
      <c r="F349" s="497"/>
      <c r="G349" s="497"/>
      <c r="H349" s="497"/>
      <c r="I349" s="497"/>
      <c r="J349" s="497"/>
      <c r="K349" s="497"/>
      <c r="L349" s="497"/>
      <c r="M349" s="497"/>
      <c r="N349" s="497"/>
      <c r="O349" s="497"/>
      <c r="P349" s="358"/>
      <c r="Q349" s="358"/>
      <c r="R349" s="358"/>
      <c r="S349" s="358"/>
      <c r="T349" s="358"/>
      <c r="U349" s="358"/>
      <c r="V349" s="358"/>
      <c r="W349" s="358"/>
      <c r="X349" s="358"/>
      <c r="Y349" s="358"/>
      <c r="Z349" s="358"/>
      <c r="AA349" s="358"/>
      <c r="AB349" s="358"/>
      <c r="AC349" s="358"/>
      <c r="AD349" s="359"/>
      <c r="AE349" s="359"/>
      <c r="AF349" s="359"/>
      <c r="AG349" s="359"/>
      <c r="AH349" s="359"/>
      <c r="AI349" s="359"/>
      <c r="AJ349" s="359"/>
      <c r="AK349" s="359"/>
      <c r="AL349" s="359"/>
      <c r="AM349" s="359"/>
      <c r="AN349" s="359"/>
      <c r="AO349" s="359"/>
      <c r="AP349" s="359"/>
      <c r="AQ349" s="359"/>
      <c r="AR349" s="359"/>
      <c r="AS349" s="359"/>
      <c r="AT349" s="359"/>
      <c r="AU349" s="359"/>
      <c r="AV349" s="360"/>
    </row>
    <row r="350" spans="1:48" ht="15.75" x14ac:dyDescent="0.25">
      <c r="A350" s="497"/>
      <c r="B350" s="497"/>
      <c r="C350" s="497"/>
      <c r="D350" s="497"/>
      <c r="E350" s="497"/>
      <c r="F350" s="497"/>
      <c r="G350" s="497"/>
      <c r="H350" s="497"/>
      <c r="I350" s="497"/>
      <c r="J350" s="497"/>
      <c r="K350" s="497"/>
      <c r="L350" s="497"/>
      <c r="M350" s="497"/>
      <c r="N350" s="497"/>
      <c r="O350" s="497"/>
      <c r="P350" s="358"/>
      <c r="Q350" s="358"/>
      <c r="R350" s="358"/>
      <c r="S350" s="358"/>
      <c r="T350" s="358"/>
      <c r="U350" s="358"/>
      <c r="V350" s="358"/>
      <c r="W350" s="358"/>
      <c r="X350" s="358"/>
      <c r="Y350" s="358"/>
      <c r="Z350" s="358"/>
      <c r="AA350" s="358"/>
      <c r="AB350" s="358"/>
      <c r="AC350" s="358"/>
      <c r="AD350" s="359"/>
      <c r="AE350" s="359"/>
      <c r="AF350" s="359"/>
      <c r="AG350" s="359"/>
      <c r="AH350" s="359"/>
      <c r="AI350" s="359"/>
      <c r="AJ350" s="359"/>
      <c r="AK350" s="359"/>
      <c r="AL350" s="359"/>
      <c r="AM350" s="359"/>
      <c r="AN350" s="359"/>
      <c r="AO350" s="359"/>
      <c r="AP350" s="359"/>
      <c r="AQ350" s="359"/>
      <c r="AR350" s="359"/>
      <c r="AS350" s="359"/>
      <c r="AT350" s="359"/>
      <c r="AU350" s="359"/>
      <c r="AV350" s="360"/>
    </row>
    <row r="351" spans="1:48" ht="15.75" x14ac:dyDescent="0.25">
      <c r="A351" s="497"/>
      <c r="B351" s="497"/>
      <c r="C351" s="497"/>
      <c r="D351" s="497"/>
      <c r="E351" s="497"/>
      <c r="F351" s="497"/>
      <c r="G351" s="497"/>
      <c r="H351" s="497"/>
      <c r="I351" s="497"/>
      <c r="J351" s="497"/>
      <c r="K351" s="497"/>
      <c r="L351" s="497"/>
      <c r="M351" s="497"/>
      <c r="N351" s="497"/>
      <c r="O351" s="497"/>
      <c r="P351" s="358"/>
      <c r="Q351" s="358"/>
      <c r="R351" s="358"/>
      <c r="S351" s="358"/>
      <c r="T351" s="358"/>
      <c r="U351" s="358"/>
      <c r="V351" s="358"/>
      <c r="W351" s="358"/>
      <c r="X351" s="358"/>
      <c r="Y351" s="358"/>
      <c r="Z351" s="358"/>
      <c r="AA351" s="358"/>
      <c r="AB351" s="358"/>
      <c r="AC351" s="358"/>
      <c r="AD351" s="359"/>
      <c r="AE351" s="359"/>
      <c r="AF351" s="359"/>
      <c r="AG351" s="359"/>
      <c r="AH351" s="359"/>
      <c r="AI351" s="359"/>
      <c r="AJ351" s="359"/>
      <c r="AK351" s="359"/>
      <c r="AL351" s="359"/>
      <c r="AM351" s="359"/>
      <c r="AN351" s="359"/>
      <c r="AO351" s="359"/>
      <c r="AP351" s="359"/>
      <c r="AQ351" s="359"/>
      <c r="AR351" s="359"/>
      <c r="AS351" s="359"/>
      <c r="AT351" s="359"/>
      <c r="AU351" s="359"/>
      <c r="AV351" s="360"/>
    </row>
    <row r="352" spans="1:48" ht="15.75" x14ac:dyDescent="0.25">
      <c r="A352" s="497"/>
      <c r="B352" s="497"/>
      <c r="C352" s="497"/>
      <c r="D352" s="497"/>
      <c r="E352" s="497"/>
      <c r="F352" s="497"/>
      <c r="G352" s="497"/>
      <c r="H352" s="497"/>
      <c r="I352" s="497"/>
      <c r="J352" s="497"/>
      <c r="K352" s="497"/>
      <c r="L352" s="497"/>
      <c r="M352" s="497"/>
      <c r="N352" s="497"/>
      <c r="O352" s="497"/>
      <c r="P352" s="358"/>
      <c r="Q352" s="358"/>
      <c r="R352" s="358"/>
      <c r="S352" s="358"/>
      <c r="T352" s="358"/>
      <c r="U352" s="358"/>
      <c r="V352" s="358"/>
      <c r="W352" s="358"/>
      <c r="X352" s="358"/>
      <c r="Y352" s="358"/>
      <c r="Z352" s="358"/>
      <c r="AA352" s="358"/>
      <c r="AB352" s="358"/>
      <c r="AC352" s="358"/>
      <c r="AD352" s="359"/>
      <c r="AE352" s="359"/>
      <c r="AF352" s="359"/>
      <c r="AG352" s="359"/>
      <c r="AH352" s="359"/>
      <c r="AI352" s="359"/>
      <c r="AJ352" s="359"/>
      <c r="AK352" s="359"/>
      <c r="AL352" s="359"/>
      <c r="AM352" s="359"/>
      <c r="AN352" s="359"/>
      <c r="AO352" s="359"/>
      <c r="AP352" s="359"/>
      <c r="AQ352" s="359"/>
      <c r="AR352" s="359"/>
      <c r="AS352" s="359"/>
      <c r="AT352" s="359"/>
      <c r="AU352" s="359"/>
      <c r="AV352" s="360"/>
    </row>
    <row r="353" spans="1:48" ht="15.75" x14ac:dyDescent="0.25">
      <c r="A353" s="497"/>
      <c r="B353" s="497"/>
      <c r="C353" s="497"/>
      <c r="D353" s="497"/>
      <c r="E353" s="497"/>
      <c r="F353" s="497"/>
      <c r="G353" s="497"/>
      <c r="H353" s="497"/>
      <c r="I353" s="497"/>
      <c r="J353" s="497"/>
      <c r="K353" s="497"/>
      <c r="L353" s="497"/>
      <c r="M353" s="497"/>
      <c r="N353" s="497"/>
      <c r="O353" s="497"/>
      <c r="P353" s="358"/>
      <c r="Q353" s="358"/>
      <c r="R353" s="358"/>
      <c r="S353" s="358"/>
      <c r="T353" s="358"/>
      <c r="U353" s="358"/>
      <c r="V353" s="358"/>
      <c r="W353" s="358"/>
      <c r="X353" s="358"/>
      <c r="Y353" s="358"/>
      <c r="Z353" s="358"/>
      <c r="AA353" s="358"/>
      <c r="AB353" s="358"/>
      <c r="AC353" s="358"/>
      <c r="AD353" s="359"/>
      <c r="AE353" s="359"/>
      <c r="AF353" s="359"/>
      <c r="AG353" s="359"/>
      <c r="AH353" s="359"/>
      <c r="AI353" s="359"/>
      <c r="AJ353" s="359"/>
      <c r="AK353" s="359"/>
      <c r="AL353" s="359"/>
      <c r="AM353" s="359"/>
      <c r="AN353" s="359"/>
      <c r="AO353" s="359"/>
      <c r="AP353" s="359"/>
      <c r="AQ353" s="359"/>
      <c r="AR353" s="359"/>
      <c r="AS353" s="359"/>
      <c r="AT353" s="359"/>
      <c r="AU353" s="359"/>
      <c r="AV353" s="360"/>
    </row>
    <row r="354" spans="1:48" ht="15.75" x14ac:dyDescent="0.25">
      <c r="A354" s="497"/>
      <c r="B354" s="497"/>
      <c r="C354" s="497"/>
      <c r="D354" s="497"/>
      <c r="E354" s="497"/>
      <c r="F354" s="497"/>
      <c r="G354" s="497"/>
      <c r="H354" s="497"/>
      <c r="I354" s="497"/>
      <c r="J354" s="497"/>
      <c r="K354" s="497"/>
      <c r="L354" s="497"/>
      <c r="M354" s="497"/>
      <c r="N354" s="497"/>
      <c r="O354" s="497"/>
      <c r="P354" s="358"/>
      <c r="Q354" s="358"/>
      <c r="R354" s="358"/>
      <c r="S354" s="358"/>
      <c r="T354" s="358"/>
      <c r="U354" s="358"/>
      <c r="V354" s="358"/>
      <c r="W354" s="358"/>
      <c r="X354" s="358"/>
      <c r="Y354" s="358"/>
      <c r="Z354" s="358"/>
      <c r="AA354" s="358"/>
      <c r="AB354" s="358"/>
      <c r="AC354" s="358"/>
      <c r="AD354" s="359"/>
      <c r="AE354" s="359"/>
      <c r="AF354" s="359"/>
      <c r="AG354" s="359"/>
      <c r="AH354" s="359"/>
      <c r="AI354" s="359"/>
      <c r="AJ354" s="359"/>
      <c r="AK354" s="359"/>
      <c r="AL354" s="359"/>
      <c r="AM354" s="359"/>
      <c r="AN354" s="359"/>
      <c r="AO354" s="359"/>
      <c r="AP354" s="359"/>
      <c r="AQ354" s="359"/>
      <c r="AR354" s="359"/>
      <c r="AS354" s="359"/>
      <c r="AT354" s="359"/>
      <c r="AU354" s="359"/>
      <c r="AV354" s="360"/>
    </row>
    <row r="355" spans="1:48" ht="15.75" x14ac:dyDescent="0.25">
      <c r="A355" s="497"/>
      <c r="B355" s="497"/>
      <c r="C355" s="497"/>
      <c r="D355" s="497"/>
      <c r="E355" s="497"/>
      <c r="F355" s="497"/>
      <c r="G355" s="497"/>
      <c r="H355" s="497"/>
      <c r="I355" s="497"/>
      <c r="J355" s="497"/>
      <c r="K355" s="497"/>
      <c r="L355" s="497"/>
      <c r="M355" s="497"/>
      <c r="N355" s="497"/>
      <c r="O355" s="497"/>
      <c r="P355" s="358"/>
      <c r="Q355" s="358"/>
      <c r="R355" s="358"/>
      <c r="S355" s="358"/>
      <c r="T355" s="358"/>
      <c r="U355" s="358"/>
      <c r="V355" s="358"/>
      <c r="W355" s="358"/>
      <c r="X355" s="358"/>
      <c r="Y355" s="358"/>
      <c r="Z355" s="358"/>
      <c r="AA355" s="358"/>
      <c r="AB355" s="358"/>
      <c r="AC355" s="358"/>
      <c r="AD355" s="359"/>
      <c r="AE355" s="359"/>
      <c r="AF355" s="359"/>
      <c r="AG355" s="359"/>
      <c r="AH355" s="359"/>
      <c r="AI355" s="359"/>
      <c r="AJ355" s="359"/>
      <c r="AK355" s="359"/>
      <c r="AL355" s="359"/>
      <c r="AM355" s="359"/>
      <c r="AN355" s="359"/>
      <c r="AO355" s="359"/>
      <c r="AP355" s="359"/>
      <c r="AQ355" s="359"/>
      <c r="AR355" s="359"/>
      <c r="AS355" s="359"/>
      <c r="AT355" s="359"/>
      <c r="AU355" s="359"/>
      <c r="AV355" s="360"/>
    </row>
    <row r="356" spans="1:48" ht="15.75" x14ac:dyDescent="0.25">
      <c r="A356" s="497"/>
      <c r="B356" s="497"/>
      <c r="C356" s="497"/>
      <c r="D356" s="497"/>
      <c r="E356" s="497"/>
      <c r="F356" s="497"/>
      <c r="G356" s="497"/>
      <c r="H356" s="497"/>
      <c r="I356" s="497"/>
      <c r="J356" s="497"/>
      <c r="K356" s="497"/>
      <c r="L356" s="497"/>
      <c r="M356" s="497"/>
      <c r="N356" s="497"/>
      <c r="O356" s="497"/>
      <c r="P356" s="358"/>
      <c r="Q356" s="358"/>
      <c r="R356" s="358"/>
      <c r="S356" s="358"/>
      <c r="T356" s="358"/>
      <c r="U356" s="358"/>
      <c r="V356" s="358"/>
      <c r="W356" s="358"/>
      <c r="X356" s="358"/>
      <c r="Y356" s="358"/>
      <c r="Z356" s="358"/>
      <c r="AA356" s="358"/>
      <c r="AB356" s="358"/>
      <c r="AC356" s="358"/>
      <c r="AD356" s="359"/>
      <c r="AE356" s="359"/>
      <c r="AF356" s="359"/>
      <c r="AG356" s="359"/>
      <c r="AH356" s="359"/>
      <c r="AI356" s="359"/>
      <c r="AJ356" s="359"/>
      <c r="AK356" s="359"/>
      <c r="AL356" s="359"/>
      <c r="AM356" s="359"/>
      <c r="AN356" s="359"/>
      <c r="AO356" s="359"/>
      <c r="AP356" s="359"/>
      <c r="AQ356" s="359"/>
      <c r="AR356" s="359"/>
      <c r="AS356" s="359"/>
      <c r="AT356" s="359"/>
      <c r="AU356" s="359"/>
      <c r="AV356" s="360"/>
    </row>
    <row r="357" spans="1:48" ht="15.75" x14ac:dyDescent="0.25">
      <c r="A357" s="497"/>
      <c r="B357" s="497"/>
      <c r="C357" s="497"/>
      <c r="D357" s="497"/>
      <c r="E357" s="497"/>
      <c r="F357" s="497"/>
      <c r="G357" s="497"/>
      <c r="H357" s="497"/>
      <c r="I357" s="497"/>
      <c r="J357" s="497"/>
      <c r="K357" s="497"/>
      <c r="L357" s="497"/>
      <c r="M357" s="497"/>
      <c r="N357" s="497"/>
      <c r="O357" s="497"/>
      <c r="P357" s="358"/>
      <c r="Q357" s="358"/>
      <c r="R357" s="358"/>
      <c r="S357" s="358"/>
      <c r="T357" s="358"/>
      <c r="U357" s="358"/>
      <c r="V357" s="358"/>
      <c r="W357" s="358"/>
      <c r="X357" s="358"/>
      <c r="Y357" s="358"/>
      <c r="Z357" s="358"/>
      <c r="AA357" s="358"/>
      <c r="AB357" s="358"/>
      <c r="AC357" s="358"/>
      <c r="AD357" s="359"/>
      <c r="AE357" s="359"/>
      <c r="AF357" s="359"/>
      <c r="AG357" s="359"/>
      <c r="AH357" s="359"/>
      <c r="AI357" s="359"/>
      <c r="AJ357" s="359"/>
      <c r="AK357" s="359"/>
      <c r="AL357" s="359"/>
      <c r="AM357" s="359"/>
      <c r="AN357" s="359"/>
      <c r="AO357" s="359"/>
      <c r="AP357" s="359"/>
      <c r="AQ357" s="359"/>
      <c r="AR357" s="359"/>
      <c r="AS357" s="359"/>
      <c r="AT357" s="359"/>
      <c r="AU357" s="359"/>
      <c r="AV357" s="360"/>
    </row>
    <row r="358" spans="1:48" ht="15.75" x14ac:dyDescent="0.25">
      <c r="A358" s="497"/>
      <c r="B358" s="497"/>
      <c r="C358" s="497"/>
      <c r="D358" s="497"/>
      <c r="E358" s="497"/>
      <c r="F358" s="497"/>
      <c r="G358" s="497"/>
      <c r="H358" s="497"/>
      <c r="I358" s="497"/>
      <c r="J358" s="497"/>
      <c r="K358" s="497"/>
      <c r="L358" s="497"/>
      <c r="M358" s="497"/>
      <c r="N358" s="497"/>
      <c r="O358" s="497"/>
      <c r="P358" s="358"/>
      <c r="Q358" s="358"/>
      <c r="R358" s="358"/>
      <c r="S358" s="358"/>
      <c r="T358" s="358"/>
      <c r="U358" s="358"/>
      <c r="V358" s="358"/>
      <c r="W358" s="358"/>
      <c r="X358" s="358"/>
      <c r="Y358" s="358"/>
      <c r="Z358" s="358"/>
      <c r="AA358" s="358"/>
      <c r="AB358" s="358"/>
      <c r="AC358" s="358"/>
      <c r="AD358" s="359"/>
      <c r="AE358" s="359"/>
      <c r="AF358" s="359"/>
      <c r="AG358" s="359"/>
      <c r="AH358" s="359"/>
      <c r="AI358" s="359"/>
      <c r="AJ358" s="359"/>
      <c r="AK358" s="359"/>
      <c r="AL358" s="359"/>
      <c r="AM358" s="359"/>
      <c r="AN358" s="359"/>
      <c r="AO358" s="359"/>
      <c r="AP358" s="359"/>
      <c r="AQ358" s="359"/>
      <c r="AR358" s="359"/>
      <c r="AS358" s="359"/>
      <c r="AT358" s="359"/>
      <c r="AU358" s="359"/>
      <c r="AV358" s="360"/>
    </row>
    <row r="359" spans="1:48" ht="15.75" x14ac:dyDescent="0.25">
      <c r="A359" s="497"/>
      <c r="B359" s="497"/>
      <c r="C359" s="497"/>
      <c r="D359" s="497"/>
      <c r="E359" s="497"/>
      <c r="F359" s="497"/>
      <c r="G359" s="497"/>
      <c r="H359" s="497"/>
      <c r="I359" s="497"/>
      <c r="J359" s="497"/>
      <c r="K359" s="497"/>
      <c r="L359" s="497"/>
      <c r="M359" s="497"/>
      <c r="N359" s="497"/>
      <c r="O359" s="497"/>
      <c r="P359" s="358"/>
      <c r="Q359" s="358"/>
      <c r="R359" s="358"/>
      <c r="S359" s="358"/>
      <c r="T359" s="358"/>
      <c r="U359" s="358"/>
      <c r="V359" s="358"/>
      <c r="W359" s="358"/>
      <c r="X359" s="358"/>
      <c r="Y359" s="358"/>
      <c r="Z359" s="358"/>
      <c r="AA359" s="358"/>
      <c r="AB359" s="358"/>
      <c r="AC359" s="358"/>
      <c r="AD359" s="359"/>
      <c r="AE359" s="359"/>
      <c r="AF359" s="359"/>
      <c r="AG359" s="359"/>
      <c r="AH359" s="359"/>
      <c r="AI359" s="359"/>
      <c r="AJ359" s="359"/>
      <c r="AK359" s="359"/>
      <c r="AL359" s="359"/>
      <c r="AM359" s="359"/>
      <c r="AN359" s="359"/>
      <c r="AO359" s="359"/>
      <c r="AP359" s="359"/>
      <c r="AQ359" s="359"/>
      <c r="AR359" s="359"/>
      <c r="AS359" s="359"/>
      <c r="AT359" s="359"/>
      <c r="AU359" s="359"/>
      <c r="AV359" s="360"/>
    </row>
    <row r="360" spans="1:48" ht="15.75" x14ac:dyDescent="0.25">
      <c r="A360" s="497"/>
      <c r="B360" s="497"/>
      <c r="C360" s="497"/>
      <c r="D360" s="497"/>
      <c r="E360" s="497"/>
      <c r="F360" s="497"/>
      <c r="G360" s="497"/>
      <c r="H360" s="497"/>
      <c r="I360" s="497"/>
      <c r="J360" s="497"/>
      <c r="K360" s="497"/>
      <c r="L360" s="497"/>
      <c r="M360" s="497"/>
      <c r="N360" s="497"/>
      <c r="O360" s="497"/>
      <c r="P360" s="358"/>
      <c r="Q360" s="358"/>
      <c r="R360" s="358"/>
      <c r="S360" s="358"/>
      <c r="T360" s="358"/>
      <c r="U360" s="358"/>
      <c r="V360" s="358"/>
      <c r="W360" s="358"/>
      <c r="X360" s="358"/>
      <c r="Y360" s="358"/>
      <c r="Z360" s="358"/>
      <c r="AA360" s="358"/>
      <c r="AB360" s="358"/>
      <c r="AC360" s="358"/>
      <c r="AD360" s="359"/>
      <c r="AE360" s="359"/>
      <c r="AF360" s="359"/>
      <c r="AG360" s="359"/>
      <c r="AH360" s="359"/>
      <c r="AI360" s="359"/>
      <c r="AJ360" s="359"/>
      <c r="AK360" s="359"/>
      <c r="AL360" s="359"/>
      <c r="AM360" s="359"/>
      <c r="AN360" s="359"/>
      <c r="AO360" s="359"/>
      <c r="AP360" s="359"/>
      <c r="AQ360" s="359"/>
      <c r="AR360" s="359"/>
      <c r="AS360" s="359"/>
      <c r="AT360" s="359"/>
      <c r="AU360" s="359"/>
      <c r="AV360" s="360"/>
    </row>
    <row r="361" spans="1:48" ht="15.75" x14ac:dyDescent="0.25">
      <c r="A361" s="497"/>
      <c r="B361" s="497"/>
      <c r="C361" s="497"/>
      <c r="D361" s="497"/>
      <c r="E361" s="497"/>
      <c r="F361" s="497"/>
      <c r="G361" s="497"/>
      <c r="H361" s="497"/>
      <c r="I361" s="497"/>
      <c r="J361" s="497"/>
      <c r="K361" s="497"/>
      <c r="L361" s="497"/>
      <c r="M361" s="497"/>
      <c r="N361" s="497"/>
      <c r="O361" s="497"/>
      <c r="P361" s="358"/>
      <c r="Q361" s="358"/>
      <c r="R361" s="358"/>
      <c r="S361" s="358"/>
      <c r="T361" s="358"/>
      <c r="U361" s="358"/>
      <c r="V361" s="358"/>
      <c r="W361" s="358"/>
      <c r="X361" s="358"/>
      <c r="Y361" s="358"/>
      <c r="Z361" s="358"/>
      <c r="AA361" s="358"/>
      <c r="AB361" s="358"/>
      <c r="AC361" s="358"/>
      <c r="AD361" s="359"/>
      <c r="AE361" s="359"/>
      <c r="AF361" s="359"/>
      <c r="AG361" s="359"/>
      <c r="AH361" s="359"/>
      <c r="AI361" s="359"/>
      <c r="AJ361" s="359"/>
      <c r="AK361" s="359"/>
      <c r="AL361" s="359"/>
      <c r="AM361" s="359"/>
      <c r="AN361" s="359"/>
      <c r="AO361" s="359"/>
      <c r="AP361" s="359"/>
      <c r="AQ361" s="359"/>
      <c r="AR361" s="359"/>
      <c r="AS361" s="359"/>
      <c r="AT361" s="359"/>
      <c r="AU361" s="359"/>
      <c r="AV361" s="360"/>
    </row>
    <row r="362" spans="1:48" ht="15.75" x14ac:dyDescent="0.25">
      <c r="A362" s="497"/>
      <c r="B362" s="497"/>
      <c r="C362" s="497"/>
      <c r="D362" s="497"/>
      <c r="E362" s="497"/>
      <c r="F362" s="497"/>
      <c r="G362" s="497"/>
      <c r="H362" s="497"/>
      <c r="I362" s="497"/>
      <c r="J362" s="497"/>
      <c r="K362" s="497"/>
      <c r="L362" s="497"/>
      <c r="M362" s="497"/>
      <c r="N362" s="497"/>
      <c r="O362" s="497"/>
      <c r="P362" s="358"/>
      <c r="Q362" s="358"/>
      <c r="R362" s="358"/>
      <c r="S362" s="358"/>
      <c r="T362" s="358"/>
      <c r="U362" s="358"/>
      <c r="V362" s="358"/>
      <c r="W362" s="358"/>
      <c r="X362" s="358"/>
      <c r="Y362" s="358"/>
      <c r="Z362" s="358"/>
      <c r="AA362" s="358"/>
      <c r="AB362" s="358"/>
      <c r="AC362" s="358"/>
      <c r="AD362" s="359"/>
      <c r="AE362" s="359"/>
      <c r="AF362" s="359"/>
      <c r="AG362" s="359"/>
      <c r="AH362" s="359"/>
      <c r="AI362" s="359"/>
      <c r="AJ362" s="359"/>
      <c r="AK362" s="359"/>
      <c r="AL362" s="359"/>
      <c r="AM362" s="359"/>
      <c r="AN362" s="359"/>
      <c r="AO362" s="359"/>
      <c r="AP362" s="359"/>
      <c r="AQ362" s="359"/>
      <c r="AR362" s="359"/>
      <c r="AS362" s="359"/>
      <c r="AT362" s="359"/>
      <c r="AU362" s="359"/>
      <c r="AV362" s="360"/>
    </row>
    <row r="363" spans="1:48" ht="15.75" x14ac:dyDescent="0.25">
      <c r="A363" s="497"/>
      <c r="B363" s="497"/>
      <c r="C363" s="497"/>
      <c r="D363" s="497"/>
      <c r="E363" s="497"/>
      <c r="F363" s="497"/>
      <c r="G363" s="497"/>
      <c r="H363" s="497"/>
      <c r="I363" s="497"/>
      <c r="J363" s="497"/>
      <c r="K363" s="497"/>
      <c r="L363" s="497"/>
      <c r="M363" s="497"/>
      <c r="N363" s="497"/>
      <c r="O363" s="497"/>
      <c r="P363" s="358"/>
      <c r="Q363" s="358"/>
      <c r="R363" s="358"/>
      <c r="S363" s="358"/>
      <c r="T363" s="358"/>
      <c r="U363" s="358"/>
      <c r="V363" s="358"/>
      <c r="W363" s="358"/>
      <c r="X363" s="358"/>
      <c r="Y363" s="358"/>
      <c r="Z363" s="358"/>
      <c r="AA363" s="358"/>
      <c r="AB363" s="358"/>
      <c r="AC363" s="358"/>
      <c r="AD363" s="359"/>
      <c r="AE363" s="359"/>
      <c r="AF363" s="359"/>
      <c r="AG363" s="359"/>
      <c r="AH363" s="359"/>
      <c r="AI363" s="359"/>
      <c r="AJ363" s="359"/>
      <c r="AK363" s="359"/>
      <c r="AL363" s="359"/>
      <c r="AM363" s="359"/>
      <c r="AN363" s="359"/>
      <c r="AO363" s="359"/>
      <c r="AP363" s="359"/>
      <c r="AQ363" s="359"/>
      <c r="AR363" s="359"/>
      <c r="AS363" s="359"/>
      <c r="AT363" s="359"/>
      <c r="AU363" s="359"/>
      <c r="AV363" s="360"/>
    </row>
    <row r="364" spans="1:48" ht="15.75" x14ac:dyDescent="0.25">
      <c r="A364" s="497"/>
      <c r="B364" s="497"/>
      <c r="C364" s="497"/>
      <c r="D364" s="497"/>
      <c r="E364" s="497"/>
      <c r="F364" s="497"/>
      <c r="G364" s="497"/>
      <c r="H364" s="497"/>
      <c r="I364" s="497"/>
      <c r="J364" s="497"/>
      <c r="K364" s="497"/>
      <c r="L364" s="497"/>
      <c r="M364" s="497"/>
      <c r="N364" s="497"/>
      <c r="O364" s="497"/>
      <c r="P364" s="358"/>
      <c r="Q364" s="358"/>
      <c r="R364" s="358"/>
      <c r="S364" s="358"/>
      <c r="T364" s="358"/>
      <c r="U364" s="358"/>
      <c r="V364" s="358"/>
      <c r="W364" s="358"/>
      <c r="X364" s="358"/>
      <c r="Y364" s="358"/>
      <c r="Z364" s="358"/>
      <c r="AA364" s="358"/>
      <c r="AB364" s="358"/>
      <c r="AC364" s="358"/>
      <c r="AD364" s="359"/>
      <c r="AE364" s="359"/>
      <c r="AF364" s="359"/>
      <c r="AG364" s="359"/>
      <c r="AH364" s="359"/>
      <c r="AI364" s="359"/>
      <c r="AJ364" s="359"/>
      <c r="AK364" s="359"/>
      <c r="AL364" s="359"/>
      <c r="AM364" s="359"/>
      <c r="AN364" s="359"/>
      <c r="AO364" s="359"/>
      <c r="AP364" s="359"/>
      <c r="AQ364" s="359"/>
      <c r="AR364" s="359"/>
      <c r="AS364" s="359"/>
      <c r="AT364" s="359"/>
      <c r="AU364" s="359"/>
      <c r="AV364" s="360"/>
    </row>
    <row r="365" spans="1:48" ht="15.75" x14ac:dyDescent="0.25">
      <c r="A365" s="497"/>
      <c r="B365" s="497"/>
      <c r="C365" s="497"/>
      <c r="D365" s="497"/>
      <c r="E365" s="497"/>
      <c r="F365" s="497"/>
      <c r="G365" s="497"/>
      <c r="H365" s="497"/>
      <c r="I365" s="497"/>
      <c r="J365" s="497"/>
      <c r="K365" s="497"/>
      <c r="L365" s="497"/>
      <c r="M365" s="497"/>
      <c r="N365" s="497"/>
      <c r="O365" s="497"/>
      <c r="P365" s="358"/>
      <c r="Q365" s="358"/>
      <c r="R365" s="358"/>
      <c r="S365" s="358"/>
      <c r="T365" s="358"/>
      <c r="U365" s="358"/>
      <c r="V365" s="358"/>
      <c r="W365" s="358"/>
      <c r="X365" s="358"/>
      <c r="Y365" s="358"/>
      <c r="Z365" s="358"/>
      <c r="AA365" s="358"/>
      <c r="AB365" s="358"/>
      <c r="AC365" s="358"/>
      <c r="AD365" s="359"/>
      <c r="AE365" s="359"/>
      <c r="AF365" s="359"/>
      <c r="AG365" s="359"/>
      <c r="AH365" s="359"/>
      <c r="AI365" s="359"/>
      <c r="AJ365" s="359"/>
      <c r="AK365" s="359"/>
      <c r="AL365" s="359"/>
      <c r="AM365" s="359"/>
      <c r="AN365" s="359"/>
      <c r="AO365" s="359"/>
      <c r="AP365" s="359"/>
      <c r="AQ365" s="359"/>
      <c r="AR365" s="359"/>
      <c r="AS365" s="359"/>
      <c r="AT365" s="359"/>
      <c r="AU365" s="359"/>
      <c r="AV365" s="360"/>
    </row>
    <row r="366" spans="1:48" ht="15.75" x14ac:dyDescent="0.25">
      <c r="A366" s="497"/>
      <c r="B366" s="497"/>
      <c r="C366" s="497"/>
      <c r="D366" s="497"/>
      <c r="E366" s="497"/>
      <c r="F366" s="497"/>
      <c r="G366" s="497"/>
      <c r="H366" s="497"/>
      <c r="I366" s="497"/>
      <c r="J366" s="497"/>
      <c r="K366" s="497"/>
      <c r="L366" s="497"/>
      <c r="M366" s="497"/>
      <c r="N366" s="497"/>
      <c r="O366" s="497"/>
      <c r="P366" s="358"/>
      <c r="Q366" s="358"/>
      <c r="R366" s="358"/>
      <c r="S366" s="358"/>
      <c r="T366" s="358"/>
      <c r="U366" s="358"/>
      <c r="V366" s="358"/>
      <c r="W366" s="358"/>
      <c r="X366" s="358"/>
      <c r="Y366" s="358"/>
      <c r="Z366" s="358"/>
      <c r="AA366" s="358"/>
      <c r="AB366" s="358"/>
      <c r="AC366" s="358"/>
      <c r="AD366" s="359"/>
      <c r="AE366" s="359"/>
      <c r="AF366" s="359"/>
      <c r="AG366" s="359"/>
      <c r="AH366" s="359"/>
      <c r="AI366" s="359"/>
      <c r="AJ366" s="359"/>
      <c r="AK366" s="359"/>
      <c r="AL366" s="359"/>
      <c r="AM366" s="359"/>
      <c r="AN366" s="359"/>
      <c r="AO366" s="359"/>
      <c r="AP366" s="359"/>
      <c r="AQ366" s="359"/>
      <c r="AR366" s="359"/>
      <c r="AS366" s="359"/>
      <c r="AT366" s="359"/>
      <c r="AU366" s="359"/>
      <c r="AV366" s="360"/>
    </row>
    <row r="367" spans="1:48" ht="15.75" x14ac:dyDescent="0.25">
      <c r="A367" s="497"/>
      <c r="B367" s="497"/>
      <c r="C367" s="497"/>
      <c r="D367" s="497"/>
      <c r="E367" s="497"/>
      <c r="F367" s="497"/>
      <c r="G367" s="497"/>
      <c r="H367" s="497"/>
      <c r="I367" s="497"/>
      <c r="J367" s="497"/>
      <c r="K367" s="497"/>
      <c r="L367" s="497"/>
      <c r="M367" s="497"/>
      <c r="N367" s="497"/>
      <c r="O367" s="497"/>
      <c r="P367" s="358"/>
      <c r="Q367" s="358"/>
      <c r="R367" s="358"/>
      <c r="S367" s="358"/>
      <c r="T367" s="358"/>
      <c r="U367" s="358"/>
      <c r="V367" s="358"/>
      <c r="W367" s="358"/>
      <c r="X367" s="358"/>
      <c r="Y367" s="358"/>
      <c r="Z367" s="358"/>
      <c r="AA367" s="358"/>
      <c r="AB367" s="358"/>
      <c r="AC367" s="358"/>
      <c r="AD367" s="359"/>
      <c r="AE367" s="359"/>
      <c r="AF367" s="359"/>
      <c r="AG367" s="359"/>
      <c r="AH367" s="359"/>
      <c r="AI367" s="359"/>
      <c r="AJ367" s="359"/>
      <c r="AK367" s="359"/>
      <c r="AL367" s="359"/>
      <c r="AM367" s="359"/>
      <c r="AN367" s="359"/>
      <c r="AO367" s="359"/>
      <c r="AP367" s="359"/>
      <c r="AQ367" s="359"/>
      <c r="AR367" s="359"/>
      <c r="AS367" s="359"/>
      <c r="AT367" s="359"/>
      <c r="AU367" s="359"/>
      <c r="AV367" s="360"/>
    </row>
    <row r="368" spans="1:48" ht="15.75" x14ac:dyDescent="0.25">
      <c r="A368" s="497"/>
      <c r="B368" s="497"/>
      <c r="C368" s="497"/>
      <c r="D368" s="497"/>
      <c r="E368" s="497"/>
      <c r="F368" s="497"/>
      <c r="G368" s="497"/>
      <c r="H368" s="497"/>
      <c r="I368" s="497"/>
      <c r="J368" s="497"/>
      <c r="K368" s="497"/>
      <c r="L368" s="497"/>
      <c r="M368" s="497"/>
      <c r="N368" s="497"/>
      <c r="O368" s="497"/>
      <c r="P368" s="358"/>
      <c r="Q368" s="358"/>
      <c r="R368" s="358"/>
      <c r="S368" s="358"/>
      <c r="T368" s="358"/>
      <c r="U368" s="358"/>
      <c r="V368" s="358"/>
      <c r="W368" s="358"/>
      <c r="X368" s="358"/>
      <c r="Y368" s="358"/>
      <c r="Z368" s="358"/>
      <c r="AA368" s="358"/>
      <c r="AB368" s="358"/>
      <c r="AC368" s="358"/>
      <c r="AD368" s="359"/>
      <c r="AE368" s="359"/>
      <c r="AF368" s="359"/>
      <c r="AG368" s="359"/>
      <c r="AH368" s="359"/>
      <c r="AI368" s="359"/>
      <c r="AJ368" s="359"/>
      <c r="AK368" s="359"/>
      <c r="AL368" s="359"/>
      <c r="AM368" s="359"/>
      <c r="AN368" s="359"/>
      <c r="AO368" s="359"/>
      <c r="AP368" s="359"/>
      <c r="AQ368" s="359"/>
      <c r="AR368" s="359"/>
      <c r="AS368" s="359"/>
      <c r="AT368" s="359"/>
      <c r="AU368" s="359"/>
      <c r="AV368" s="360"/>
    </row>
    <row r="369" spans="1:48" ht="15.75" x14ac:dyDescent="0.25">
      <c r="A369" s="497"/>
      <c r="B369" s="497"/>
      <c r="C369" s="497"/>
      <c r="D369" s="497"/>
      <c r="E369" s="497"/>
      <c r="F369" s="497"/>
      <c r="G369" s="497"/>
      <c r="H369" s="497"/>
      <c r="I369" s="497"/>
      <c r="J369" s="497"/>
      <c r="K369" s="497"/>
      <c r="L369" s="497"/>
      <c r="M369" s="497"/>
      <c r="N369" s="497"/>
      <c r="O369" s="497"/>
      <c r="P369" s="358"/>
      <c r="Q369" s="358"/>
      <c r="R369" s="358"/>
      <c r="S369" s="358"/>
      <c r="T369" s="358"/>
      <c r="U369" s="358"/>
      <c r="V369" s="358"/>
      <c r="W369" s="358"/>
      <c r="X369" s="358"/>
      <c r="Y369" s="358"/>
      <c r="Z369" s="358"/>
      <c r="AA369" s="358"/>
      <c r="AB369" s="358"/>
      <c r="AC369" s="358"/>
      <c r="AD369" s="359"/>
      <c r="AE369" s="359"/>
      <c r="AF369" s="359"/>
      <c r="AG369" s="359"/>
      <c r="AH369" s="359"/>
      <c r="AI369" s="359"/>
      <c r="AJ369" s="359"/>
      <c r="AK369" s="359"/>
      <c r="AL369" s="359"/>
      <c r="AM369" s="359"/>
      <c r="AN369" s="359"/>
      <c r="AO369" s="359"/>
      <c r="AP369" s="359"/>
      <c r="AQ369" s="359"/>
      <c r="AR369" s="359"/>
      <c r="AS369" s="359"/>
      <c r="AT369" s="359"/>
      <c r="AU369" s="359"/>
      <c r="AV369" s="360"/>
    </row>
    <row r="370" spans="1:48" ht="15.75" x14ac:dyDescent="0.25">
      <c r="A370" s="497"/>
      <c r="B370" s="497"/>
      <c r="C370" s="497"/>
      <c r="D370" s="497"/>
      <c r="E370" s="497"/>
      <c r="F370" s="497"/>
      <c r="G370" s="497"/>
      <c r="H370" s="497"/>
      <c r="I370" s="497"/>
      <c r="J370" s="497"/>
      <c r="K370" s="497"/>
      <c r="L370" s="497"/>
      <c r="M370" s="497"/>
      <c r="N370" s="497"/>
      <c r="O370" s="497"/>
      <c r="P370" s="358"/>
      <c r="Q370" s="358"/>
      <c r="R370" s="358"/>
      <c r="S370" s="358"/>
      <c r="T370" s="358"/>
      <c r="U370" s="358"/>
      <c r="V370" s="358"/>
      <c r="W370" s="358"/>
      <c r="X370" s="358"/>
      <c r="Y370" s="358"/>
      <c r="Z370" s="358"/>
      <c r="AA370" s="358"/>
      <c r="AB370" s="358"/>
      <c r="AC370" s="358"/>
      <c r="AD370" s="359"/>
      <c r="AE370" s="359"/>
      <c r="AF370" s="359"/>
      <c r="AG370" s="359"/>
      <c r="AH370" s="359"/>
      <c r="AI370" s="359"/>
      <c r="AJ370" s="359"/>
      <c r="AK370" s="359"/>
      <c r="AL370" s="359"/>
      <c r="AM370" s="359"/>
      <c r="AN370" s="359"/>
      <c r="AO370" s="359"/>
      <c r="AP370" s="359"/>
      <c r="AQ370" s="359"/>
      <c r="AR370" s="359"/>
      <c r="AS370" s="359"/>
      <c r="AT370" s="359"/>
      <c r="AU370" s="359"/>
      <c r="AV370" s="360"/>
    </row>
    <row r="371" spans="1:48" ht="15.75" x14ac:dyDescent="0.25">
      <c r="A371" s="497"/>
      <c r="B371" s="497"/>
      <c r="C371" s="497"/>
      <c r="D371" s="497"/>
      <c r="E371" s="497"/>
      <c r="F371" s="497"/>
      <c r="G371" s="497"/>
      <c r="H371" s="497"/>
      <c r="I371" s="497"/>
      <c r="J371" s="497"/>
      <c r="K371" s="497"/>
      <c r="L371" s="497"/>
      <c r="M371" s="497"/>
      <c r="N371" s="497"/>
      <c r="O371" s="497"/>
      <c r="P371" s="358"/>
      <c r="Q371" s="358"/>
      <c r="R371" s="358"/>
      <c r="S371" s="358"/>
      <c r="T371" s="358"/>
      <c r="U371" s="358"/>
      <c r="V371" s="358"/>
      <c r="W371" s="358"/>
      <c r="X371" s="358"/>
      <c r="Y371" s="358"/>
      <c r="Z371" s="358"/>
      <c r="AA371" s="358"/>
      <c r="AB371" s="358"/>
      <c r="AC371" s="358"/>
      <c r="AD371" s="359"/>
      <c r="AE371" s="359"/>
      <c r="AF371" s="359"/>
      <c r="AG371" s="359"/>
      <c r="AH371" s="359"/>
      <c r="AI371" s="359"/>
      <c r="AJ371" s="359"/>
      <c r="AK371" s="359"/>
      <c r="AL371" s="359"/>
      <c r="AM371" s="359"/>
      <c r="AN371" s="359"/>
      <c r="AO371" s="359"/>
      <c r="AP371" s="359"/>
      <c r="AQ371" s="359"/>
      <c r="AR371" s="359"/>
      <c r="AS371" s="359"/>
      <c r="AT371" s="359"/>
      <c r="AU371" s="359"/>
      <c r="AV371" s="360"/>
    </row>
    <row r="372" spans="1:48" ht="15.75" x14ac:dyDescent="0.25">
      <c r="A372" s="497"/>
      <c r="B372" s="497"/>
      <c r="C372" s="497"/>
      <c r="D372" s="497"/>
      <c r="E372" s="497"/>
      <c r="F372" s="497"/>
      <c r="G372" s="497"/>
      <c r="H372" s="497"/>
      <c r="I372" s="497"/>
      <c r="J372" s="497"/>
      <c r="K372" s="497"/>
      <c r="L372" s="497"/>
      <c r="M372" s="497"/>
      <c r="N372" s="497"/>
      <c r="O372" s="497"/>
      <c r="P372" s="358"/>
      <c r="Q372" s="358"/>
      <c r="R372" s="358"/>
      <c r="S372" s="358"/>
      <c r="T372" s="358"/>
      <c r="U372" s="358"/>
      <c r="V372" s="358"/>
      <c r="W372" s="358"/>
      <c r="X372" s="358"/>
      <c r="Y372" s="358"/>
      <c r="Z372" s="358"/>
      <c r="AA372" s="358"/>
      <c r="AB372" s="358"/>
      <c r="AC372" s="358"/>
      <c r="AD372" s="359"/>
      <c r="AE372" s="359"/>
      <c r="AF372" s="359"/>
      <c r="AG372" s="359"/>
      <c r="AH372" s="359"/>
      <c r="AI372" s="359"/>
      <c r="AJ372" s="359"/>
      <c r="AK372" s="359"/>
      <c r="AL372" s="359"/>
      <c r="AM372" s="359"/>
      <c r="AN372" s="359"/>
      <c r="AO372" s="359"/>
      <c r="AP372" s="359"/>
      <c r="AQ372" s="359"/>
      <c r="AR372" s="359"/>
      <c r="AS372" s="359"/>
      <c r="AT372" s="359"/>
      <c r="AU372" s="359"/>
      <c r="AV372" s="360"/>
    </row>
    <row r="373" spans="1:48" ht="15.75" x14ac:dyDescent="0.25">
      <c r="A373" s="497"/>
      <c r="B373" s="497"/>
      <c r="C373" s="497"/>
      <c r="D373" s="497"/>
      <c r="E373" s="497"/>
      <c r="F373" s="497"/>
      <c r="G373" s="497"/>
      <c r="H373" s="497"/>
      <c r="I373" s="497"/>
      <c r="J373" s="497"/>
      <c r="K373" s="497"/>
      <c r="L373" s="497"/>
      <c r="M373" s="497"/>
      <c r="N373" s="497"/>
      <c r="O373" s="497"/>
      <c r="P373" s="358"/>
      <c r="Q373" s="358"/>
      <c r="R373" s="358"/>
      <c r="S373" s="358"/>
      <c r="T373" s="358"/>
      <c r="U373" s="358"/>
      <c r="V373" s="358"/>
      <c r="W373" s="358"/>
      <c r="X373" s="358"/>
      <c r="Y373" s="358"/>
      <c r="Z373" s="358"/>
      <c r="AA373" s="358"/>
      <c r="AB373" s="358"/>
      <c r="AC373" s="358"/>
      <c r="AD373" s="359"/>
      <c r="AE373" s="359"/>
      <c r="AF373" s="359"/>
      <c r="AG373" s="359"/>
      <c r="AH373" s="359"/>
      <c r="AI373" s="359"/>
      <c r="AJ373" s="359"/>
      <c r="AK373" s="359"/>
      <c r="AL373" s="359"/>
      <c r="AM373" s="359"/>
      <c r="AN373" s="359"/>
      <c r="AO373" s="359"/>
      <c r="AP373" s="359"/>
      <c r="AQ373" s="359"/>
      <c r="AR373" s="359"/>
      <c r="AS373" s="359"/>
      <c r="AT373" s="359"/>
      <c r="AU373" s="359"/>
      <c r="AV373" s="360"/>
    </row>
    <row r="374" spans="1:48" ht="15.75" x14ac:dyDescent="0.25">
      <c r="A374" s="497"/>
      <c r="B374" s="497"/>
      <c r="C374" s="497"/>
      <c r="D374" s="497"/>
      <c r="E374" s="497"/>
      <c r="F374" s="497"/>
      <c r="G374" s="497"/>
      <c r="H374" s="497"/>
      <c r="I374" s="497"/>
      <c r="J374" s="497"/>
      <c r="K374" s="497"/>
      <c r="L374" s="497"/>
      <c r="M374" s="497"/>
      <c r="N374" s="497"/>
      <c r="O374" s="497"/>
      <c r="P374" s="358"/>
      <c r="Q374" s="358"/>
      <c r="R374" s="358"/>
      <c r="S374" s="358"/>
      <c r="T374" s="358"/>
      <c r="U374" s="358"/>
      <c r="V374" s="358"/>
      <c r="W374" s="358"/>
      <c r="X374" s="358"/>
      <c r="Y374" s="358"/>
      <c r="Z374" s="358"/>
      <c r="AA374" s="358"/>
      <c r="AB374" s="358"/>
      <c r="AC374" s="358"/>
      <c r="AD374" s="359"/>
      <c r="AE374" s="359"/>
      <c r="AF374" s="359"/>
      <c r="AG374" s="359"/>
      <c r="AH374" s="359"/>
      <c r="AI374" s="359"/>
      <c r="AJ374" s="359"/>
      <c r="AK374" s="359"/>
      <c r="AL374" s="359"/>
      <c r="AM374" s="359"/>
      <c r="AN374" s="359"/>
      <c r="AO374" s="359"/>
      <c r="AP374" s="359"/>
      <c r="AQ374" s="359"/>
      <c r="AR374" s="359"/>
      <c r="AS374" s="359"/>
      <c r="AT374" s="359"/>
      <c r="AU374" s="359"/>
      <c r="AV374" s="360"/>
    </row>
    <row r="375" spans="1:48" ht="15.75" x14ac:dyDescent="0.25">
      <c r="A375" s="497"/>
      <c r="B375" s="497"/>
      <c r="C375" s="497"/>
      <c r="D375" s="497"/>
      <c r="E375" s="497"/>
      <c r="F375" s="497"/>
      <c r="G375" s="497"/>
      <c r="H375" s="497"/>
      <c r="I375" s="497"/>
      <c r="J375" s="497"/>
      <c r="K375" s="497"/>
      <c r="L375" s="497"/>
      <c r="M375" s="497"/>
      <c r="N375" s="497"/>
      <c r="O375" s="497"/>
      <c r="P375" s="358"/>
      <c r="Q375" s="358"/>
      <c r="R375" s="358"/>
      <c r="S375" s="358"/>
      <c r="T375" s="358"/>
      <c r="U375" s="358"/>
      <c r="V375" s="358"/>
      <c r="W375" s="358"/>
      <c r="X375" s="358"/>
      <c r="Y375" s="358"/>
      <c r="Z375" s="358"/>
      <c r="AA375" s="358"/>
      <c r="AB375" s="358"/>
      <c r="AC375" s="358"/>
      <c r="AD375" s="359"/>
      <c r="AE375" s="359"/>
      <c r="AF375" s="359"/>
      <c r="AG375" s="359"/>
      <c r="AH375" s="359"/>
      <c r="AI375" s="359"/>
      <c r="AJ375" s="359"/>
      <c r="AK375" s="359"/>
      <c r="AL375" s="359"/>
      <c r="AM375" s="359"/>
      <c r="AN375" s="359"/>
      <c r="AO375" s="359"/>
      <c r="AP375" s="359"/>
      <c r="AQ375" s="359"/>
      <c r="AR375" s="359"/>
      <c r="AS375" s="359"/>
      <c r="AT375" s="359"/>
      <c r="AU375" s="359"/>
      <c r="AV375" s="360"/>
    </row>
    <row r="376" spans="1:48" ht="15.75" x14ac:dyDescent="0.25">
      <c r="A376" s="497"/>
      <c r="B376" s="497"/>
      <c r="C376" s="497"/>
      <c r="D376" s="497"/>
      <c r="E376" s="497"/>
      <c r="F376" s="497"/>
      <c r="G376" s="497"/>
      <c r="H376" s="497"/>
      <c r="I376" s="497"/>
      <c r="J376" s="497"/>
      <c r="K376" s="497"/>
      <c r="L376" s="497"/>
      <c r="M376" s="497"/>
      <c r="N376" s="497"/>
      <c r="O376" s="497"/>
      <c r="P376" s="358"/>
      <c r="Q376" s="358"/>
      <c r="R376" s="358"/>
      <c r="S376" s="358"/>
      <c r="T376" s="358"/>
      <c r="U376" s="358"/>
      <c r="V376" s="358"/>
      <c r="W376" s="358"/>
      <c r="X376" s="358"/>
      <c r="Y376" s="358"/>
      <c r="Z376" s="358"/>
      <c r="AA376" s="358"/>
      <c r="AB376" s="358"/>
      <c r="AC376" s="358"/>
      <c r="AD376" s="359"/>
      <c r="AE376" s="359"/>
      <c r="AF376" s="359"/>
      <c r="AG376" s="359"/>
      <c r="AH376" s="359"/>
      <c r="AI376" s="359"/>
      <c r="AJ376" s="359"/>
      <c r="AK376" s="359"/>
      <c r="AL376" s="359"/>
      <c r="AM376" s="359"/>
      <c r="AN376" s="359"/>
      <c r="AO376" s="359"/>
      <c r="AP376" s="359"/>
      <c r="AQ376" s="359"/>
      <c r="AR376" s="359"/>
      <c r="AS376" s="359"/>
      <c r="AT376" s="359"/>
      <c r="AU376" s="359"/>
      <c r="AV376" s="360"/>
    </row>
    <row r="377" spans="1:48" ht="15.75" x14ac:dyDescent="0.25">
      <c r="A377" s="497"/>
      <c r="B377" s="497"/>
      <c r="C377" s="497"/>
      <c r="D377" s="497"/>
      <c r="E377" s="497"/>
      <c r="F377" s="497"/>
      <c r="G377" s="497"/>
      <c r="H377" s="497"/>
      <c r="I377" s="497"/>
      <c r="J377" s="497"/>
      <c r="K377" s="497"/>
      <c r="L377" s="497"/>
      <c r="M377" s="497"/>
      <c r="N377" s="497"/>
      <c r="O377" s="497"/>
      <c r="P377" s="358"/>
      <c r="Q377" s="358"/>
      <c r="R377" s="358"/>
      <c r="S377" s="358"/>
      <c r="T377" s="358"/>
      <c r="U377" s="358"/>
      <c r="V377" s="358"/>
      <c r="W377" s="358"/>
      <c r="X377" s="358"/>
      <c r="Y377" s="358"/>
      <c r="Z377" s="358"/>
      <c r="AA377" s="358"/>
      <c r="AB377" s="358"/>
      <c r="AC377" s="358"/>
      <c r="AD377" s="359"/>
      <c r="AE377" s="359"/>
      <c r="AF377" s="359"/>
      <c r="AG377" s="359"/>
      <c r="AH377" s="359"/>
      <c r="AI377" s="359"/>
      <c r="AJ377" s="359"/>
      <c r="AK377" s="359"/>
      <c r="AL377" s="359"/>
      <c r="AM377" s="359"/>
      <c r="AN377" s="359"/>
      <c r="AO377" s="359"/>
      <c r="AP377" s="359"/>
      <c r="AQ377" s="359"/>
      <c r="AR377" s="359"/>
      <c r="AS377" s="359"/>
      <c r="AT377" s="359"/>
      <c r="AU377" s="359"/>
      <c r="AV377" s="360"/>
    </row>
    <row r="378" spans="1:48" ht="15.75" x14ac:dyDescent="0.25">
      <c r="A378" s="497"/>
      <c r="B378" s="497"/>
      <c r="C378" s="497"/>
      <c r="D378" s="497"/>
      <c r="E378" s="497"/>
      <c r="F378" s="497"/>
      <c r="G378" s="497"/>
      <c r="H378" s="497"/>
      <c r="I378" s="497"/>
      <c r="J378" s="497"/>
      <c r="K378" s="497"/>
      <c r="L378" s="497"/>
      <c r="M378" s="497"/>
      <c r="N378" s="497"/>
      <c r="O378" s="497"/>
      <c r="P378" s="358"/>
      <c r="Q378" s="358"/>
      <c r="R378" s="358"/>
      <c r="S378" s="358"/>
      <c r="T378" s="358"/>
      <c r="U378" s="358"/>
      <c r="V378" s="358"/>
      <c r="W378" s="358"/>
      <c r="X378" s="358"/>
      <c r="Y378" s="358"/>
      <c r="Z378" s="358"/>
      <c r="AA378" s="358"/>
      <c r="AB378" s="358"/>
      <c r="AC378" s="358"/>
      <c r="AD378" s="359"/>
      <c r="AE378" s="359"/>
      <c r="AF378" s="359"/>
      <c r="AG378" s="359"/>
      <c r="AH378" s="359"/>
      <c r="AI378" s="359"/>
      <c r="AJ378" s="359"/>
      <c r="AK378" s="359"/>
      <c r="AL378" s="359"/>
      <c r="AM378" s="359"/>
      <c r="AN378" s="359"/>
      <c r="AO378" s="359"/>
      <c r="AP378" s="359"/>
      <c r="AQ378" s="359"/>
      <c r="AR378" s="359"/>
      <c r="AS378" s="359"/>
      <c r="AT378" s="359"/>
      <c r="AU378" s="359"/>
      <c r="AV378" s="360"/>
    </row>
    <row r="379" spans="1:48" ht="15.75" x14ac:dyDescent="0.25">
      <c r="A379" s="497"/>
      <c r="B379" s="497"/>
      <c r="C379" s="497"/>
      <c r="D379" s="497"/>
      <c r="E379" s="497"/>
      <c r="F379" s="497"/>
      <c r="G379" s="497"/>
      <c r="H379" s="497"/>
      <c r="I379" s="497"/>
      <c r="J379" s="497"/>
      <c r="K379" s="497"/>
      <c r="L379" s="497"/>
      <c r="M379" s="497"/>
      <c r="N379" s="497"/>
      <c r="O379" s="497"/>
      <c r="P379" s="358"/>
      <c r="Q379" s="358"/>
      <c r="R379" s="358"/>
      <c r="S379" s="358"/>
      <c r="T379" s="358"/>
      <c r="U379" s="358"/>
      <c r="V379" s="358"/>
      <c r="W379" s="358"/>
      <c r="X379" s="358"/>
      <c r="Y379" s="358"/>
      <c r="Z379" s="358"/>
      <c r="AA379" s="358"/>
      <c r="AB379" s="358"/>
      <c r="AC379" s="358"/>
      <c r="AD379" s="359"/>
      <c r="AE379" s="359"/>
      <c r="AF379" s="359"/>
      <c r="AG379" s="359"/>
      <c r="AH379" s="359"/>
      <c r="AI379" s="359"/>
      <c r="AJ379" s="359"/>
      <c r="AK379" s="359"/>
      <c r="AL379" s="359"/>
      <c r="AM379" s="359"/>
      <c r="AN379" s="359"/>
      <c r="AO379" s="359"/>
      <c r="AP379" s="359"/>
      <c r="AQ379" s="359"/>
      <c r="AR379" s="359"/>
      <c r="AS379" s="359"/>
      <c r="AT379" s="359"/>
      <c r="AU379" s="359"/>
      <c r="AV379" s="360"/>
    </row>
    <row r="380" spans="1:48" ht="15.75" x14ac:dyDescent="0.25">
      <c r="A380" s="497"/>
      <c r="B380" s="497"/>
      <c r="C380" s="497"/>
      <c r="D380" s="497"/>
      <c r="E380" s="497"/>
      <c r="F380" s="497"/>
      <c r="G380" s="497"/>
      <c r="H380" s="497"/>
      <c r="I380" s="497"/>
      <c r="J380" s="497"/>
      <c r="K380" s="497"/>
      <c r="L380" s="497"/>
      <c r="M380" s="497"/>
      <c r="N380" s="497"/>
      <c r="O380" s="497"/>
      <c r="P380" s="358"/>
      <c r="Q380" s="358"/>
      <c r="R380" s="358"/>
      <c r="S380" s="358"/>
      <c r="T380" s="358"/>
      <c r="U380" s="358"/>
      <c r="V380" s="358"/>
      <c r="W380" s="358"/>
      <c r="X380" s="358"/>
      <c r="Y380" s="358"/>
      <c r="Z380" s="358"/>
      <c r="AA380" s="358"/>
      <c r="AB380" s="358"/>
      <c r="AC380" s="358"/>
      <c r="AD380" s="359"/>
      <c r="AE380" s="359"/>
      <c r="AF380" s="359"/>
      <c r="AG380" s="359"/>
      <c r="AH380" s="359"/>
      <c r="AI380" s="359"/>
      <c r="AJ380" s="359"/>
      <c r="AK380" s="359"/>
      <c r="AL380" s="359"/>
      <c r="AM380" s="359"/>
      <c r="AN380" s="359"/>
      <c r="AO380" s="359"/>
      <c r="AP380" s="359"/>
      <c r="AQ380" s="359"/>
      <c r="AR380" s="359"/>
      <c r="AS380" s="359"/>
      <c r="AT380" s="359"/>
      <c r="AU380" s="359"/>
      <c r="AV380" s="360"/>
    </row>
    <row r="381" spans="1:48" ht="15.75" x14ac:dyDescent="0.25">
      <c r="A381" s="497"/>
      <c r="B381" s="497"/>
      <c r="C381" s="497"/>
      <c r="D381" s="497"/>
      <c r="E381" s="497"/>
      <c r="F381" s="497"/>
      <c r="G381" s="497"/>
      <c r="H381" s="497"/>
      <c r="I381" s="497"/>
      <c r="J381" s="497"/>
      <c r="K381" s="497"/>
      <c r="L381" s="497"/>
      <c r="M381" s="497"/>
      <c r="N381" s="497"/>
      <c r="O381" s="497"/>
      <c r="P381" s="358"/>
      <c r="Q381" s="358"/>
      <c r="R381" s="358"/>
      <c r="S381" s="358"/>
      <c r="T381" s="358"/>
      <c r="U381" s="358"/>
      <c r="V381" s="358"/>
      <c r="W381" s="358"/>
      <c r="X381" s="358"/>
      <c r="Y381" s="358"/>
      <c r="Z381" s="358"/>
      <c r="AA381" s="358"/>
      <c r="AB381" s="358"/>
      <c r="AC381" s="358"/>
      <c r="AD381" s="359"/>
      <c r="AE381" s="359"/>
      <c r="AF381" s="359"/>
      <c r="AG381" s="359"/>
      <c r="AH381" s="359"/>
      <c r="AI381" s="359"/>
      <c r="AJ381" s="359"/>
      <c r="AK381" s="359"/>
      <c r="AL381" s="359"/>
      <c r="AM381" s="359"/>
      <c r="AN381" s="359"/>
      <c r="AO381" s="359"/>
      <c r="AP381" s="359"/>
      <c r="AQ381" s="359"/>
      <c r="AR381" s="359"/>
      <c r="AS381" s="359"/>
      <c r="AT381" s="359"/>
      <c r="AU381" s="359"/>
      <c r="AV381" s="360"/>
    </row>
    <row r="382" spans="1:48" ht="15.75" x14ac:dyDescent="0.25">
      <c r="A382" s="497"/>
      <c r="B382" s="497"/>
      <c r="C382" s="497"/>
      <c r="D382" s="497"/>
      <c r="E382" s="497"/>
      <c r="F382" s="497"/>
      <c r="G382" s="497"/>
      <c r="H382" s="497"/>
      <c r="I382" s="497"/>
      <c r="J382" s="497"/>
      <c r="K382" s="497"/>
      <c r="L382" s="497"/>
      <c r="M382" s="497"/>
      <c r="N382" s="497"/>
      <c r="O382" s="497"/>
      <c r="P382" s="358"/>
      <c r="Q382" s="358"/>
      <c r="R382" s="358"/>
      <c r="S382" s="358"/>
      <c r="T382" s="358"/>
      <c r="U382" s="358"/>
      <c r="V382" s="358"/>
      <c r="W382" s="358"/>
      <c r="X382" s="358"/>
      <c r="Y382" s="358"/>
      <c r="Z382" s="358"/>
      <c r="AA382" s="358"/>
      <c r="AB382" s="358"/>
      <c r="AC382" s="358"/>
      <c r="AD382" s="359"/>
      <c r="AE382" s="359"/>
      <c r="AF382" s="359"/>
      <c r="AG382" s="359"/>
      <c r="AH382" s="359"/>
      <c r="AI382" s="359"/>
      <c r="AJ382" s="359"/>
      <c r="AK382" s="359"/>
      <c r="AL382" s="359"/>
      <c r="AM382" s="359"/>
      <c r="AN382" s="359"/>
      <c r="AO382" s="359"/>
      <c r="AP382" s="359"/>
      <c r="AQ382" s="359"/>
      <c r="AR382" s="359"/>
      <c r="AS382" s="359"/>
      <c r="AT382" s="359"/>
      <c r="AU382" s="359"/>
      <c r="AV382" s="360"/>
    </row>
    <row r="383" spans="1:48" ht="15.75" x14ac:dyDescent="0.25">
      <c r="A383" s="497"/>
      <c r="B383" s="497"/>
      <c r="C383" s="497"/>
      <c r="D383" s="497"/>
      <c r="E383" s="497"/>
      <c r="F383" s="497"/>
      <c r="G383" s="497"/>
      <c r="H383" s="497"/>
      <c r="I383" s="497"/>
      <c r="J383" s="497"/>
      <c r="K383" s="497"/>
      <c r="L383" s="497"/>
      <c r="M383" s="497"/>
      <c r="N383" s="497"/>
      <c r="O383" s="497"/>
      <c r="P383" s="358"/>
      <c r="Q383" s="358"/>
      <c r="R383" s="358"/>
      <c r="S383" s="358"/>
      <c r="T383" s="358"/>
      <c r="U383" s="358"/>
      <c r="V383" s="358"/>
      <c r="W383" s="358"/>
      <c r="X383" s="358"/>
      <c r="Y383" s="358"/>
      <c r="Z383" s="358"/>
      <c r="AA383" s="358"/>
      <c r="AB383" s="358"/>
      <c r="AC383" s="358"/>
      <c r="AD383" s="359"/>
      <c r="AE383" s="359"/>
      <c r="AF383" s="359"/>
      <c r="AG383" s="359"/>
      <c r="AH383" s="359"/>
      <c r="AI383" s="359"/>
      <c r="AJ383" s="359"/>
      <c r="AK383" s="359"/>
      <c r="AL383" s="359"/>
      <c r="AM383" s="359"/>
      <c r="AN383" s="359"/>
      <c r="AO383" s="359"/>
      <c r="AP383" s="359"/>
      <c r="AQ383" s="359"/>
      <c r="AR383" s="359"/>
      <c r="AS383" s="359"/>
      <c r="AT383" s="359"/>
      <c r="AU383" s="359"/>
      <c r="AV383" s="360"/>
    </row>
    <row r="384" spans="1:48" ht="15.75" x14ac:dyDescent="0.25">
      <c r="A384" s="497"/>
      <c r="B384" s="497"/>
      <c r="C384" s="497"/>
      <c r="D384" s="497"/>
      <c r="E384" s="497"/>
      <c r="F384" s="497"/>
      <c r="G384" s="497"/>
      <c r="H384" s="497"/>
      <c r="I384" s="497"/>
      <c r="J384" s="497"/>
      <c r="K384" s="497"/>
      <c r="L384" s="497"/>
      <c r="M384" s="497"/>
      <c r="N384" s="497"/>
      <c r="O384" s="497"/>
      <c r="P384" s="358"/>
      <c r="Q384" s="358"/>
      <c r="R384" s="358"/>
      <c r="S384" s="358"/>
      <c r="T384" s="358"/>
      <c r="U384" s="358"/>
      <c r="V384" s="358"/>
      <c r="W384" s="358"/>
      <c r="X384" s="358"/>
      <c r="Y384" s="358"/>
      <c r="Z384" s="358"/>
      <c r="AA384" s="358"/>
      <c r="AB384" s="358"/>
      <c r="AC384" s="358"/>
      <c r="AD384" s="359"/>
      <c r="AE384" s="359"/>
      <c r="AF384" s="359"/>
      <c r="AG384" s="359"/>
      <c r="AH384" s="359"/>
      <c r="AI384" s="359"/>
      <c r="AJ384" s="359"/>
      <c r="AK384" s="359"/>
      <c r="AL384" s="359"/>
      <c r="AM384" s="359"/>
      <c r="AN384" s="359"/>
      <c r="AO384" s="359"/>
      <c r="AP384" s="359"/>
      <c r="AQ384" s="359"/>
      <c r="AR384" s="359"/>
      <c r="AS384" s="359"/>
      <c r="AT384" s="359"/>
      <c r="AU384" s="359"/>
      <c r="AV384" s="360"/>
    </row>
    <row r="385" spans="1:48" ht="15.75" x14ac:dyDescent="0.25">
      <c r="A385" s="497"/>
      <c r="B385" s="497"/>
      <c r="C385" s="497"/>
      <c r="D385" s="497"/>
      <c r="E385" s="497"/>
      <c r="F385" s="497"/>
      <c r="G385" s="497"/>
      <c r="H385" s="497"/>
      <c r="I385" s="497"/>
      <c r="J385" s="497"/>
      <c r="K385" s="497"/>
      <c r="L385" s="497"/>
      <c r="M385" s="497"/>
      <c r="N385" s="497"/>
      <c r="O385" s="497"/>
      <c r="P385" s="358"/>
      <c r="Q385" s="358"/>
      <c r="R385" s="358"/>
      <c r="S385" s="358"/>
      <c r="T385" s="358"/>
      <c r="U385" s="358"/>
      <c r="V385" s="358"/>
      <c r="W385" s="358"/>
      <c r="X385" s="358"/>
      <c r="Y385" s="358"/>
      <c r="Z385" s="358"/>
      <c r="AA385" s="358"/>
      <c r="AB385" s="358"/>
      <c r="AC385" s="358"/>
      <c r="AD385" s="359"/>
      <c r="AE385" s="359"/>
      <c r="AF385" s="359"/>
      <c r="AG385" s="359"/>
      <c r="AH385" s="359"/>
      <c r="AI385" s="359"/>
      <c r="AJ385" s="359"/>
      <c r="AK385" s="359"/>
      <c r="AL385" s="359"/>
      <c r="AM385" s="359"/>
      <c r="AN385" s="359"/>
      <c r="AO385" s="359"/>
      <c r="AP385" s="359"/>
      <c r="AQ385" s="359"/>
      <c r="AR385" s="359"/>
      <c r="AS385" s="359"/>
      <c r="AT385" s="359"/>
      <c r="AU385" s="359"/>
      <c r="AV385" s="360"/>
    </row>
    <row r="386" spans="1:48" ht="15.75" x14ac:dyDescent="0.25">
      <c r="A386" s="497"/>
      <c r="B386" s="497"/>
      <c r="C386" s="497"/>
      <c r="D386" s="497"/>
      <c r="E386" s="497"/>
      <c r="F386" s="497"/>
      <c r="G386" s="497"/>
      <c r="H386" s="497"/>
      <c r="I386" s="497"/>
      <c r="J386" s="497"/>
      <c r="K386" s="497"/>
      <c r="L386" s="497"/>
      <c r="M386" s="497"/>
      <c r="N386" s="497"/>
      <c r="O386" s="497"/>
      <c r="P386" s="358"/>
      <c r="Q386" s="358"/>
      <c r="R386" s="358"/>
      <c r="S386" s="358"/>
      <c r="T386" s="358"/>
      <c r="U386" s="358"/>
      <c r="V386" s="358"/>
      <c r="W386" s="358"/>
      <c r="X386" s="358"/>
      <c r="Y386" s="358"/>
      <c r="Z386" s="358"/>
      <c r="AA386" s="358"/>
      <c r="AB386" s="358"/>
      <c r="AC386" s="358"/>
      <c r="AD386" s="359"/>
      <c r="AE386" s="359"/>
      <c r="AF386" s="359"/>
      <c r="AG386" s="359"/>
      <c r="AH386" s="359"/>
      <c r="AI386" s="359"/>
      <c r="AJ386" s="359"/>
      <c r="AK386" s="359"/>
      <c r="AL386" s="359"/>
      <c r="AM386" s="359"/>
      <c r="AN386" s="359"/>
      <c r="AO386" s="359"/>
      <c r="AP386" s="359"/>
      <c r="AQ386" s="359"/>
      <c r="AR386" s="359"/>
      <c r="AS386" s="359"/>
      <c r="AT386" s="359"/>
      <c r="AU386" s="359"/>
      <c r="AV386" s="360"/>
    </row>
    <row r="387" spans="1:48" ht="15.75" x14ac:dyDescent="0.25">
      <c r="A387" s="497"/>
      <c r="B387" s="497"/>
      <c r="C387" s="497"/>
      <c r="D387" s="497"/>
      <c r="E387" s="497"/>
      <c r="F387" s="497"/>
      <c r="G387" s="497"/>
      <c r="H387" s="497"/>
      <c r="I387" s="497"/>
      <c r="J387" s="497"/>
      <c r="K387" s="497"/>
      <c r="L387" s="497"/>
      <c r="M387" s="497"/>
      <c r="N387" s="497"/>
      <c r="O387" s="497"/>
      <c r="P387" s="358"/>
      <c r="Q387" s="358"/>
      <c r="R387" s="358"/>
      <c r="S387" s="358"/>
      <c r="T387" s="358"/>
      <c r="U387" s="358"/>
      <c r="V387" s="358"/>
      <c r="W387" s="358"/>
      <c r="X387" s="358"/>
      <c r="Y387" s="358"/>
      <c r="Z387" s="358"/>
      <c r="AA387" s="358"/>
      <c r="AB387" s="358"/>
      <c r="AC387" s="358"/>
      <c r="AD387" s="359"/>
      <c r="AE387" s="359"/>
      <c r="AF387" s="359"/>
      <c r="AG387" s="359"/>
      <c r="AH387" s="359"/>
      <c r="AI387" s="359"/>
      <c r="AJ387" s="359"/>
      <c r="AK387" s="359"/>
      <c r="AL387" s="359"/>
      <c r="AM387" s="359"/>
      <c r="AN387" s="359"/>
      <c r="AO387" s="359"/>
      <c r="AP387" s="359"/>
      <c r="AQ387" s="359"/>
      <c r="AR387" s="359"/>
      <c r="AS387" s="359"/>
      <c r="AT387" s="359"/>
      <c r="AU387" s="359"/>
      <c r="AV387" s="360"/>
    </row>
    <row r="388" spans="1:48" ht="15.75" x14ac:dyDescent="0.25">
      <c r="A388" s="497"/>
      <c r="B388" s="497"/>
      <c r="C388" s="497"/>
      <c r="D388" s="497"/>
      <c r="E388" s="497"/>
      <c r="F388" s="497"/>
      <c r="G388" s="497"/>
      <c r="H388" s="497"/>
      <c r="I388" s="497"/>
      <c r="J388" s="497"/>
      <c r="K388" s="497"/>
      <c r="L388" s="497"/>
      <c r="M388" s="497"/>
      <c r="N388" s="497"/>
      <c r="O388" s="497"/>
      <c r="P388" s="358"/>
      <c r="Q388" s="358"/>
      <c r="R388" s="358"/>
      <c r="S388" s="358"/>
      <c r="T388" s="358"/>
      <c r="U388" s="358"/>
      <c r="V388" s="358"/>
      <c r="W388" s="358"/>
      <c r="X388" s="358"/>
      <c r="Y388" s="358"/>
      <c r="Z388" s="358"/>
      <c r="AA388" s="358"/>
      <c r="AB388" s="358"/>
      <c r="AC388" s="358"/>
      <c r="AD388" s="359"/>
      <c r="AE388" s="359"/>
      <c r="AF388" s="359"/>
      <c r="AG388" s="359"/>
      <c r="AH388" s="359"/>
      <c r="AI388" s="359"/>
      <c r="AJ388" s="359"/>
      <c r="AK388" s="359"/>
      <c r="AL388" s="359"/>
      <c r="AM388" s="359"/>
      <c r="AN388" s="359"/>
      <c r="AO388" s="359"/>
      <c r="AP388" s="359"/>
      <c r="AQ388" s="359"/>
      <c r="AR388" s="359"/>
      <c r="AS388" s="359"/>
      <c r="AT388" s="359"/>
      <c r="AU388" s="359"/>
      <c r="AV388" s="360"/>
    </row>
    <row r="389" spans="1:48" ht="15.75" x14ac:dyDescent="0.25">
      <c r="A389" s="497"/>
      <c r="B389" s="497"/>
      <c r="C389" s="497"/>
      <c r="D389" s="497"/>
      <c r="E389" s="497"/>
      <c r="F389" s="497"/>
      <c r="G389" s="497"/>
      <c r="H389" s="497"/>
      <c r="I389" s="497"/>
      <c r="J389" s="497"/>
      <c r="K389" s="497"/>
      <c r="L389" s="497"/>
      <c r="M389" s="497"/>
      <c r="N389" s="497"/>
      <c r="O389" s="497"/>
      <c r="P389" s="358"/>
      <c r="Q389" s="358"/>
      <c r="R389" s="358"/>
      <c r="S389" s="358"/>
      <c r="T389" s="358"/>
      <c r="U389" s="358"/>
      <c r="V389" s="358"/>
      <c r="W389" s="358"/>
      <c r="X389" s="358"/>
      <c r="Y389" s="358"/>
      <c r="Z389" s="358"/>
      <c r="AA389" s="358"/>
      <c r="AB389" s="358"/>
      <c r="AC389" s="358"/>
      <c r="AD389" s="359"/>
      <c r="AE389" s="359"/>
      <c r="AF389" s="359"/>
      <c r="AG389" s="359"/>
      <c r="AH389" s="359"/>
      <c r="AI389" s="359"/>
      <c r="AJ389" s="359"/>
      <c r="AK389" s="359"/>
      <c r="AL389" s="359"/>
      <c r="AM389" s="359"/>
      <c r="AN389" s="359"/>
      <c r="AO389" s="359"/>
      <c r="AP389" s="359"/>
      <c r="AQ389" s="359"/>
      <c r="AR389" s="359"/>
      <c r="AS389" s="359"/>
      <c r="AT389" s="359"/>
      <c r="AU389" s="359"/>
      <c r="AV389" s="360"/>
    </row>
    <row r="390" spans="1:48" ht="15.75" x14ac:dyDescent="0.25">
      <c r="A390" s="497"/>
      <c r="B390" s="497"/>
      <c r="C390" s="497"/>
      <c r="D390" s="497"/>
      <c r="E390" s="497"/>
      <c r="F390" s="497"/>
      <c r="G390" s="497"/>
      <c r="H390" s="497"/>
      <c r="I390" s="497"/>
      <c r="J390" s="497"/>
      <c r="K390" s="497"/>
      <c r="L390" s="497"/>
      <c r="M390" s="497"/>
      <c r="N390" s="497"/>
      <c r="O390" s="497"/>
      <c r="P390" s="358"/>
      <c r="Q390" s="358"/>
      <c r="R390" s="358"/>
      <c r="S390" s="358"/>
      <c r="T390" s="358"/>
      <c r="U390" s="358"/>
      <c r="V390" s="358"/>
      <c r="W390" s="358"/>
      <c r="X390" s="358"/>
      <c r="Y390" s="358"/>
      <c r="Z390" s="358"/>
      <c r="AA390" s="358"/>
      <c r="AB390" s="358"/>
      <c r="AC390" s="358"/>
      <c r="AD390" s="359"/>
      <c r="AE390" s="359"/>
      <c r="AF390" s="359"/>
      <c r="AG390" s="359"/>
      <c r="AH390" s="359"/>
      <c r="AI390" s="359"/>
      <c r="AJ390" s="359"/>
      <c r="AK390" s="359"/>
      <c r="AL390" s="359"/>
      <c r="AM390" s="359"/>
      <c r="AN390" s="359"/>
      <c r="AO390" s="359"/>
      <c r="AP390" s="359"/>
      <c r="AQ390" s="359"/>
      <c r="AR390" s="359"/>
      <c r="AS390" s="359"/>
      <c r="AT390" s="359"/>
      <c r="AU390" s="359"/>
      <c r="AV390" s="360"/>
    </row>
    <row r="391" spans="1:48" ht="15.75" x14ac:dyDescent="0.25">
      <c r="A391" s="497"/>
      <c r="B391" s="497"/>
      <c r="C391" s="497"/>
      <c r="D391" s="497"/>
      <c r="E391" s="497"/>
      <c r="F391" s="497"/>
      <c r="G391" s="497"/>
      <c r="H391" s="497"/>
      <c r="I391" s="497"/>
      <c r="J391" s="497"/>
      <c r="K391" s="497"/>
      <c r="L391" s="497"/>
      <c r="M391" s="497"/>
      <c r="N391" s="497"/>
      <c r="O391" s="497"/>
      <c r="P391" s="358"/>
      <c r="Q391" s="358"/>
      <c r="R391" s="358"/>
      <c r="S391" s="358"/>
      <c r="T391" s="358"/>
      <c r="U391" s="358"/>
      <c r="V391" s="358"/>
      <c r="W391" s="358"/>
      <c r="X391" s="358"/>
      <c r="Y391" s="358"/>
      <c r="Z391" s="358"/>
      <c r="AA391" s="358"/>
      <c r="AB391" s="358"/>
      <c r="AC391" s="358"/>
      <c r="AD391" s="359"/>
      <c r="AE391" s="359"/>
      <c r="AF391" s="359"/>
      <c r="AG391" s="359"/>
      <c r="AH391" s="359"/>
      <c r="AI391" s="359"/>
      <c r="AJ391" s="359"/>
      <c r="AK391" s="359"/>
      <c r="AL391" s="359"/>
      <c r="AM391" s="359"/>
      <c r="AN391" s="359"/>
      <c r="AO391" s="359"/>
      <c r="AP391" s="359"/>
      <c r="AQ391" s="359"/>
      <c r="AR391" s="359"/>
      <c r="AS391" s="359"/>
      <c r="AT391" s="359"/>
      <c r="AU391" s="359"/>
      <c r="AV391" s="360"/>
    </row>
    <row r="392" spans="1:48" ht="15.75" x14ac:dyDescent="0.25">
      <c r="A392" s="497"/>
      <c r="B392" s="497"/>
      <c r="C392" s="497"/>
      <c r="D392" s="497"/>
      <c r="E392" s="497"/>
      <c r="F392" s="497"/>
      <c r="G392" s="497"/>
      <c r="H392" s="497"/>
      <c r="I392" s="497"/>
      <c r="J392" s="497"/>
      <c r="K392" s="497"/>
      <c r="L392" s="497"/>
      <c r="M392" s="497"/>
      <c r="N392" s="497"/>
      <c r="O392" s="497"/>
      <c r="P392" s="358"/>
      <c r="Q392" s="358"/>
      <c r="R392" s="358"/>
      <c r="S392" s="358"/>
      <c r="T392" s="358"/>
      <c r="U392" s="358"/>
      <c r="V392" s="358"/>
      <c r="W392" s="358"/>
      <c r="X392" s="358"/>
      <c r="Y392" s="358"/>
      <c r="Z392" s="358"/>
      <c r="AA392" s="358"/>
      <c r="AB392" s="358"/>
      <c r="AC392" s="358"/>
      <c r="AD392" s="359"/>
      <c r="AE392" s="359"/>
      <c r="AF392" s="359"/>
      <c r="AG392" s="359"/>
      <c r="AH392" s="359"/>
      <c r="AI392" s="359"/>
      <c r="AJ392" s="359"/>
      <c r="AK392" s="359"/>
      <c r="AL392" s="359"/>
      <c r="AM392" s="359"/>
      <c r="AN392" s="359"/>
      <c r="AO392" s="359"/>
      <c r="AP392" s="359"/>
      <c r="AQ392" s="359"/>
      <c r="AR392" s="359"/>
      <c r="AS392" s="359"/>
      <c r="AT392" s="359"/>
      <c r="AU392" s="359"/>
      <c r="AV392" s="360"/>
    </row>
    <row r="393" spans="1:48" ht="15.75" x14ac:dyDescent="0.25">
      <c r="A393" s="497"/>
      <c r="B393" s="497"/>
      <c r="C393" s="497"/>
      <c r="D393" s="497"/>
      <c r="E393" s="497"/>
      <c r="F393" s="497"/>
      <c r="G393" s="497"/>
      <c r="H393" s="497"/>
      <c r="I393" s="497"/>
      <c r="J393" s="497"/>
      <c r="K393" s="497"/>
      <c r="L393" s="497"/>
      <c r="M393" s="497"/>
      <c r="N393" s="497"/>
      <c r="O393" s="497"/>
      <c r="P393" s="358"/>
      <c r="Q393" s="358"/>
      <c r="R393" s="358"/>
      <c r="S393" s="358"/>
      <c r="T393" s="358"/>
      <c r="U393" s="358"/>
      <c r="V393" s="358"/>
      <c r="W393" s="358"/>
      <c r="X393" s="358"/>
      <c r="Y393" s="358"/>
      <c r="Z393" s="358"/>
      <c r="AA393" s="358"/>
      <c r="AB393" s="358"/>
      <c r="AC393" s="358"/>
      <c r="AD393" s="359"/>
      <c r="AE393" s="359"/>
      <c r="AF393" s="359"/>
      <c r="AG393" s="359"/>
      <c r="AH393" s="359"/>
      <c r="AI393" s="359"/>
      <c r="AJ393" s="359"/>
      <c r="AK393" s="359"/>
      <c r="AL393" s="359"/>
      <c r="AM393" s="359"/>
      <c r="AN393" s="359"/>
      <c r="AO393" s="359"/>
      <c r="AP393" s="359"/>
      <c r="AQ393" s="359"/>
      <c r="AR393" s="359"/>
      <c r="AS393" s="359"/>
      <c r="AT393" s="359"/>
      <c r="AU393" s="359"/>
      <c r="AV393" s="360"/>
    </row>
    <row r="394" spans="1:48" ht="15.75" x14ac:dyDescent="0.25">
      <c r="A394" s="497"/>
      <c r="B394" s="497"/>
      <c r="C394" s="497"/>
      <c r="D394" s="497"/>
      <c r="E394" s="497"/>
      <c r="F394" s="497"/>
      <c r="G394" s="497"/>
      <c r="H394" s="497"/>
      <c r="I394" s="497"/>
      <c r="J394" s="497"/>
      <c r="K394" s="497"/>
      <c r="L394" s="497"/>
      <c r="M394" s="497"/>
      <c r="N394" s="497"/>
      <c r="O394" s="497"/>
      <c r="P394" s="358"/>
      <c r="Q394" s="358"/>
      <c r="R394" s="358"/>
      <c r="S394" s="358"/>
      <c r="T394" s="358"/>
      <c r="U394" s="358"/>
      <c r="V394" s="358"/>
      <c r="W394" s="358"/>
      <c r="X394" s="358"/>
      <c r="Y394" s="358"/>
      <c r="Z394" s="358"/>
      <c r="AA394" s="358"/>
      <c r="AB394" s="358"/>
      <c r="AC394" s="358"/>
      <c r="AD394" s="359"/>
      <c r="AE394" s="359"/>
      <c r="AF394" s="359"/>
      <c r="AG394" s="359"/>
      <c r="AH394" s="359"/>
      <c r="AI394" s="359"/>
      <c r="AJ394" s="359"/>
      <c r="AK394" s="359"/>
      <c r="AL394" s="359"/>
      <c r="AM394" s="359"/>
      <c r="AN394" s="359"/>
      <c r="AO394" s="359"/>
      <c r="AP394" s="359"/>
      <c r="AQ394" s="359"/>
      <c r="AR394" s="359"/>
      <c r="AS394" s="359"/>
      <c r="AT394" s="359"/>
      <c r="AU394" s="359"/>
      <c r="AV394" s="360"/>
    </row>
    <row r="395" spans="1:48" ht="15.75" x14ac:dyDescent="0.25">
      <c r="A395" s="497"/>
      <c r="B395" s="497"/>
      <c r="C395" s="497"/>
      <c r="D395" s="497"/>
      <c r="E395" s="497"/>
      <c r="F395" s="497"/>
      <c r="G395" s="497"/>
      <c r="H395" s="497"/>
      <c r="I395" s="497"/>
      <c r="J395" s="497"/>
      <c r="K395" s="497"/>
      <c r="L395" s="497"/>
      <c r="M395" s="497"/>
      <c r="N395" s="497"/>
      <c r="O395" s="497"/>
      <c r="P395" s="358"/>
      <c r="Q395" s="358"/>
      <c r="R395" s="358"/>
      <c r="S395" s="358"/>
      <c r="T395" s="358"/>
      <c r="U395" s="358"/>
      <c r="V395" s="358"/>
      <c r="W395" s="358"/>
      <c r="X395" s="358"/>
      <c r="Y395" s="358"/>
      <c r="Z395" s="358"/>
      <c r="AA395" s="358"/>
      <c r="AB395" s="358"/>
      <c r="AC395" s="358"/>
      <c r="AD395" s="359"/>
      <c r="AE395" s="359"/>
      <c r="AF395" s="359"/>
      <c r="AG395" s="359"/>
      <c r="AH395" s="359"/>
      <c r="AI395" s="359"/>
      <c r="AJ395" s="359"/>
      <c r="AK395" s="359"/>
      <c r="AL395" s="359"/>
      <c r="AM395" s="359"/>
      <c r="AN395" s="359"/>
      <c r="AO395" s="359"/>
      <c r="AP395" s="359"/>
      <c r="AQ395" s="359"/>
      <c r="AR395" s="359"/>
      <c r="AS395" s="359"/>
      <c r="AT395" s="359"/>
      <c r="AU395" s="359"/>
      <c r="AV395" s="360"/>
    </row>
    <row r="396" spans="1:48" ht="15.75" x14ac:dyDescent="0.25">
      <c r="A396" s="497"/>
      <c r="B396" s="497"/>
      <c r="C396" s="497"/>
      <c r="D396" s="497"/>
      <c r="E396" s="497"/>
      <c r="F396" s="497"/>
      <c r="G396" s="497"/>
      <c r="H396" s="497"/>
      <c r="I396" s="497"/>
      <c r="J396" s="497"/>
      <c r="K396" s="497"/>
      <c r="L396" s="497"/>
      <c r="M396" s="497"/>
      <c r="N396" s="497"/>
      <c r="O396" s="497"/>
      <c r="P396" s="358"/>
      <c r="Q396" s="358"/>
      <c r="R396" s="358"/>
      <c r="S396" s="358"/>
      <c r="T396" s="358"/>
      <c r="U396" s="358"/>
      <c r="V396" s="358"/>
      <c r="W396" s="358"/>
      <c r="X396" s="358"/>
      <c r="Y396" s="358"/>
      <c r="Z396" s="358"/>
      <c r="AA396" s="358"/>
      <c r="AB396" s="358"/>
      <c r="AC396" s="358"/>
      <c r="AD396" s="359"/>
      <c r="AE396" s="359"/>
      <c r="AF396" s="359"/>
      <c r="AG396" s="359"/>
      <c r="AH396" s="359"/>
      <c r="AI396" s="359"/>
      <c r="AJ396" s="359"/>
      <c r="AK396" s="359"/>
      <c r="AL396" s="359"/>
      <c r="AM396" s="359"/>
      <c r="AN396" s="359"/>
      <c r="AO396" s="359"/>
      <c r="AP396" s="359"/>
      <c r="AQ396" s="359"/>
      <c r="AR396" s="359"/>
      <c r="AS396" s="359"/>
      <c r="AT396" s="359"/>
      <c r="AU396" s="359"/>
      <c r="AV396" s="360"/>
    </row>
    <row r="397" spans="1:48" ht="15.75" x14ac:dyDescent="0.25">
      <c r="A397" s="497"/>
      <c r="B397" s="497"/>
      <c r="C397" s="497"/>
      <c r="D397" s="497"/>
      <c r="E397" s="497"/>
      <c r="F397" s="497"/>
      <c r="G397" s="497"/>
      <c r="H397" s="497"/>
      <c r="I397" s="497"/>
      <c r="J397" s="497"/>
      <c r="K397" s="497"/>
      <c r="L397" s="497"/>
      <c r="M397" s="497"/>
      <c r="N397" s="497"/>
      <c r="O397" s="497"/>
      <c r="P397" s="358"/>
      <c r="Q397" s="358"/>
      <c r="R397" s="358"/>
      <c r="S397" s="358"/>
      <c r="T397" s="358"/>
      <c r="U397" s="358"/>
      <c r="V397" s="358"/>
      <c r="W397" s="358"/>
      <c r="X397" s="358"/>
      <c r="Y397" s="358"/>
      <c r="Z397" s="358"/>
      <c r="AA397" s="358"/>
      <c r="AB397" s="358"/>
      <c r="AC397" s="358"/>
      <c r="AD397" s="359"/>
      <c r="AE397" s="359"/>
      <c r="AF397" s="359"/>
      <c r="AG397" s="359"/>
      <c r="AH397" s="359"/>
      <c r="AI397" s="359"/>
      <c r="AJ397" s="359"/>
      <c r="AK397" s="359"/>
      <c r="AL397" s="359"/>
      <c r="AM397" s="359"/>
      <c r="AN397" s="359"/>
      <c r="AO397" s="359"/>
      <c r="AP397" s="359"/>
      <c r="AQ397" s="359"/>
      <c r="AR397" s="359"/>
      <c r="AS397" s="359"/>
      <c r="AT397" s="359"/>
      <c r="AU397" s="359"/>
      <c r="AV397" s="360"/>
    </row>
    <row r="398" spans="1:48" ht="15.75" x14ac:dyDescent="0.25">
      <c r="A398" s="497"/>
      <c r="B398" s="497"/>
      <c r="C398" s="497"/>
      <c r="D398" s="497"/>
      <c r="E398" s="497"/>
      <c r="F398" s="497"/>
      <c r="G398" s="497"/>
      <c r="H398" s="497"/>
      <c r="I398" s="497"/>
      <c r="J398" s="497"/>
      <c r="K398" s="497"/>
      <c r="L398" s="497"/>
      <c r="M398" s="497"/>
      <c r="N398" s="497"/>
      <c r="O398" s="497"/>
      <c r="P398" s="358"/>
      <c r="Q398" s="358"/>
      <c r="R398" s="358"/>
      <c r="S398" s="358"/>
      <c r="T398" s="358"/>
      <c r="U398" s="358"/>
      <c r="V398" s="358"/>
      <c r="W398" s="358"/>
      <c r="X398" s="358"/>
      <c r="Y398" s="358"/>
      <c r="Z398" s="358"/>
      <c r="AA398" s="358"/>
      <c r="AB398" s="358"/>
      <c r="AC398" s="358"/>
      <c r="AD398" s="359"/>
      <c r="AE398" s="359"/>
      <c r="AF398" s="359"/>
      <c r="AG398" s="359"/>
      <c r="AH398" s="359"/>
      <c r="AI398" s="359"/>
      <c r="AJ398" s="359"/>
      <c r="AK398" s="359"/>
      <c r="AL398" s="359"/>
      <c r="AM398" s="359"/>
      <c r="AN398" s="359"/>
      <c r="AO398" s="359"/>
      <c r="AP398" s="359"/>
      <c r="AQ398" s="359"/>
      <c r="AR398" s="359"/>
      <c r="AS398" s="359"/>
      <c r="AT398" s="359"/>
      <c r="AU398" s="359"/>
      <c r="AV398" s="360"/>
    </row>
    <row r="399" spans="1:48" ht="15.75" x14ac:dyDescent="0.25">
      <c r="A399" s="497"/>
      <c r="B399" s="497"/>
      <c r="C399" s="497"/>
      <c r="D399" s="497"/>
      <c r="E399" s="497"/>
      <c r="F399" s="497"/>
      <c r="G399" s="497"/>
      <c r="H399" s="497"/>
      <c r="I399" s="497"/>
      <c r="J399" s="497"/>
      <c r="K399" s="497"/>
      <c r="L399" s="497"/>
      <c r="M399" s="497"/>
      <c r="N399" s="497"/>
      <c r="O399" s="497"/>
      <c r="P399" s="358"/>
      <c r="Q399" s="358"/>
      <c r="R399" s="358"/>
      <c r="S399" s="358"/>
      <c r="T399" s="358"/>
      <c r="U399" s="358"/>
      <c r="V399" s="358"/>
      <c r="W399" s="358"/>
      <c r="X399" s="358"/>
      <c r="Y399" s="358"/>
      <c r="Z399" s="358"/>
      <c r="AA399" s="358"/>
      <c r="AB399" s="358"/>
      <c r="AC399" s="358"/>
      <c r="AD399" s="359"/>
      <c r="AE399" s="359"/>
      <c r="AF399" s="359"/>
      <c r="AG399" s="359"/>
      <c r="AH399" s="359"/>
      <c r="AI399" s="359"/>
      <c r="AJ399" s="359"/>
      <c r="AK399" s="359"/>
      <c r="AL399" s="359"/>
      <c r="AM399" s="359"/>
      <c r="AN399" s="359"/>
      <c r="AO399" s="359"/>
      <c r="AP399" s="359"/>
      <c r="AQ399" s="359"/>
      <c r="AR399" s="359"/>
      <c r="AS399" s="359"/>
      <c r="AT399" s="359"/>
      <c r="AU399" s="359"/>
      <c r="AV399" s="360"/>
    </row>
    <row r="400" spans="1:48" x14ac:dyDescent="0.2">
      <c r="A400" s="358"/>
      <c r="B400" s="358"/>
      <c r="C400" s="358"/>
      <c r="D400" s="358"/>
      <c r="E400" s="358"/>
      <c r="F400" s="358"/>
      <c r="G400" s="358"/>
      <c r="H400" s="358"/>
      <c r="I400" s="358"/>
      <c r="J400" s="358"/>
      <c r="K400" s="358"/>
      <c r="L400" s="358"/>
      <c r="M400" s="358"/>
      <c r="N400" s="358"/>
      <c r="O400" s="358"/>
      <c r="P400" s="358"/>
      <c r="Q400" s="358"/>
      <c r="R400" s="358"/>
      <c r="S400" s="358"/>
      <c r="T400" s="358"/>
      <c r="U400" s="358"/>
      <c r="V400" s="358"/>
      <c r="W400" s="358"/>
      <c r="X400" s="358"/>
      <c r="Y400" s="358"/>
      <c r="Z400" s="358"/>
      <c r="AA400" s="358"/>
      <c r="AB400" s="358"/>
      <c r="AC400" s="358"/>
      <c r="AD400" s="359"/>
      <c r="AE400" s="359"/>
      <c r="AF400" s="359"/>
      <c r="AG400" s="359"/>
      <c r="AH400" s="359"/>
      <c r="AI400" s="359"/>
      <c r="AJ400" s="359"/>
      <c r="AK400" s="359"/>
      <c r="AL400" s="359"/>
      <c r="AM400" s="359"/>
      <c r="AN400" s="359"/>
      <c r="AO400" s="359"/>
      <c r="AP400" s="359"/>
      <c r="AQ400" s="359"/>
      <c r="AR400" s="359"/>
      <c r="AS400" s="359"/>
      <c r="AT400" s="359"/>
      <c r="AU400" s="359"/>
      <c r="AV400" s="360"/>
    </row>
    <row r="401" spans="1:48" x14ac:dyDescent="0.2">
      <c r="A401" s="358"/>
      <c r="B401" s="358"/>
      <c r="C401" s="358"/>
      <c r="D401" s="358"/>
      <c r="E401" s="358"/>
      <c r="F401" s="358"/>
      <c r="G401" s="358"/>
      <c r="H401" s="358"/>
      <c r="I401" s="358"/>
      <c r="J401" s="358"/>
      <c r="K401" s="358"/>
      <c r="L401" s="358"/>
      <c r="M401" s="358"/>
      <c r="N401" s="358"/>
      <c r="O401" s="358"/>
      <c r="P401" s="358"/>
      <c r="Q401" s="358"/>
      <c r="R401" s="358"/>
      <c r="S401" s="358"/>
      <c r="T401" s="358"/>
      <c r="U401" s="358"/>
      <c r="V401" s="358"/>
      <c r="W401" s="358"/>
      <c r="X401" s="358"/>
      <c r="Y401" s="358"/>
      <c r="Z401" s="358"/>
      <c r="AA401" s="358"/>
      <c r="AB401" s="358"/>
      <c r="AC401" s="358"/>
      <c r="AD401" s="359"/>
      <c r="AE401" s="359"/>
      <c r="AF401" s="359"/>
      <c r="AG401" s="359"/>
      <c r="AH401" s="359"/>
      <c r="AI401" s="359"/>
      <c r="AJ401" s="359"/>
      <c r="AK401" s="359"/>
      <c r="AL401" s="359"/>
      <c r="AM401" s="359"/>
      <c r="AN401" s="359"/>
      <c r="AO401" s="359"/>
      <c r="AP401" s="359"/>
      <c r="AQ401" s="359"/>
      <c r="AR401" s="359"/>
      <c r="AS401" s="359"/>
      <c r="AT401" s="359"/>
      <c r="AU401" s="359"/>
      <c r="AV401" s="360"/>
    </row>
    <row r="402" spans="1:48" x14ac:dyDescent="0.2">
      <c r="A402" s="358"/>
      <c r="B402" s="358"/>
      <c r="C402" s="358"/>
      <c r="D402" s="358"/>
      <c r="E402" s="358"/>
      <c r="F402" s="358"/>
      <c r="G402" s="358"/>
      <c r="H402" s="358"/>
      <c r="I402" s="358"/>
      <c r="J402" s="358"/>
      <c r="K402" s="358"/>
      <c r="L402" s="358"/>
      <c r="M402" s="358"/>
      <c r="N402" s="358"/>
      <c r="O402" s="358"/>
      <c r="P402" s="358"/>
      <c r="Q402" s="358"/>
      <c r="R402" s="358"/>
      <c r="S402" s="358"/>
      <c r="T402" s="358"/>
      <c r="U402" s="358"/>
      <c r="V402" s="358"/>
      <c r="W402" s="358"/>
      <c r="X402" s="358"/>
      <c r="Y402" s="358"/>
      <c r="Z402" s="358"/>
      <c r="AA402" s="358"/>
      <c r="AB402" s="358"/>
      <c r="AC402" s="358"/>
      <c r="AD402" s="359"/>
      <c r="AE402" s="359"/>
      <c r="AF402" s="359"/>
      <c r="AG402" s="359"/>
      <c r="AH402" s="359"/>
      <c r="AI402" s="359"/>
      <c r="AJ402" s="359"/>
      <c r="AK402" s="359"/>
      <c r="AL402" s="359"/>
      <c r="AM402" s="359"/>
      <c r="AN402" s="359"/>
      <c r="AO402" s="359"/>
      <c r="AP402" s="359"/>
      <c r="AQ402" s="359"/>
      <c r="AR402" s="359"/>
      <c r="AS402" s="359"/>
      <c r="AT402" s="359"/>
      <c r="AU402" s="359"/>
      <c r="AV402" s="360"/>
    </row>
    <row r="403" spans="1:48" x14ac:dyDescent="0.2">
      <c r="A403" s="358"/>
      <c r="B403" s="358"/>
      <c r="C403" s="358"/>
      <c r="D403" s="358"/>
      <c r="E403" s="358"/>
      <c r="F403" s="358"/>
      <c r="G403" s="358"/>
      <c r="H403" s="358"/>
      <c r="I403" s="358"/>
      <c r="J403" s="358"/>
      <c r="K403" s="358"/>
      <c r="L403" s="358"/>
      <c r="M403" s="358"/>
      <c r="N403" s="358"/>
      <c r="O403" s="358"/>
      <c r="P403" s="358"/>
      <c r="Q403" s="358"/>
      <c r="R403" s="358"/>
      <c r="S403" s="358"/>
      <c r="T403" s="358"/>
      <c r="U403" s="358"/>
      <c r="V403" s="358"/>
      <c r="W403" s="358"/>
      <c r="X403" s="358"/>
      <c r="Y403" s="358"/>
      <c r="Z403" s="358"/>
      <c r="AA403" s="358"/>
      <c r="AB403" s="358"/>
      <c r="AC403" s="358"/>
      <c r="AD403" s="359"/>
      <c r="AE403" s="359"/>
      <c r="AF403" s="359"/>
      <c r="AG403" s="359"/>
      <c r="AH403" s="359"/>
      <c r="AI403" s="359"/>
      <c r="AJ403" s="359"/>
      <c r="AK403" s="359"/>
      <c r="AL403" s="359"/>
      <c r="AM403" s="359"/>
      <c r="AN403" s="359"/>
      <c r="AO403" s="359"/>
      <c r="AP403" s="359"/>
      <c r="AQ403" s="359"/>
      <c r="AR403" s="359"/>
      <c r="AS403" s="359"/>
      <c r="AT403" s="359"/>
      <c r="AU403" s="359"/>
      <c r="AV403" s="360"/>
    </row>
    <row r="404" spans="1:48" x14ac:dyDescent="0.2">
      <c r="A404" s="358"/>
      <c r="B404" s="358"/>
      <c r="C404" s="358"/>
      <c r="D404" s="358"/>
      <c r="E404" s="358"/>
      <c r="F404" s="358"/>
      <c r="G404" s="358"/>
      <c r="H404" s="358"/>
      <c r="I404" s="358"/>
      <c r="J404" s="358"/>
      <c r="K404" s="358"/>
      <c r="L404" s="358"/>
      <c r="M404" s="358"/>
      <c r="N404" s="358"/>
      <c r="O404" s="358"/>
      <c r="P404" s="358"/>
      <c r="Q404" s="358"/>
      <c r="R404" s="358"/>
      <c r="S404" s="358"/>
      <c r="T404" s="358"/>
      <c r="U404" s="358"/>
      <c r="V404" s="358"/>
      <c r="W404" s="358"/>
      <c r="X404" s="358"/>
      <c r="Y404" s="358"/>
      <c r="Z404" s="358"/>
      <c r="AA404" s="358"/>
      <c r="AB404" s="358"/>
      <c r="AC404" s="358"/>
      <c r="AD404" s="359"/>
      <c r="AE404" s="359"/>
      <c r="AF404" s="359"/>
      <c r="AG404" s="359"/>
      <c r="AH404" s="359"/>
      <c r="AI404" s="359"/>
      <c r="AJ404" s="359"/>
      <c r="AK404" s="359"/>
      <c r="AL404" s="359"/>
      <c r="AM404" s="359"/>
      <c r="AN404" s="359"/>
      <c r="AO404" s="359"/>
      <c r="AP404" s="359"/>
      <c r="AQ404" s="359"/>
      <c r="AR404" s="359"/>
      <c r="AS404" s="359"/>
      <c r="AT404" s="359"/>
      <c r="AU404" s="359"/>
      <c r="AV404" s="360"/>
    </row>
    <row r="405" spans="1:48" x14ac:dyDescent="0.2">
      <c r="A405" s="358"/>
      <c r="B405" s="358"/>
      <c r="C405" s="358"/>
      <c r="D405" s="358"/>
      <c r="E405" s="358"/>
      <c r="F405" s="358"/>
      <c r="G405" s="358"/>
      <c r="H405" s="358"/>
      <c r="I405" s="358"/>
      <c r="J405" s="358"/>
      <c r="K405" s="358"/>
      <c r="L405" s="358"/>
      <c r="M405" s="358"/>
      <c r="N405" s="358"/>
      <c r="O405" s="358"/>
      <c r="P405" s="358"/>
      <c r="Q405" s="358"/>
      <c r="R405" s="358"/>
      <c r="S405" s="358"/>
      <c r="T405" s="358"/>
      <c r="U405" s="358"/>
      <c r="V405" s="358"/>
      <c r="W405" s="358"/>
      <c r="X405" s="358"/>
      <c r="Y405" s="358"/>
      <c r="Z405" s="358"/>
      <c r="AA405" s="358"/>
      <c r="AB405" s="358"/>
      <c r="AC405" s="358"/>
      <c r="AD405" s="359"/>
      <c r="AE405" s="359"/>
      <c r="AF405" s="359"/>
      <c r="AG405" s="359"/>
      <c r="AH405" s="359"/>
      <c r="AI405" s="359"/>
      <c r="AJ405" s="359"/>
      <c r="AK405" s="359"/>
      <c r="AL405" s="359"/>
      <c r="AM405" s="359"/>
      <c r="AN405" s="359"/>
      <c r="AO405" s="359"/>
      <c r="AP405" s="359"/>
      <c r="AQ405" s="359"/>
      <c r="AR405" s="359"/>
      <c r="AS405" s="359"/>
      <c r="AT405" s="359"/>
      <c r="AU405" s="359"/>
      <c r="AV405" s="360"/>
    </row>
    <row r="406" spans="1:48" x14ac:dyDescent="0.2">
      <c r="A406" s="358"/>
      <c r="B406" s="358"/>
      <c r="C406" s="358"/>
      <c r="D406" s="358"/>
      <c r="E406" s="358"/>
      <c r="F406" s="358"/>
      <c r="G406" s="358"/>
      <c r="H406" s="358"/>
      <c r="I406" s="358"/>
      <c r="J406" s="358"/>
      <c r="K406" s="358"/>
      <c r="L406" s="358"/>
      <c r="M406" s="358"/>
      <c r="N406" s="358"/>
      <c r="O406" s="358"/>
      <c r="P406" s="358"/>
      <c r="Q406" s="358"/>
      <c r="R406" s="358"/>
      <c r="S406" s="358"/>
      <c r="T406" s="358"/>
      <c r="U406" s="358"/>
      <c r="V406" s="358"/>
      <c r="W406" s="358"/>
      <c r="X406" s="358"/>
      <c r="Y406" s="358"/>
      <c r="Z406" s="358"/>
      <c r="AA406" s="358"/>
      <c r="AB406" s="358"/>
      <c r="AC406" s="358"/>
      <c r="AD406" s="359"/>
      <c r="AE406" s="359"/>
      <c r="AF406" s="359"/>
      <c r="AG406" s="359"/>
      <c r="AH406" s="359"/>
      <c r="AI406" s="359"/>
      <c r="AJ406" s="359"/>
      <c r="AK406" s="359"/>
      <c r="AL406" s="359"/>
      <c r="AM406" s="359"/>
      <c r="AN406" s="359"/>
      <c r="AO406" s="359"/>
      <c r="AP406" s="359"/>
      <c r="AQ406" s="359"/>
      <c r="AR406" s="359"/>
      <c r="AS406" s="359"/>
      <c r="AT406" s="359"/>
      <c r="AU406" s="359"/>
      <c r="AV406" s="360"/>
    </row>
    <row r="407" spans="1:48" x14ac:dyDescent="0.2">
      <c r="A407" s="358"/>
      <c r="B407" s="358"/>
      <c r="C407" s="358"/>
      <c r="D407" s="358"/>
      <c r="E407" s="358"/>
      <c r="F407" s="358"/>
      <c r="G407" s="358"/>
      <c r="H407" s="358"/>
      <c r="I407" s="358"/>
      <c r="J407" s="358"/>
      <c r="K407" s="358"/>
      <c r="L407" s="358"/>
      <c r="M407" s="358"/>
      <c r="N407" s="358"/>
      <c r="O407" s="358"/>
      <c r="P407" s="358"/>
      <c r="Q407" s="358"/>
      <c r="R407" s="358"/>
      <c r="S407" s="358"/>
      <c r="T407" s="358"/>
      <c r="U407" s="358"/>
      <c r="V407" s="358"/>
      <c r="W407" s="358"/>
      <c r="X407" s="358"/>
      <c r="Y407" s="358"/>
      <c r="Z407" s="358"/>
      <c r="AA407" s="358"/>
      <c r="AB407" s="358"/>
      <c r="AC407" s="358"/>
      <c r="AD407" s="359"/>
      <c r="AE407" s="359"/>
      <c r="AF407" s="359"/>
      <c r="AG407" s="359"/>
      <c r="AH407" s="359"/>
      <c r="AI407" s="359"/>
      <c r="AJ407" s="359"/>
      <c r="AK407" s="359"/>
      <c r="AL407" s="359"/>
      <c r="AM407" s="359"/>
      <c r="AN407" s="359"/>
      <c r="AO407" s="359"/>
      <c r="AP407" s="359"/>
      <c r="AQ407" s="359"/>
      <c r="AR407" s="359"/>
      <c r="AS407" s="359"/>
      <c r="AT407" s="359"/>
      <c r="AU407" s="359"/>
      <c r="AV407" s="360"/>
    </row>
    <row r="408" spans="1:48" x14ac:dyDescent="0.2">
      <c r="A408" s="358"/>
      <c r="B408" s="358"/>
      <c r="C408" s="358"/>
      <c r="D408" s="358"/>
      <c r="E408" s="358"/>
      <c r="F408" s="358"/>
      <c r="G408" s="358"/>
      <c r="H408" s="358"/>
      <c r="I408" s="358"/>
      <c r="J408" s="358"/>
      <c r="K408" s="358"/>
      <c r="L408" s="358"/>
      <c r="M408" s="358"/>
      <c r="N408" s="358"/>
      <c r="O408" s="358"/>
      <c r="P408" s="358"/>
      <c r="Q408" s="358"/>
      <c r="R408" s="358"/>
      <c r="S408" s="358"/>
      <c r="T408" s="358"/>
      <c r="U408" s="358"/>
      <c r="V408" s="358"/>
      <c r="W408" s="358"/>
      <c r="X408" s="358"/>
      <c r="Y408" s="358"/>
      <c r="Z408" s="358"/>
      <c r="AA408" s="358"/>
      <c r="AB408" s="358"/>
      <c r="AC408" s="358"/>
      <c r="AD408" s="359"/>
      <c r="AE408" s="359"/>
      <c r="AF408" s="359"/>
      <c r="AG408" s="359"/>
      <c r="AH408" s="359"/>
      <c r="AI408" s="359"/>
      <c r="AJ408" s="359"/>
      <c r="AK408" s="359"/>
      <c r="AL408" s="359"/>
      <c r="AM408" s="359"/>
      <c r="AN408" s="359"/>
      <c r="AO408" s="359"/>
      <c r="AP408" s="359"/>
      <c r="AQ408" s="359"/>
      <c r="AR408" s="359"/>
      <c r="AS408" s="359"/>
      <c r="AT408" s="359"/>
      <c r="AU408" s="359"/>
      <c r="AV408" s="360"/>
    </row>
    <row r="409" spans="1:48" x14ac:dyDescent="0.2">
      <c r="A409" s="358"/>
      <c r="B409" s="358"/>
      <c r="C409" s="358"/>
      <c r="D409" s="358"/>
      <c r="E409" s="358"/>
      <c r="F409" s="358"/>
      <c r="G409" s="358"/>
      <c r="H409" s="358"/>
      <c r="I409" s="358"/>
      <c r="J409" s="358"/>
      <c r="K409" s="358"/>
      <c r="L409" s="358"/>
      <c r="M409" s="358"/>
      <c r="N409" s="358"/>
      <c r="O409" s="358"/>
      <c r="P409" s="358"/>
      <c r="Q409" s="358"/>
      <c r="R409" s="358"/>
      <c r="S409" s="358"/>
      <c r="T409" s="358"/>
      <c r="U409" s="358"/>
      <c r="V409" s="358"/>
      <c r="W409" s="358"/>
      <c r="X409" s="358"/>
      <c r="Y409" s="358"/>
      <c r="Z409" s="358"/>
      <c r="AA409" s="358"/>
      <c r="AB409" s="358"/>
      <c r="AC409" s="358"/>
      <c r="AD409" s="359"/>
      <c r="AE409" s="359"/>
      <c r="AF409" s="359"/>
      <c r="AG409" s="359"/>
      <c r="AH409" s="359"/>
      <c r="AI409" s="359"/>
      <c r="AJ409" s="359"/>
      <c r="AK409" s="359"/>
      <c r="AL409" s="359"/>
      <c r="AM409" s="359"/>
      <c r="AN409" s="359"/>
      <c r="AO409" s="359"/>
      <c r="AP409" s="359"/>
      <c r="AQ409" s="359"/>
      <c r="AR409" s="359"/>
      <c r="AS409" s="359"/>
      <c r="AT409" s="359"/>
      <c r="AU409" s="359"/>
      <c r="AV409" s="360"/>
    </row>
    <row r="410" spans="1:48" x14ac:dyDescent="0.2">
      <c r="A410" s="358"/>
      <c r="B410" s="358"/>
      <c r="C410" s="358"/>
      <c r="D410" s="358"/>
      <c r="E410" s="358"/>
      <c r="F410" s="358"/>
      <c r="G410" s="358"/>
      <c r="H410" s="358"/>
      <c r="I410" s="358"/>
      <c r="J410" s="358"/>
      <c r="K410" s="358"/>
      <c r="L410" s="358"/>
      <c r="M410" s="358"/>
      <c r="N410" s="358"/>
      <c r="O410" s="358"/>
      <c r="P410" s="358"/>
      <c r="Q410" s="358"/>
      <c r="R410" s="358"/>
      <c r="S410" s="358"/>
      <c r="T410" s="358"/>
      <c r="U410" s="358"/>
      <c r="V410" s="358"/>
      <c r="W410" s="358"/>
      <c r="X410" s="358"/>
      <c r="Y410" s="358"/>
      <c r="Z410" s="358"/>
      <c r="AA410" s="358"/>
      <c r="AB410" s="358"/>
      <c r="AC410" s="358"/>
      <c r="AD410" s="359"/>
      <c r="AE410" s="359"/>
      <c r="AF410" s="359"/>
      <c r="AG410" s="359"/>
      <c r="AH410" s="359"/>
      <c r="AI410" s="359"/>
      <c r="AJ410" s="359"/>
      <c r="AK410" s="359"/>
      <c r="AL410" s="359"/>
      <c r="AM410" s="359"/>
      <c r="AN410" s="359"/>
      <c r="AO410" s="359"/>
      <c r="AP410" s="359"/>
      <c r="AQ410" s="359"/>
      <c r="AR410" s="359"/>
      <c r="AS410" s="359"/>
      <c r="AT410" s="359"/>
      <c r="AU410" s="359"/>
      <c r="AV410" s="360"/>
    </row>
    <row r="411" spans="1:48" x14ac:dyDescent="0.2">
      <c r="A411" s="358"/>
      <c r="B411" s="358"/>
      <c r="C411" s="358"/>
      <c r="D411" s="358"/>
      <c r="E411" s="358"/>
      <c r="F411" s="358"/>
      <c r="G411" s="358"/>
      <c r="H411" s="358"/>
      <c r="I411" s="358"/>
      <c r="J411" s="358"/>
      <c r="K411" s="358"/>
      <c r="L411" s="358"/>
      <c r="M411" s="358"/>
      <c r="N411" s="358"/>
      <c r="O411" s="358"/>
      <c r="P411" s="358"/>
      <c r="Q411" s="358"/>
      <c r="R411" s="358"/>
      <c r="S411" s="358"/>
      <c r="T411" s="358"/>
      <c r="U411" s="358"/>
      <c r="V411" s="358"/>
      <c r="W411" s="358"/>
      <c r="X411" s="358"/>
      <c r="Y411" s="358"/>
      <c r="Z411" s="358"/>
      <c r="AA411" s="358"/>
      <c r="AB411" s="358"/>
      <c r="AC411" s="358"/>
      <c r="AD411" s="359"/>
      <c r="AE411" s="359"/>
      <c r="AF411" s="359"/>
      <c r="AG411" s="359"/>
      <c r="AH411" s="359"/>
      <c r="AI411" s="359"/>
      <c r="AJ411" s="359"/>
      <c r="AK411" s="359"/>
      <c r="AL411" s="359"/>
      <c r="AM411" s="359"/>
      <c r="AN411" s="359"/>
      <c r="AO411" s="359"/>
      <c r="AP411" s="359"/>
      <c r="AQ411" s="359"/>
      <c r="AR411" s="359"/>
      <c r="AS411" s="359"/>
      <c r="AT411" s="359"/>
      <c r="AU411" s="359"/>
      <c r="AV411" s="360"/>
    </row>
    <row r="412" spans="1:48" x14ac:dyDescent="0.2">
      <c r="A412" s="358"/>
      <c r="B412" s="358"/>
      <c r="C412" s="358"/>
      <c r="D412" s="358"/>
      <c r="E412" s="358"/>
      <c r="F412" s="358"/>
      <c r="G412" s="358"/>
      <c r="H412" s="358"/>
      <c r="I412" s="358"/>
      <c r="J412" s="358"/>
      <c r="K412" s="358"/>
      <c r="L412" s="358"/>
      <c r="M412" s="358"/>
      <c r="N412" s="358"/>
      <c r="O412" s="358"/>
      <c r="P412" s="358"/>
      <c r="Q412" s="358"/>
      <c r="R412" s="358"/>
      <c r="S412" s="358"/>
      <c r="T412" s="358"/>
      <c r="U412" s="358"/>
      <c r="V412" s="358"/>
      <c r="W412" s="358"/>
      <c r="X412" s="358"/>
      <c r="Y412" s="358"/>
      <c r="Z412" s="358"/>
      <c r="AA412" s="358"/>
      <c r="AB412" s="358"/>
      <c r="AC412" s="358"/>
      <c r="AD412" s="359"/>
      <c r="AE412" s="359"/>
      <c r="AF412" s="359"/>
      <c r="AG412" s="359"/>
      <c r="AH412" s="359"/>
      <c r="AI412" s="359"/>
      <c r="AJ412" s="359"/>
      <c r="AK412" s="359"/>
      <c r="AL412" s="359"/>
      <c r="AM412" s="359"/>
      <c r="AN412" s="359"/>
      <c r="AO412" s="359"/>
      <c r="AP412" s="359"/>
      <c r="AQ412" s="359"/>
      <c r="AR412" s="359"/>
      <c r="AS412" s="359"/>
      <c r="AT412" s="359"/>
      <c r="AU412" s="359"/>
      <c r="AV412" s="360"/>
    </row>
    <row r="413" spans="1:48" x14ac:dyDescent="0.2">
      <c r="A413" s="358"/>
      <c r="B413" s="358"/>
      <c r="C413" s="358"/>
      <c r="D413" s="358"/>
      <c r="E413" s="358"/>
      <c r="F413" s="358"/>
      <c r="G413" s="358"/>
      <c r="H413" s="358"/>
      <c r="I413" s="358"/>
      <c r="J413" s="358"/>
      <c r="K413" s="358"/>
      <c r="L413" s="358"/>
      <c r="M413" s="358"/>
      <c r="N413" s="358"/>
      <c r="O413" s="358"/>
      <c r="P413" s="358"/>
      <c r="Q413" s="358"/>
      <c r="R413" s="358"/>
      <c r="S413" s="358"/>
      <c r="T413" s="358"/>
      <c r="U413" s="358"/>
      <c r="V413" s="358"/>
      <c r="W413" s="358"/>
      <c r="X413" s="358"/>
      <c r="Y413" s="358"/>
      <c r="Z413" s="358"/>
      <c r="AA413" s="358"/>
      <c r="AB413" s="358"/>
      <c r="AC413" s="358"/>
      <c r="AD413" s="359"/>
      <c r="AE413" s="359"/>
      <c r="AF413" s="359"/>
      <c r="AG413" s="359"/>
      <c r="AH413" s="359"/>
      <c r="AI413" s="359"/>
      <c r="AJ413" s="359"/>
      <c r="AK413" s="359"/>
      <c r="AL413" s="359"/>
      <c r="AM413" s="359"/>
      <c r="AN413" s="359"/>
      <c r="AO413" s="359"/>
      <c r="AP413" s="359"/>
      <c r="AQ413" s="359"/>
      <c r="AR413" s="359"/>
      <c r="AS413" s="359"/>
      <c r="AT413" s="359"/>
      <c r="AU413" s="359"/>
      <c r="AV413" s="360"/>
    </row>
    <row r="414" spans="1:48" x14ac:dyDescent="0.2">
      <c r="A414" s="358"/>
      <c r="B414" s="358"/>
      <c r="C414" s="358"/>
      <c r="D414" s="358"/>
      <c r="E414" s="358"/>
      <c r="F414" s="358"/>
      <c r="G414" s="358"/>
      <c r="H414" s="358"/>
      <c r="I414" s="358"/>
      <c r="J414" s="358"/>
      <c r="K414" s="358"/>
      <c r="L414" s="358"/>
      <c r="M414" s="358"/>
      <c r="N414" s="358"/>
      <c r="O414" s="358"/>
      <c r="P414" s="358"/>
      <c r="Q414" s="358"/>
      <c r="R414" s="358"/>
      <c r="S414" s="358"/>
      <c r="T414" s="358"/>
      <c r="U414" s="358"/>
      <c r="V414" s="358"/>
      <c r="W414" s="358"/>
      <c r="X414" s="358"/>
      <c r="Y414" s="358"/>
      <c r="Z414" s="358"/>
      <c r="AA414" s="358"/>
      <c r="AB414" s="358"/>
      <c r="AC414" s="358"/>
      <c r="AD414" s="359"/>
      <c r="AE414" s="359"/>
      <c r="AF414" s="359"/>
      <c r="AG414" s="359"/>
      <c r="AH414" s="359"/>
      <c r="AI414" s="359"/>
      <c r="AJ414" s="359"/>
      <c r="AK414" s="359"/>
      <c r="AL414" s="359"/>
      <c r="AM414" s="359"/>
      <c r="AN414" s="359"/>
      <c r="AO414" s="359"/>
      <c r="AP414" s="359"/>
      <c r="AQ414" s="359"/>
      <c r="AR414" s="359"/>
      <c r="AS414" s="359"/>
      <c r="AT414" s="359"/>
      <c r="AU414" s="359"/>
      <c r="AV414" s="360"/>
    </row>
    <row r="415" spans="1:48" x14ac:dyDescent="0.2">
      <c r="A415" s="358"/>
      <c r="B415" s="358"/>
      <c r="C415" s="358"/>
      <c r="D415" s="358"/>
      <c r="E415" s="358"/>
      <c r="F415" s="358"/>
      <c r="G415" s="358"/>
      <c r="H415" s="358"/>
      <c r="I415" s="358"/>
      <c r="J415" s="358"/>
      <c r="K415" s="358"/>
      <c r="L415" s="358"/>
      <c r="M415" s="358"/>
      <c r="N415" s="358"/>
      <c r="O415" s="358"/>
      <c r="P415" s="358"/>
      <c r="Q415" s="358"/>
      <c r="R415" s="358"/>
      <c r="S415" s="358"/>
      <c r="T415" s="358"/>
      <c r="U415" s="358"/>
      <c r="V415" s="358"/>
      <c r="W415" s="358"/>
      <c r="X415" s="358"/>
      <c r="Y415" s="358"/>
      <c r="Z415" s="358"/>
      <c r="AA415" s="358"/>
      <c r="AB415" s="358"/>
      <c r="AC415" s="358"/>
      <c r="AD415" s="359"/>
      <c r="AE415" s="359"/>
      <c r="AF415" s="359"/>
      <c r="AG415" s="359"/>
      <c r="AH415" s="359"/>
      <c r="AI415" s="359"/>
      <c r="AJ415" s="359"/>
      <c r="AK415" s="359"/>
      <c r="AL415" s="359"/>
      <c r="AM415" s="359"/>
      <c r="AN415" s="359"/>
      <c r="AO415" s="359"/>
      <c r="AP415" s="359"/>
      <c r="AQ415" s="359"/>
      <c r="AR415" s="359"/>
      <c r="AS415" s="359"/>
      <c r="AT415" s="359"/>
      <c r="AU415" s="359"/>
      <c r="AV415" s="360"/>
    </row>
    <row r="416" spans="1:48" x14ac:dyDescent="0.2">
      <c r="A416" s="358"/>
      <c r="B416" s="358"/>
      <c r="C416" s="358"/>
      <c r="D416" s="358"/>
      <c r="E416" s="358"/>
      <c r="F416" s="358"/>
      <c r="G416" s="358"/>
      <c r="H416" s="358"/>
      <c r="I416" s="358"/>
      <c r="J416" s="358"/>
      <c r="K416" s="358"/>
      <c r="L416" s="358"/>
      <c r="M416" s="358"/>
      <c r="N416" s="358"/>
      <c r="O416" s="358"/>
      <c r="P416" s="358"/>
      <c r="Q416" s="358"/>
      <c r="R416" s="358"/>
      <c r="S416" s="358"/>
      <c r="T416" s="358"/>
      <c r="U416" s="358"/>
      <c r="V416" s="358"/>
      <c r="W416" s="358"/>
      <c r="X416" s="358"/>
      <c r="Y416" s="358"/>
      <c r="Z416" s="358"/>
      <c r="AA416" s="358"/>
      <c r="AB416" s="358"/>
      <c r="AC416" s="358"/>
      <c r="AD416" s="359"/>
      <c r="AE416" s="359"/>
      <c r="AF416" s="359"/>
      <c r="AG416" s="359"/>
      <c r="AH416" s="359"/>
      <c r="AI416" s="359"/>
      <c r="AJ416" s="359"/>
      <c r="AK416" s="359"/>
      <c r="AL416" s="359"/>
      <c r="AM416" s="359"/>
      <c r="AN416" s="359"/>
      <c r="AO416" s="359"/>
      <c r="AP416" s="359"/>
      <c r="AQ416" s="359"/>
      <c r="AR416" s="359"/>
      <c r="AS416" s="359"/>
      <c r="AT416" s="359"/>
      <c r="AU416" s="359"/>
      <c r="AV416" s="360"/>
    </row>
    <row r="417" spans="1:48" x14ac:dyDescent="0.2">
      <c r="A417" s="358"/>
      <c r="B417" s="358"/>
      <c r="C417" s="358"/>
      <c r="D417" s="358"/>
      <c r="E417" s="358"/>
      <c r="F417" s="358"/>
      <c r="G417" s="358"/>
      <c r="H417" s="358"/>
      <c r="I417" s="358"/>
      <c r="J417" s="358"/>
      <c r="K417" s="358"/>
      <c r="L417" s="358"/>
      <c r="M417" s="358"/>
      <c r="N417" s="358"/>
      <c r="O417" s="358"/>
      <c r="P417" s="358"/>
      <c r="Q417" s="358"/>
      <c r="R417" s="358"/>
      <c r="S417" s="358"/>
      <c r="T417" s="358"/>
      <c r="U417" s="358"/>
      <c r="V417" s="358"/>
      <c r="W417" s="358"/>
      <c r="X417" s="358"/>
      <c r="Y417" s="358"/>
      <c r="Z417" s="358"/>
      <c r="AA417" s="358"/>
      <c r="AB417" s="358"/>
      <c r="AC417" s="358"/>
      <c r="AD417" s="359"/>
      <c r="AE417" s="359"/>
      <c r="AF417" s="359"/>
      <c r="AG417" s="359"/>
      <c r="AH417" s="359"/>
      <c r="AI417" s="359"/>
      <c r="AJ417" s="359"/>
      <c r="AK417" s="359"/>
      <c r="AL417" s="359"/>
      <c r="AM417" s="359"/>
      <c r="AN417" s="359"/>
      <c r="AO417" s="359"/>
      <c r="AP417" s="359"/>
      <c r="AQ417" s="359"/>
      <c r="AR417" s="359"/>
      <c r="AS417" s="359"/>
      <c r="AT417" s="359"/>
      <c r="AU417" s="359"/>
      <c r="AV417" s="360"/>
    </row>
    <row r="418" spans="1:48" x14ac:dyDescent="0.2">
      <c r="A418" s="358"/>
      <c r="B418" s="358"/>
      <c r="C418" s="358"/>
      <c r="D418" s="358"/>
      <c r="E418" s="358"/>
      <c r="F418" s="358"/>
      <c r="G418" s="358"/>
      <c r="H418" s="358"/>
      <c r="I418" s="358"/>
      <c r="J418" s="358"/>
      <c r="K418" s="358"/>
      <c r="L418" s="358"/>
      <c r="M418" s="358"/>
      <c r="N418" s="358"/>
      <c r="O418" s="358"/>
      <c r="P418" s="358"/>
      <c r="Q418" s="358"/>
      <c r="R418" s="358"/>
      <c r="S418" s="358"/>
      <c r="T418" s="358"/>
      <c r="U418" s="358"/>
      <c r="V418" s="358"/>
      <c r="W418" s="358"/>
      <c r="X418" s="358"/>
      <c r="Y418" s="358"/>
      <c r="Z418" s="358"/>
      <c r="AA418" s="358"/>
      <c r="AB418" s="358"/>
      <c r="AC418" s="358"/>
      <c r="AD418" s="359"/>
      <c r="AE418" s="359"/>
      <c r="AF418" s="359"/>
      <c r="AG418" s="359"/>
      <c r="AH418" s="359"/>
      <c r="AI418" s="359"/>
      <c r="AJ418" s="359"/>
      <c r="AK418" s="359"/>
      <c r="AL418" s="359"/>
      <c r="AM418" s="359"/>
      <c r="AN418" s="359"/>
      <c r="AO418" s="359"/>
      <c r="AP418" s="359"/>
      <c r="AQ418" s="359"/>
      <c r="AR418" s="359"/>
      <c r="AS418" s="359"/>
      <c r="AT418" s="359"/>
      <c r="AU418" s="359"/>
      <c r="AV418" s="360"/>
    </row>
    <row r="419" spans="1:48" x14ac:dyDescent="0.2">
      <c r="A419" s="358"/>
      <c r="B419" s="358"/>
      <c r="C419" s="358"/>
      <c r="D419" s="358"/>
      <c r="E419" s="358"/>
      <c r="F419" s="358"/>
      <c r="G419" s="358"/>
      <c r="H419" s="358"/>
      <c r="I419" s="358"/>
      <c r="J419" s="358"/>
      <c r="K419" s="358"/>
      <c r="L419" s="358"/>
      <c r="M419" s="358"/>
      <c r="N419" s="358"/>
      <c r="O419" s="358"/>
      <c r="P419" s="358"/>
      <c r="Q419" s="358"/>
      <c r="R419" s="358"/>
      <c r="S419" s="358"/>
      <c r="T419" s="358"/>
      <c r="U419" s="358"/>
      <c r="V419" s="358"/>
      <c r="W419" s="358"/>
      <c r="X419" s="358"/>
      <c r="Y419" s="358"/>
      <c r="Z419" s="358"/>
      <c r="AA419" s="358"/>
      <c r="AB419" s="358"/>
      <c r="AC419" s="358"/>
      <c r="AD419" s="359"/>
      <c r="AE419" s="359"/>
      <c r="AF419" s="359"/>
      <c r="AG419" s="359"/>
      <c r="AH419" s="359"/>
      <c r="AI419" s="359"/>
      <c r="AJ419" s="359"/>
      <c r="AK419" s="359"/>
      <c r="AL419" s="359"/>
      <c r="AM419" s="359"/>
      <c r="AN419" s="359"/>
      <c r="AO419" s="359"/>
      <c r="AP419" s="359"/>
      <c r="AQ419" s="359"/>
      <c r="AR419" s="359"/>
      <c r="AS419" s="359"/>
      <c r="AT419" s="359"/>
      <c r="AU419" s="359"/>
      <c r="AV419" s="360"/>
    </row>
    <row r="420" spans="1:48" x14ac:dyDescent="0.2">
      <c r="A420" s="358"/>
      <c r="B420" s="358"/>
      <c r="C420" s="358"/>
      <c r="D420" s="358"/>
      <c r="E420" s="358"/>
      <c r="F420" s="358"/>
      <c r="G420" s="358"/>
      <c r="H420" s="358"/>
      <c r="I420" s="358"/>
      <c r="J420" s="358"/>
      <c r="K420" s="358"/>
      <c r="L420" s="358"/>
      <c r="M420" s="358"/>
      <c r="N420" s="358"/>
      <c r="O420" s="358"/>
      <c r="P420" s="358"/>
      <c r="Q420" s="358"/>
      <c r="R420" s="358"/>
      <c r="S420" s="358"/>
      <c r="T420" s="358"/>
      <c r="U420" s="358"/>
      <c r="V420" s="358"/>
      <c r="W420" s="358"/>
      <c r="X420" s="358"/>
      <c r="Y420" s="358"/>
      <c r="Z420" s="358"/>
      <c r="AA420" s="358"/>
      <c r="AB420" s="358"/>
      <c r="AC420" s="358"/>
      <c r="AD420" s="359"/>
      <c r="AE420" s="359"/>
      <c r="AF420" s="359"/>
      <c r="AG420" s="359"/>
      <c r="AH420" s="359"/>
      <c r="AI420" s="359"/>
      <c r="AJ420" s="359"/>
      <c r="AK420" s="359"/>
      <c r="AL420" s="359"/>
      <c r="AM420" s="359"/>
      <c r="AN420" s="359"/>
      <c r="AO420" s="359"/>
      <c r="AP420" s="359"/>
      <c r="AQ420" s="359"/>
      <c r="AR420" s="359"/>
      <c r="AS420" s="359"/>
      <c r="AT420" s="359"/>
      <c r="AU420" s="359"/>
      <c r="AV420" s="360"/>
    </row>
    <row r="421" spans="1:48" x14ac:dyDescent="0.2">
      <c r="A421" s="358"/>
      <c r="B421" s="358"/>
      <c r="C421" s="358"/>
      <c r="D421" s="358"/>
      <c r="E421" s="358"/>
      <c r="F421" s="358"/>
      <c r="G421" s="358"/>
      <c r="H421" s="358"/>
      <c r="I421" s="358"/>
      <c r="J421" s="358"/>
      <c r="K421" s="358"/>
      <c r="L421" s="358"/>
      <c r="M421" s="358"/>
      <c r="N421" s="358"/>
      <c r="O421" s="358"/>
      <c r="P421" s="358"/>
      <c r="Q421" s="358"/>
      <c r="R421" s="358"/>
      <c r="S421" s="358"/>
      <c r="T421" s="358"/>
      <c r="U421" s="358"/>
      <c r="V421" s="358"/>
      <c r="W421" s="358"/>
      <c r="X421" s="358"/>
      <c r="Y421" s="358"/>
      <c r="Z421" s="358"/>
      <c r="AA421" s="358"/>
      <c r="AB421" s="358"/>
      <c r="AC421" s="358"/>
      <c r="AD421" s="359"/>
      <c r="AE421" s="359"/>
      <c r="AF421" s="359"/>
      <c r="AG421" s="359"/>
      <c r="AH421" s="359"/>
      <c r="AI421" s="359"/>
      <c r="AJ421" s="359"/>
      <c r="AK421" s="359"/>
      <c r="AL421" s="359"/>
      <c r="AM421" s="359"/>
      <c r="AN421" s="359"/>
      <c r="AO421" s="359"/>
      <c r="AP421" s="359"/>
      <c r="AQ421" s="359"/>
      <c r="AR421" s="359"/>
      <c r="AS421" s="359"/>
      <c r="AT421" s="359"/>
      <c r="AU421" s="359"/>
      <c r="AV421" s="360"/>
    </row>
    <row r="422" spans="1:48" x14ac:dyDescent="0.2">
      <c r="A422" s="358"/>
      <c r="B422" s="358"/>
      <c r="C422" s="358"/>
      <c r="D422" s="358"/>
      <c r="E422" s="358"/>
      <c r="F422" s="358"/>
      <c r="G422" s="358"/>
      <c r="H422" s="358"/>
      <c r="I422" s="358"/>
      <c r="J422" s="358"/>
      <c r="K422" s="358"/>
      <c r="L422" s="358"/>
      <c r="M422" s="358"/>
      <c r="N422" s="358"/>
      <c r="O422" s="358"/>
      <c r="P422" s="358"/>
      <c r="Q422" s="358"/>
      <c r="R422" s="358"/>
      <c r="S422" s="358"/>
      <c r="T422" s="358"/>
      <c r="U422" s="358"/>
      <c r="V422" s="358"/>
      <c r="W422" s="358"/>
      <c r="X422" s="358"/>
      <c r="Y422" s="358"/>
      <c r="Z422" s="358"/>
      <c r="AA422" s="358"/>
      <c r="AB422" s="358"/>
      <c r="AC422" s="358"/>
      <c r="AD422" s="359"/>
      <c r="AE422" s="359"/>
      <c r="AF422" s="359"/>
      <c r="AG422" s="359"/>
      <c r="AH422" s="359"/>
      <c r="AI422" s="359"/>
      <c r="AJ422" s="359"/>
      <c r="AK422" s="359"/>
      <c r="AL422" s="359"/>
      <c r="AM422" s="359"/>
      <c r="AN422" s="359"/>
      <c r="AO422" s="359"/>
      <c r="AP422" s="359"/>
      <c r="AQ422" s="359"/>
      <c r="AR422" s="359"/>
      <c r="AS422" s="359"/>
      <c r="AT422" s="359"/>
      <c r="AU422" s="359"/>
      <c r="AV422" s="360"/>
    </row>
    <row r="423" spans="1:48" x14ac:dyDescent="0.2">
      <c r="A423" s="358"/>
      <c r="B423" s="358"/>
      <c r="C423" s="358"/>
      <c r="D423" s="358"/>
      <c r="E423" s="358"/>
      <c r="F423" s="358"/>
      <c r="G423" s="358"/>
      <c r="H423" s="358"/>
      <c r="I423" s="358"/>
      <c r="J423" s="358"/>
      <c r="K423" s="358"/>
      <c r="L423" s="358"/>
      <c r="M423" s="358"/>
      <c r="N423" s="358"/>
      <c r="O423" s="358"/>
      <c r="P423" s="358"/>
      <c r="Q423" s="358"/>
      <c r="R423" s="358"/>
      <c r="S423" s="358"/>
      <c r="T423" s="358"/>
      <c r="U423" s="358"/>
      <c r="V423" s="358"/>
      <c r="W423" s="358"/>
      <c r="X423" s="358"/>
      <c r="Y423" s="358"/>
      <c r="Z423" s="358"/>
      <c r="AA423" s="358"/>
      <c r="AB423" s="358"/>
      <c r="AC423" s="358"/>
      <c r="AD423" s="359"/>
      <c r="AE423" s="359"/>
      <c r="AF423" s="359"/>
      <c r="AG423" s="359"/>
      <c r="AH423" s="359"/>
      <c r="AI423" s="359"/>
      <c r="AJ423" s="359"/>
      <c r="AK423" s="359"/>
      <c r="AL423" s="359"/>
      <c r="AM423" s="359"/>
      <c r="AN423" s="359"/>
      <c r="AO423" s="359"/>
      <c r="AP423" s="359"/>
      <c r="AQ423" s="359"/>
      <c r="AR423" s="359"/>
      <c r="AS423" s="359"/>
      <c r="AT423" s="359"/>
      <c r="AU423" s="359"/>
      <c r="AV423" s="360"/>
    </row>
    <row r="424" spans="1:48" x14ac:dyDescent="0.2">
      <c r="A424" s="358"/>
      <c r="B424" s="358"/>
      <c r="C424" s="358"/>
      <c r="D424" s="358"/>
      <c r="E424" s="358"/>
      <c r="F424" s="358"/>
      <c r="G424" s="358"/>
      <c r="H424" s="358"/>
      <c r="I424" s="358"/>
      <c r="J424" s="358"/>
      <c r="K424" s="358"/>
      <c r="L424" s="358"/>
      <c r="M424" s="358"/>
      <c r="N424" s="358"/>
      <c r="O424" s="358"/>
      <c r="P424" s="358"/>
      <c r="Q424" s="358"/>
      <c r="R424" s="358"/>
      <c r="S424" s="358"/>
      <c r="T424" s="358"/>
      <c r="U424" s="358"/>
      <c r="V424" s="358"/>
      <c r="W424" s="358"/>
      <c r="X424" s="358"/>
      <c r="Y424" s="358"/>
      <c r="Z424" s="358"/>
      <c r="AA424" s="358"/>
      <c r="AB424" s="358"/>
      <c r="AC424" s="358"/>
      <c r="AD424" s="359"/>
      <c r="AE424" s="359"/>
      <c r="AF424" s="359"/>
      <c r="AG424" s="359"/>
      <c r="AH424" s="359"/>
      <c r="AI424" s="359"/>
      <c r="AJ424" s="359"/>
      <c r="AK424" s="359"/>
      <c r="AL424" s="359"/>
      <c r="AM424" s="359"/>
      <c r="AN424" s="359"/>
      <c r="AO424" s="359"/>
      <c r="AP424" s="359"/>
      <c r="AQ424" s="359"/>
      <c r="AR424" s="359"/>
      <c r="AS424" s="359"/>
      <c r="AT424" s="359"/>
      <c r="AU424" s="359"/>
      <c r="AV424" s="360"/>
    </row>
    <row r="425" spans="1:48" x14ac:dyDescent="0.2">
      <c r="A425" s="358"/>
      <c r="B425" s="358"/>
      <c r="C425" s="358"/>
      <c r="D425" s="358"/>
      <c r="E425" s="358"/>
      <c r="F425" s="358"/>
      <c r="G425" s="358"/>
      <c r="H425" s="358"/>
      <c r="I425" s="358"/>
      <c r="J425" s="358"/>
      <c r="K425" s="358"/>
      <c r="L425" s="358"/>
      <c r="M425" s="358"/>
      <c r="N425" s="358"/>
      <c r="O425" s="358"/>
      <c r="P425" s="358"/>
      <c r="Q425" s="358"/>
      <c r="R425" s="358"/>
      <c r="S425" s="358"/>
      <c r="T425" s="358"/>
      <c r="U425" s="358"/>
      <c r="V425" s="358"/>
      <c r="W425" s="358"/>
      <c r="X425" s="358"/>
      <c r="Y425" s="358"/>
      <c r="Z425" s="358"/>
      <c r="AA425" s="358"/>
      <c r="AB425" s="358"/>
      <c r="AC425" s="358"/>
      <c r="AD425" s="359"/>
      <c r="AE425" s="359"/>
      <c r="AF425" s="359"/>
      <c r="AG425" s="359"/>
      <c r="AH425" s="359"/>
      <c r="AI425" s="359"/>
      <c r="AJ425" s="359"/>
      <c r="AK425" s="359"/>
      <c r="AL425" s="359"/>
      <c r="AM425" s="359"/>
      <c r="AN425" s="359"/>
      <c r="AO425" s="359"/>
      <c r="AP425" s="359"/>
      <c r="AQ425" s="359"/>
      <c r="AR425" s="359"/>
      <c r="AS425" s="359"/>
      <c r="AT425" s="359"/>
      <c r="AU425" s="359"/>
      <c r="AV425" s="360"/>
    </row>
    <row r="426" spans="1:48" x14ac:dyDescent="0.2">
      <c r="A426" s="358"/>
      <c r="B426" s="358"/>
      <c r="C426" s="358"/>
      <c r="D426" s="358"/>
      <c r="E426" s="358"/>
      <c r="F426" s="358"/>
      <c r="G426" s="358"/>
      <c r="H426" s="358"/>
      <c r="I426" s="358"/>
      <c r="J426" s="358"/>
      <c r="K426" s="358"/>
      <c r="L426" s="358"/>
      <c r="M426" s="358"/>
      <c r="N426" s="358"/>
      <c r="O426" s="358"/>
      <c r="P426" s="358"/>
      <c r="Q426" s="358"/>
      <c r="R426" s="358"/>
      <c r="S426" s="358"/>
      <c r="T426" s="358"/>
      <c r="U426" s="358"/>
      <c r="V426" s="358"/>
      <c r="W426" s="358"/>
      <c r="X426" s="358"/>
      <c r="Y426" s="358"/>
      <c r="Z426" s="358"/>
      <c r="AA426" s="358"/>
      <c r="AB426" s="358"/>
      <c r="AC426" s="358"/>
      <c r="AD426" s="359"/>
      <c r="AE426" s="359"/>
      <c r="AF426" s="359"/>
      <c r="AG426" s="359"/>
      <c r="AH426" s="359"/>
      <c r="AI426" s="359"/>
      <c r="AJ426" s="359"/>
      <c r="AK426" s="359"/>
      <c r="AL426" s="359"/>
      <c r="AM426" s="359"/>
      <c r="AN426" s="359"/>
      <c r="AO426" s="359"/>
      <c r="AP426" s="359"/>
      <c r="AQ426" s="359"/>
      <c r="AR426" s="359"/>
      <c r="AS426" s="359"/>
      <c r="AT426" s="359"/>
      <c r="AU426" s="359"/>
      <c r="AV426" s="360"/>
    </row>
    <row r="427" spans="1:48" x14ac:dyDescent="0.2">
      <c r="A427" s="358"/>
      <c r="B427" s="358"/>
      <c r="C427" s="358"/>
      <c r="D427" s="358"/>
      <c r="E427" s="358"/>
      <c r="F427" s="358"/>
      <c r="G427" s="358"/>
      <c r="H427" s="358"/>
      <c r="I427" s="358"/>
      <c r="J427" s="358"/>
      <c r="K427" s="358"/>
      <c r="L427" s="358"/>
      <c r="M427" s="358"/>
      <c r="N427" s="358"/>
      <c r="O427" s="358"/>
      <c r="P427" s="358"/>
      <c r="Q427" s="358"/>
      <c r="R427" s="358"/>
      <c r="S427" s="358"/>
      <c r="T427" s="358"/>
      <c r="U427" s="358"/>
      <c r="V427" s="358"/>
      <c r="W427" s="358"/>
      <c r="X427" s="358"/>
      <c r="Y427" s="358"/>
      <c r="Z427" s="358"/>
      <c r="AA427" s="358"/>
      <c r="AB427" s="358"/>
      <c r="AC427" s="358"/>
      <c r="AD427" s="359"/>
      <c r="AE427" s="359"/>
      <c r="AF427" s="359"/>
      <c r="AG427" s="359"/>
      <c r="AH427" s="359"/>
      <c r="AI427" s="359"/>
      <c r="AJ427" s="359"/>
      <c r="AK427" s="359"/>
      <c r="AL427" s="359"/>
      <c r="AM427" s="359"/>
      <c r="AN427" s="359"/>
      <c r="AO427" s="359"/>
      <c r="AP427" s="359"/>
      <c r="AQ427" s="359"/>
      <c r="AR427" s="359"/>
      <c r="AS427" s="359"/>
      <c r="AT427" s="359"/>
      <c r="AU427" s="359"/>
      <c r="AV427" s="360"/>
    </row>
    <row r="428" spans="1:48" x14ac:dyDescent="0.2">
      <c r="A428" s="358"/>
      <c r="B428" s="358"/>
      <c r="C428" s="358"/>
      <c r="D428" s="358"/>
      <c r="E428" s="358"/>
      <c r="F428" s="358"/>
      <c r="G428" s="358"/>
      <c r="H428" s="358"/>
      <c r="I428" s="358"/>
      <c r="J428" s="358"/>
      <c r="K428" s="358"/>
      <c r="L428" s="358"/>
      <c r="M428" s="358"/>
      <c r="N428" s="358"/>
      <c r="O428" s="358"/>
      <c r="P428" s="358"/>
      <c r="Q428" s="358"/>
      <c r="R428" s="358"/>
      <c r="S428" s="358"/>
      <c r="T428" s="358"/>
      <c r="U428" s="358"/>
      <c r="V428" s="358"/>
      <c r="W428" s="358"/>
      <c r="X428" s="358"/>
      <c r="Y428" s="358"/>
      <c r="Z428" s="358"/>
      <c r="AA428" s="358"/>
      <c r="AB428" s="358"/>
      <c r="AC428" s="358"/>
      <c r="AD428" s="359"/>
      <c r="AE428" s="359"/>
      <c r="AF428" s="359"/>
      <c r="AG428" s="359"/>
      <c r="AH428" s="359"/>
      <c r="AI428" s="359"/>
      <c r="AJ428" s="359"/>
      <c r="AK428" s="359"/>
      <c r="AL428" s="359"/>
      <c r="AM428" s="359"/>
      <c r="AN428" s="359"/>
      <c r="AO428" s="359"/>
      <c r="AP428" s="359"/>
      <c r="AQ428" s="359"/>
      <c r="AR428" s="359"/>
      <c r="AS428" s="359"/>
      <c r="AT428" s="359"/>
      <c r="AU428" s="359"/>
      <c r="AV428" s="360"/>
    </row>
    <row r="429" spans="1:48" x14ac:dyDescent="0.2">
      <c r="A429" s="358"/>
      <c r="B429" s="358"/>
      <c r="C429" s="358"/>
      <c r="D429" s="358"/>
      <c r="E429" s="358"/>
      <c r="F429" s="358"/>
      <c r="G429" s="358"/>
      <c r="H429" s="358"/>
      <c r="I429" s="358"/>
      <c r="J429" s="358"/>
      <c r="K429" s="358"/>
      <c r="L429" s="358"/>
      <c r="M429" s="358"/>
      <c r="N429" s="358"/>
      <c r="O429" s="358"/>
      <c r="P429" s="358"/>
      <c r="Q429" s="358"/>
      <c r="R429" s="358"/>
      <c r="S429" s="358"/>
      <c r="T429" s="358"/>
      <c r="U429" s="358"/>
      <c r="V429" s="358"/>
      <c r="W429" s="358"/>
      <c r="X429" s="358"/>
      <c r="Y429" s="358"/>
      <c r="Z429" s="358"/>
      <c r="AA429" s="358"/>
      <c r="AB429" s="358"/>
      <c r="AC429" s="358"/>
      <c r="AD429" s="359"/>
      <c r="AE429" s="359"/>
      <c r="AF429" s="359"/>
      <c r="AG429" s="359"/>
      <c r="AH429" s="359"/>
      <c r="AI429" s="359"/>
      <c r="AJ429" s="359"/>
      <c r="AK429" s="359"/>
      <c r="AL429" s="359"/>
      <c r="AM429" s="359"/>
      <c r="AN429" s="359"/>
      <c r="AO429" s="359"/>
      <c r="AP429" s="359"/>
      <c r="AQ429" s="359"/>
      <c r="AR429" s="359"/>
      <c r="AS429" s="359"/>
      <c r="AT429" s="359"/>
      <c r="AU429" s="359"/>
      <c r="AV429" s="360"/>
    </row>
    <row r="430" spans="1:48" x14ac:dyDescent="0.2">
      <c r="A430" s="358"/>
      <c r="B430" s="358"/>
      <c r="C430" s="358"/>
      <c r="D430" s="358"/>
      <c r="E430" s="358"/>
      <c r="F430" s="358"/>
      <c r="G430" s="358"/>
      <c r="H430" s="358"/>
      <c r="I430" s="358"/>
      <c r="J430" s="358"/>
      <c r="K430" s="358"/>
      <c r="L430" s="358"/>
      <c r="M430" s="358"/>
      <c r="N430" s="358"/>
      <c r="O430" s="358"/>
      <c r="P430" s="358"/>
      <c r="Q430" s="358"/>
      <c r="R430" s="358"/>
      <c r="S430" s="358"/>
      <c r="T430" s="358"/>
      <c r="U430" s="358"/>
      <c r="V430" s="358"/>
      <c r="W430" s="358"/>
      <c r="X430" s="358"/>
      <c r="Y430" s="358"/>
      <c r="Z430" s="358"/>
      <c r="AA430" s="358"/>
      <c r="AB430" s="358"/>
      <c r="AC430" s="358"/>
      <c r="AD430" s="359"/>
      <c r="AE430" s="359"/>
      <c r="AF430" s="359"/>
      <c r="AG430" s="359"/>
      <c r="AH430" s="359"/>
      <c r="AI430" s="359"/>
      <c r="AJ430" s="359"/>
      <c r="AK430" s="359"/>
      <c r="AL430" s="359"/>
      <c r="AM430" s="359"/>
      <c r="AN430" s="359"/>
      <c r="AO430" s="359"/>
      <c r="AP430" s="359"/>
      <c r="AQ430" s="359"/>
      <c r="AR430" s="359"/>
      <c r="AS430" s="359"/>
      <c r="AT430" s="359"/>
      <c r="AU430" s="359"/>
      <c r="AV430" s="360"/>
    </row>
    <row r="431" spans="1:48" x14ac:dyDescent="0.2">
      <c r="A431" s="358"/>
      <c r="B431" s="358"/>
      <c r="C431" s="358"/>
      <c r="D431" s="358"/>
      <c r="E431" s="358"/>
      <c r="F431" s="358"/>
      <c r="G431" s="358"/>
      <c r="H431" s="358"/>
      <c r="I431" s="358"/>
      <c r="J431" s="358"/>
      <c r="K431" s="358"/>
      <c r="L431" s="358"/>
      <c r="M431" s="358"/>
      <c r="N431" s="358"/>
      <c r="O431" s="358"/>
      <c r="P431" s="358"/>
      <c r="Q431" s="358"/>
      <c r="R431" s="358"/>
      <c r="S431" s="358"/>
      <c r="T431" s="358"/>
      <c r="U431" s="358"/>
      <c r="V431" s="358"/>
      <c r="W431" s="358"/>
      <c r="X431" s="358"/>
      <c r="Y431" s="358"/>
      <c r="Z431" s="358"/>
      <c r="AA431" s="358"/>
      <c r="AB431" s="358"/>
      <c r="AC431" s="358"/>
      <c r="AD431" s="359"/>
      <c r="AE431" s="359"/>
      <c r="AF431" s="359"/>
      <c r="AG431" s="359"/>
      <c r="AH431" s="359"/>
      <c r="AI431" s="359"/>
      <c r="AJ431" s="359"/>
      <c r="AK431" s="359"/>
      <c r="AL431" s="359"/>
      <c r="AM431" s="359"/>
      <c r="AN431" s="359"/>
      <c r="AO431" s="359"/>
      <c r="AP431" s="359"/>
      <c r="AQ431" s="359"/>
      <c r="AR431" s="359"/>
      <c r="AS431" s="359"/>
      <c r="AT431" s="359"/>
      <c r="AU431" s="359"/>
      <c r="AV431" s="360"/>
    </row>
    <row r="432" spans="1:48" x14ac:dyDescent="0.2">
      <c r="A432" s="358"/>
      <c r="B432" s="358"/>
      <c r="C432" s="358"/>
      <c r="D432" s="358"/>
      <c r="E432" s="358"/>
      <c r="F432" s="358"/>
      <c r="G432" s="358"/>
      <c r="H432" s="358"/>
      <c r="I432" s="358"/>
      <c r="J432" s="358"/>
      <c r="K432" s="358"/>
      <c r="L432" s="358"/>
      <c r="M432" s="358"/>
      <c r="N432" s="358"/>
      <c r="O432" s="358"/>
      <c r="P432" s="358"/>
      <c r="Q432" s="358"/>
      <c r="R432" s="358"/>
      <c r="S432" s="358"/>
      <c r="T432" s="358"/>
      <c r="U432" s="358"/>
      <c r="V432" s="358"/>
      <c r="W432" s="358"/>
      <c r="X432" s="358"/>
      <c r="Y432" s="358"/>
      <c r="Z432" s="358"/>
      <c r="AA432" s="358"/>
      <c r="AB432" s="358"/>
      <c r="AC432" s="358"/>
      <c r="AD432" s="359"/>
      <c r="AE432" s="359"/>
      <c r="AF432" s="359"/>
      <c r="AG432" s="359"/>
      <c r="AH432" s="359"/>
      <c r="AI432" s="359"/>
      <c r="AJ432" s="359"/>
      <c r="AK432" s="359"/>
      <c r="AL432" s="359"/>
      <c r="AM432" s="359"/>
      <c r="AN432" s="359"/>
      <c r="AO432" s="359"/>
      <c r="AP432" s="359"/>
      <c r="AQ432" s="359"/>
      <c r="AR432" s="359"/>
      <c r="AS432" s="359"/>
      <c r="AT432" s="359"/>
      <c r="AU432" s="359"/>
      <c r="AV432" s="360"/>
    </row>
    <row r="433" spans="1:48" x14ac:dyDescent="0.2">
      <c r="A433" s="358"/>
      <c r="B433" s="358"/>
      <c r="C433" s="358"/>
      <c r="D433" s="358"/>
      <c r="E433" s="358"/>
      <c r="F433" s="358"/>
      <c r="G433" s="358"/>
      <c r="H433" s="358"/>
      <c r="I433" s="358"/>
      <c r="J433" s="358"/>
      <c r="K433" s="358"/>
      <c r="L433" s="358"/>
      <c r="M433" s="358"/>
      <c r="N433" s="358"/>
      <c r="O433" s="358"/>
      <c r="P433" s="358"/>
      <c r="Q433" s="358"/>
      <c r="R433" s="358"/>
      <c r="S433" s="358"/>
      <c r="T433" s="358"/>
      <c r="U433" s="358"/>
      <c r="V433" s="358"/>
      <c r="W433" s="358"/>
      <c r="X433" s="358"/>
      <c r="Y433" s="358"/>
      <c r="Z433" s="358"/>
      <c r="AA433" s="358"/>
      <c r="AB433" s="358"/>
      <c r="AC433" s="358"/>
      <c r="AD433" s="359"/>
      <c r="AE433" s="359"/>
      <c r="AF433" s="359"/>
      <c r="AG433" s="359"/>
      <c r="AH433" s="359"/>
      <c r="AI433" s="359"/>
      <c r="AJ433" s="359"/>
      <c r="AK433" s="359"/>
      <c r="AL433" s="359"/>
      <c r="AM433" s="359"/>
      <c r="AN433" s="359"/>
      <c r="AO433" s="359"/>
      <c r="AP433" s="359"/>
      <c r="AQ433" s="359"/>
      <c r="AR433" s="359"/>
      <c r="AS433" s="359"/>
      <c r="AT433" s="359"/>
      <c r="AU433" s="359"/>
      <c r="AV433" s="360"/>
    </row>
    <row r="434" spans="1:48" x14ac:dyDescent="0.2">
      <c r="A434" s="358"/>
      <c r="B434" s="358"/>
      <c r="C434" s="358"/>
      <c r="D434" s="358"/>
      <c r="E434" s="358"/>
      <c r="F434" s="358"/>
      <c r="G434" s="358"/>
      <c r="H434" s="358"/>
      <c r="I434" s="358"/>
      <c r="J434" s="358"/>
      <c r="K434" s="358"/>
      <c r="L434" s="358"/>
      <c r="M434" s="358"/>
      <c r="N434" s="358"/>
      <c r="O434" s="358"/>
      <c r="P434" s="358"/>
      <c r="Q434" s="358"/>
      <c r="R434" s="358"/>
      <c r="S434" s="358"/>
      <c r="T434" s="358"/>
      <c r="U434" s="358"/>
      <c r="V434" s="358"/>
      <c r="W434" s="358"/>
      <c r="X434" s="358"/>
      <c r="Y434" s="358"/>
      <c r="Z434" s="358"/>
      <c r="AA434" s="358"/>
      <c r="AB434" s="358"/>
      <c r="AC434" s="358"/>
      <c r="AD434" s="359"/>
      <c r="AE434" s="359"/>
      <c r="AF434" s="359"/>
      <c r="AG434" s="359"/>
      <c r="AH434" s="359"/>
      <c r="AI434" s="359"/>
      <c r="AJ434" s="359"/>
      <c r="AK434" s="359"/>
      <c r="AL434" s="359"/>
      <c r="AM434" s="359"/>
      <c r="AN434" s="359"/>
      <c r="AO434" s="359"/>
      <c r="AP434" s="359"/>
      <c r="AQ434" s="359"/>
      <c r="AR434" s="359"/>
      <c r="AS434" s="359"/>
      <c r="AT434" s="359"/>
      <c r="AU434" s="359"/>
      <c r="AV434" s="360"/>
    </row>
    <row r="435" spans="1:48" x14ac:dyDescent="0.2">
      <c r="A435" s="358"/>
      <c r="B435" s="358"/>
      <c r="C435" s="358"/>
      <c r="D435" s="358"/>
      <c r="E435" s="358"/>
      <c r="F435" s="358"/>
      <c r="G435" s="358"/>
      <c r="H435" s="358"/>
      <c r="I435" s="358"/>
      <c r="J435" s="358"/>
      <c r="K435" s="358"/>
      <c r="L435" s="358"/>
      <c r="M435" s="358"/>
      <c r="N435" s="358"/>
      <c r="O435" s="358"/>
      <c r="P435" s="358"/>
      <c r="Q435" s="358"/>
      <c r="R435" s="358"/>
      <c r="S435" s="358"/>
      <c r="T435" s="358"/>
      <c r="U435" s="358"/>
      <c r="V435" s="358"/>
      <c r="W435" s="358"/>
      <c r="X435" s="358"/>
      <c r="Y435" s="358"/>
      <c r="Z435" s="358"/>
      <c r="AA435" s="358"/>
      <c r="AB435" s="358"/>
      <c r="AC435" s="358"/>
      <c r="AD435" s="359"/>
      <c r="AE435" s="359"/>
      <c r="AF435" s="359"/>
      <c r="AG435" s="359"/>
      <c r="AH435" s="359"/>
      <c r="AI435" s="359"/>
      <c r="AJ435" s="359"/>
      <c r="AK435" s="359"/>
      <c r="AL435" s="359"/>
      <c r="AM435" s="359"/>
      <c r="AN435" s="359"/>
      <c r="AO435" s="359"/>
      <c r="AP435" s="359"/>
      <c r="AQ435" s="359"/>
      <c r="AR435" s="359"/>
      <c r="AS435" s="359"/>
      <c r="AT435" s="359"/>
      <c r="AU435" s="359"/>
      <c r="AV435" s="360"/>
    </row>
    <row r="436" spans="1:48" x14ac:dyDescent="0.2">
      <c r="A436" s="358"/>
      <c r="B436" s="358"/>
      <c r="C436" s="358"/>
      <c r="D436" s="358"/>
      <c r="E436" s="358"/>
      <c r="F436" s="358"/>
      <c r="G436" s="358"/>
      <c r="H436" s="358"/>
      <c r="I436" s="358"/>
      <c r="J436" s="358"/>
      <c r="K436" s="358"/>
      <c r="L436" s="358"/>
      <c r="M436" s="358"/>
      <c r="N436" s="358"/>
      <c r="O436" s="358"/>
      <c r="P436" s="358"/>
      <c r="Q436" s="358"/>
      <c r="R436" s="358"/>
      <c r="S436" s="358"/>
      <c r="T436" s="358"/>
      <c r="U436" s="358"/>
      <c r="V436" s="358"/>
      <c r="W436" s="358"/>
      <c r="X436" s="358"/>
      <c r="Y436" s="358"/>
      <c r="Z436" s="358"/>
      <c r="AA436" s="358"/>
      <c r="AB436" s="358"/>
      <c r="AC436" s="358"/>
      <c r="AD436" s="359"/>
      <c r="AE436" s="359"/>
      <c r="AF436" s="359"/>
      <c r="AG436" s="359"/>
      <c r="AH436" s="359"/>
      <c r="AI436" s="359"/>
      <c r="AJ436" s="359"/>
      <c r="AK436" s="359"/>
      <c r="AL436" s="359"/>
      <c r="AM436" s="359"/>
      <c r="AN436" s="359"/>
      <c r="AO436" s="359"/>
      <c r="AP436" s="359"/>
      <c r="AQ436" s="359"/>
      <c r="AR436" s="359"/>
      <c r="AS436" s="359"/>
      <c r="AT436" s="359"/>
      <c r="AU436" s="359"/>
      <c r="AV436" s="360"/>
    </row>
    <row r="437" spans="1:48" x14ac:dyDescent="0.2">
      <c r="A437" s="358"/>
      <c r="B437" s="358"/>
      <c r="C437" s="358"/>
      <c r="D437" s="358"/>
      <c r="E437" s="358"/>
      <c r="F437" s="358"/>
      <c r="G437" s="358"/>
      <c r="H437" s="358"/>
      <c r="I437" s="358"/>
      <c r="J437" s="358"/>
      <c r="K437" s="358"/>
      <c r="L437" s="358"/>
      <c r="M437" s="358"/>
      <c r="N437" s="358"/>
      <c r="O437" s="358"/>
      <c r="P437" s="358"/>
      <c r="Q437" s="358"/>
      <c r="R437" s="358"/>
      <c r="S437" s="358"/>
      <c r="T437" s="358"/>
      <c r="U437" s="358"/>
      <c r="V437" s="358"/>
      <c r="W437" s="358"/>
      <c r="X437" s="358"/>
      <c r="Y437" s="358"/>
      <c r="Z437" s="358"/>
      <c r="AA437" s="358"/>
      <c r="AB437" s="358"/>
      <c r="AC437" s="358"/>
      <c r="AD437" s="359"/>
      <c r="AE437" s="359"/>
      <c r="AF437" s="359"/>
      <c r="AG437" s="359"/>
      <c r="AH437" s="359"/>
      <c r="AI437" s="359"/>
      <c r="AJ437" s="359"/>
      <c r="AK437" s="359"/>
      <c r="AL437" s="359"/>
      <c r="AM437" s="359"/>
      <c r="AN437" s="359"/>
      <c r="AO437" s="359"/>
      <c r="AP437" s="359"/>
      <c r="AQ437" s="359"/>
      <c r="AR437" s="359"/>
      <c r="AS437" s="359"/>
      <c r="AT437" s="359"/>
      <c r="AU437" s="359"/>
      <c r="AV437" s="360"/>
    </row>
    <row r="438" spans="1:48" x14ac:dyDescent="0.2">
      <c r="A438" s="358"/>
      <c r="B438" s="358"/>
      <c r="C438" s="358"/>
      <c r="D438" s="358"/>
      <c r="E438" s="358"/>
      <c r="F438" s="358"/>
      <c r="G438" s="358"/>
      <c r="H438" s="358"/>
      <c r="I438" s="358"/>
      <c r="J438" s="358"/>
      <c r="K438" s="358"/>
      <c r="L438" s="358"/>
      <c r="M438" s="358"/>
      <c r="N438" s="358"/>
      <c r="O438" s="358"/>
      <c r="P438" s="358"/>
      <c r="Q438" s="358"/>
      <c r="R438" s="358"/>
      <c r="S438" s="358"/>
      <c r="T438" s="358"/>
      <c r="U438" s="358"/>
      <c r="V438" s="358"/>
      <c r="W438" s="358"/>
      <c r="X438" s="358"/>
      <c r="Y438" s="358"/>
      <c r="Z438" s="358"/>
      <c r="AA438" s="358"/>
      <c r="AB438" s="358"/>
      <c r="AC438" s="358"/>
      <c r="AD438" s="359"/>
      <c r="AE438" s="359"/>
      <c r="AF438" s="359"/>
      <c r="AG438" s="359"/>
      <c r="AH438" s="359"/>
      <c r="AI438" s="359"/>
      <c r="AJ438" s="359"/>
      <c r="AK438" s="359"/>
      <c r="AL438" s="359"/>
      <c r="AM438" s="359"/>
      <c r="AN438" s="359"/>
      <c r="AO438" s="359"/>
      <c r="AP438" s="359"/>
      <c r="AQ438" s="359"/>
      <c r="AR438" s="359"/>
      <c r="AS438" s="359"/>
      <c r="AT438" s="359"/>
      <c r="AU438" s="359"/>
      <c r="AV438" s="360"/>
    </row>
    <row r="439" spans="1:48" x14ac:dyDescent="0.2">
      <c r="A439" s="358"/>
      <c r="B439" s="358"/>
      <c r="C439" s="358"/>
      <c r="D439" s="358"/>
      <c r="E439" s="358"/>
      <c r="F439" s="358"/>
      <c r="G439" s="358"/>
      <c r="H439" s="358"/>
      <c r="I439" s="358"/>
      <c r="J439" s="358"/>
      <c r="K439" s="358"/>
      <c r="L439" s="358"/>
      <c r="M439" s="358"/>
      <c r="N439" s="358"/>
      <c r="O439" s="358"/>
      <c r="P439" s="358"/>
      <c r="Q439" s="358"/>
      <c r="R439" s="358"/>
      <c r="S439" s="358"/>
      <c r="T439" s="358"/>
      <c r="U439" s="358"/>
      <c r="V439" s="358"/>
      <c r="W439" s="358"/>
      <c r="X439" s="358"/>
      <c r="Y439" s="358"/>
      <c r="Z439" s="358"/>
      <c r="AA439" s="358"/>
      <c r="AB439" s="358"/>
      <c r="AC439" s="358"/>
      <c r="AD439" s="359"/>
      <c r="AE439" s="359"/>
      <c r="AF439" s="359"/>
      <c r="AG439" s="359"/>
      <c r="AH439" s="359"/>
      <c r="AI439" s="359"/>
      <c r="AJ439" s="359"/>
      <c r="AK439" s="359"/>
      <c r="AL439" s="359"/>
      <c r="AM439" s="359"/>
      <c r="AN439" s="359"/>
      <c r="AO439" s="359"/>
      <c r="AP439" s="359"/>
      <c r="AQ439" s="359"/>
      <c r="AR439" s="359"/>
      <c r="AS439" s="359"/>
      <c r="AT439" s="359"/>
      <c r="AU439" s="359"/>
      <c r="AV439" s="360"/>
    </row>
    <row r="440" spans="1:48" x14ac:dyDescent="0.2">
      <c r="A440" s="358"/>
      <c r="B440" s="358"/>
      <c r="C440" s="358"/>
      <c r="D440" s="358"/>
      <c r="E440" s="358"/>
      <c r="F440" s="358"/>
      <c r="G440" s="358"/>
      <c r="H440" s="358"/>
      <c r="I440" s="358"/>
      <c r="J440" s="358"/>
      <c r="K440" s="358"/>
      <c r="L440" s="358"/>
      <c r="M440" s="358"/>
      <c r="N440" s="358"/>
      <c r="O440" s="358"/>
      <c r="P440" s="358"/>
      <c r="Q440" s="358"/>
      <c r="R440" s="358"/>
      <c r="S440" s="358"/>
      <c r="T440" s="358"/>
      <c r="U440" s="358"/>
      <c r="V440" s="358"/>
      <c r="W440" s="358"/>
      <c r="X440" s="358"/>
      <c r="Y440" s="358"/>
      <c r="Z440" s="358"/>
      <c r="AA440" s="358"/>
      <c r="AB440" s="358"/>
      <c r="AC440" s="358"/>
      <c r="AD440" s="359"/>
      <c r="AE440" s="359"/>
      <c r="AF440" s="359"/>
      <c r="AG440" s="359"/>
      <c r="AH440" s="359"/>
      <c r="AI440" s="359"/>
      <c r="AJ440" s="359"/>
      <c r="AK440" s="359"/>
      <c r="AL440" s="359"/>
      <c r="AM440" s="359"/>
      <c r="AN440" s="359"/>
      <c r="AO440" s="359"/>
      <c r="AP440" s="359"/>
      <c r="AQ440" s="359"/>
      <c r="AR440" s="359"/>
      <c r="AS440" s="359"/>
      <c r="AT440" s="359"/>
      <c r="AU440" s="359"/>
      <c r="AV440" s="360"/>
    </row>
    <row r="441" spans="1:48" x14ac:dyDescent="0.2">
      <c r="A441" s="358"/>
      <c r="B441" s="358"/>
      <c r="C441" s="358"/>
      <c r="D441" s="358"/>
      <c r="E441" s="358"/>
      <c r="F441" s="358"/>
      <c r="G441" s="358"/>
      <c r="H441" s="358"/>
      <c r="I441" s="358"/>
      <c r="J441" s="358"/>
      <c r="K441" s="358"/>
      <c r="L441" s="358"/>
      <c r="M441" s="358"/>
      <c r="N441" s="358"/>
      <c r="O441" s="358"/>
      <c r="P441" s="358"/>
      <c r="Q441" s="358"/>
      <c r="R441" s="358"/>
      <c r="S441" s="358"/>
      <c r="T441" s="358"/>
      <c r="U441" s="358"/>
      <c r="V441" s="358"/>
      <c r="W441" s="358"/>
      <c r="X441" s="358"/>
      <c r="Y441" s="358"/>
      <c r="Z441" s="358"/>
      <c r="AA441" s="358"/>
      <c r="AB441" s="358"/>
      <c r="AC441" s="358"/>
      <c r="AD441" s="359"/>
      <c r="AE441" s="359"/>
      <c r="AF441" s="359"/>
      <c r="AG441" s="359"/>
      <c r="AH441" s="359"/>
      <c r="AI441" s="359"/>
      <c r="AJ441" s="359"/>
      <c r="AK441" s="359"/>
      <c r="AL441" s="359"/>
      <c r="AM441" s="359"/>
      <c r="AN441" s="359"/>
      <c r="AO441" s="359"/>
      <c r="AP441" s="359"/>
      <c r="AQ441" s="359"/>
      <c r="AR441" s="359"/>
      <c r="AS441" s="359"/>
      <c r="AT441" s="359"/>
      <c r="AU441" s="359"/>
      <c r="AV441" s="360"/>
    </row>
    <row r="442" spans="1:48" x14ac:dyDescent="0.2">
      <c r="A442" s="358"/>
      <c r="B442" s="358"/>
      <c r="C442" s="358"/>
      <c r="D442" s="358"/>
      <c r="E442" s="358"/>
      <c r="F442" s="358"/>
      <c r="G442" s="358"/>
      <c r="H442" s="358"/>
      <c r="I442" s="358"/>
      <c r="J442" s="358"/>
      <c r="K442" s="358"/>
      <c r="L442" s="358"/>
      <c r="M442" s="358"/>
      <c r="N442" s="358"/>
      <c r="O442" s="358"/>
      <c r="P442" s="358"/>
      <c r="Q442" s="358"/>
      <c r="R442" s="358"/>
      <c r="S442" s="358"/>
      <c r="T442" s="358"/>
      <c r="U442" s="358"/>
      <c r="V442" s="358"/>
      <c r="W442" s="358"/>
      <c r="X442" s="358"/>
      <c r="Y442" s="358"/>
      <c r="Z442" s="358"/>
      <c r="AA442" s="358"/>
      <c r="AB442" s="358"/>
      <c r="AC442" s="358"/>
      <c r="AD442" s="359"/>
      <c r="AE442" s="359"/>
      <c r="AF442" s="359"/>
      <c r="AG442" s="359"/>
      <c r="AH442" s="359"/>
      <c r="AI442" s="359"/>
      <c r="AJ442" s="359"/>
      <c r="AK442" s="359"/>
      <c r="AL442" s="359"/>
      <c r="AM442" s="359"/>
      <c r="AN442" s="359"/>
      <c r="AO442" s="359"/>
      <c r="AP442" s="359"/>
      <c r="AQ442" s="359"/>
      <c r="AR442" s="359"/>
      <c r="AS442" s="359"/>
      <c r="AT442" s="359"/>
      <c r="AU442" s="359"/>
      <c r="AV442" s="360"/>
    </row>
    <row r="443" spans="1:48" x14ac:dyDescent="0.2">
      <c r="A443" s="358"/>
      <c r="B443" s="358"/>
      <c r="C443" s="358"/>
      <c r="D443" s="358"/>
      <c r="E443" s="358"/>
      <c r="F443" s="358"/>
      <c r="G443" s="358"/>
      <c r="H443" s="358"/>
      <c r="I443" s="358"/>
      <c r="J443" s="358"/>
      <c r="K443" s="358"/>
      <c r="L443" s="358"/>
      <c r="M443" s="358"/>
      <c r="N443" s="358"/>
      <c r="O443" s="358"/>
      <c r="P443" s="358"/>
      <c r="Q443" s="358"/>
      <c r="R443" s="358"/>
      <c r="S443" s="358"/>
      <c r="T443" s="358"/>
      <c r="U443" s="358"/>
      <c r="V443" s="358"/>
      <c r="W443" s="358"/>
      <c r="X443" s="358"/>
      <c r="Y443" s="358"/>
      <c r="Z443" s="358"/>
      <c r="AA443" s="358"/>
      <c r="AB443" s="358"/>
      <c r="AC443" s="358"/>
      <c r="AD443" s="359"/>
      <c r="AE443" s="359"/>
      <c r="AF443" s="359"/>
      <c r="AG443" s="359"/>
      <c r="AH443" s="359"/>
      <c r="AI443" s="359"/>
      <c r="AJ443" s="359"/>
      <c r="AK443" s="359"/>
      <c r="AL443" s="359"/>
      <c r="AM443" s="359"/>
      <c r="AN443" s="359"/>
      <c r="AO443" s="359"/>
      <c r="AP443" s="359"/>
      <c r="AQ443" s="359"/>
      <c r="AR443" s="359"/>
      <c r="AS443" s="359"/>
      <c r="AT443" s="359"/>
      <c r="AU443" s="359"/>
      <c r="AV443" s="360"/>
    </row>
    <row r="444" spans="1:48" x14ac:dyDescent="0.2">
      <c r="A444" s="358"/>
      <c r="B444" s="358"/>
      <c r="C444" s="358"/>
      <c r="D444" s="358"/>
      <c r="E444" s="358"/>
      <c r="F444" s="358"/>
      <c r="G444" s="358"/>
      <c r="H444" s="358"/>
      <c r="I444" s="358"/>
      <c r="J444" s="358"/>
      <c r="K444" s="358"/>
      <c r="L444" s="358"/>
      <c r="M444" s="358"/>
      <c r="N444" s="358"/>
      <c r="O444" s="358"/>
      <c r="P444" s="358"/>
      <c r="Q444" s="358"/>
      <c r="R444" s="358"/>
      <c r="S444" s="358"/>
      <c r="T444" s="358"/>
      <c r="U444" s="358"/>
      <c r="V444" s="358"/>
      <c r="W444" s="358"/>
      <c r="X444" s="358"/>
      <c r="Y444" s="358"/>
      <c r="Z444" s="358"/>
      <c r="AA444" s="358"/>
      <c r="AB444" s="358"/>
      <c r="AC444" s="358"/>
      <c r="AD444" s="359"/>
      <c r="AE444" s="359"/>
      <c r="AF444" s="359"/>
      <c r="AG444" s="359"/>
      <c r="AH444" s="359"/>
      <c r="AI444" s="359"/>
      <c r="AJ444" s="359"/>
      <c r="AK444" s="359"/>
      <c r="AL444" s="359"/>
      <c r="AM444" s="359"/>
      <c r="AN444" s="359"/>
      <c r="AO444" s="359"/>
      <c r="AP444" s="359"/>
      <c r="AQ444" s="359"/>
      <c r="AR444" s="359"/>
      <c r="AS444" s="359"/>
      <c r="AT444" s="359"/>
      <c r="AU444" s="359"/>
      <c r="AV444" s="360"/>
    </row>
    <row r="445" spans="1:48" x14ac:dyDescent="0.2">
      <c r="A445" s="358"/>
      <c r="B445" s="358"/>
      <c r="C445" s="358"/>
      <c r="D445" s="358"/>
      <c r="E445" s="358"/>
      <c r="F445" s="358"/>
      <c r="G445" s="358"/>
      <c r="H445" s="358"/>
      <c r="I445" s="358"/>
      <c r="J445" s="358"/>
      <c r="K445" s="358"/>
      <c r="L445" s="358"/>
      <c r="M445" s="358"/>
      <c r="N445" s="358"/>
      <c r="O445" s="358"/>
      <c r="P445" s="358"/>
      <c r="Q445" s="358"/>
      <c r="R445" s="358"/>
      <c r="S445" s="358"/>
      <c r="T445" s="358"/>
      <c r="U445" s="358"/>
      <c r="V445" s="358"/>
      <c r="W445" s="358"/>
      <c r="X445" s="358"/>
      <c r="Y445" s="358"/>
      <c r="Z445" s="358"/>
      <c r="AA445" s="358"/>
      <c r="AB445" s="358"/>
      <c r="AC445" s="358"/>
      <c r="AD445" s="359"/>
      <c r="AE445" s="359"/>
      <c r="AF445" s="359"/>
      <c r="AG445" s="359"/>
      <c r="AH445" s="359"/>
      <c r="AI445" s="359"/>
      <c r="AJ445" s="359"/>
      <c r="AK445" s="359"/>
      <c r="AL445" s="359"/>
      <c r="AM445" s="359"/>
      <c r="AN445" s="359"/>
      <c r="AO445" s="359"/>
      <c r="AP445" s="359"/>
      <c r="AQ445" s="359"/>
      <c r="AR445" s="359"/>
      <c r="AS445" s="359"/>
      <c r="AT445" s="359"/>
      <c r="AU445" s="359"/>
      <c r="AV445" s="360"/>
    </row>
    <row r="446" spans="1:48" x14ac:dyDescent="0.2">
      <c r="A446" s="358"/>
      <c r="B446" s="358"/>
      <c r="C446" s="358"/>
      <c r="D446" s="358"/>
      <c r="E446" s="358"/>
      <c r="F446" s="358"/>
      <c r="G446" s="358"/>
      <c r="H446" s="358"/>
      <c r="I446" s="358"/>
      <c r="J446" s="358"/>
      <c r="K446" s="358"/>
      <c r="L446" s="358"/>
      <c r="M446" s="358"/>
      <c r="N446" s="358"/>
      <c r="O446" s="358"/>
      <c r="P446" s="358"/>
      <c r="Q446" s="358"/>
      <c r="R446" s="358"/>
      <c r="S446" s="358"/>
      <c r="T446" s="358"/>
      <c r="U446" s="358"/>
      <c r="V446" s="358"/>
      <c r="W446" s="358"/>
      <c r="X446" s="358"/>
      <c r="Y446" s="358"/>
      <c r="Z446" s="358"/>
      <c r="AA446" s="358"/>
      <c r="AB446" s="358"/>
      <c r="AC446" s="358"/>
      <c r="AD446" s="359"/>
      <c r="AE446" s="359"/>
      <c r="AF446" s="359"/>
      <c r="AG446" s="359"/>
      <c r="AH446" s="359"/>
      <c r="AI446" s="359"/>
      <c r="AJ446" s="359"/>
      <c r="AK446" s="359"/>
      <c r="AL446" s="359"/>
      <c r="AM446" s="359"/>
      <c r="AN446" s="359"/>
      <c r="AO446" s="359"/>
      <c r="AP446" s="359"/>
      <c r="AQ446" s="359"/>
      <c r="AR446" s="359"/>
      <c r="AS446" s="359"/>
      <c r="AT446" s="359"/>
      <c r="AU446" s="359"/>
      <c r="AV446" s="360"/>
    </row>
    <row r="447" spans="1:48" x14ac:dyDescent="0.2">
      <c r="A447" s="358"/>
      <c r="B447" s="358"/>
      <c r="C447" s="358"/>
      <c r="D447" s="358"/>
      <c r="E447" s="358"/>
      <c r="F447" s="358"/>
      <c r="G447" s="358"/>
      <c r="H447" s="358"/>
      <c r="I447" s="358"/>
      <c r="J447" s="358"/>
      <c r="K447" s="358"/>
      <c r="L447" s="358"/>
      <c r="M447" s="358"/>
      <c r="N447" s="358"/>
      <c r="O447" s="358"/>
      <c r="P447" s="358"/>
      <c r="Q447" s="358"/>
      <c r="R447" s="358"/>
      <c r="S447" s="358"/>
      <c r="T447" s="358"/>
      <c r="U447" s="358"/>
      <c r="V447" s="358"/>
      <c r="W447" s="358"/>
      <c r="X447" s="358"/>
      <c r="Y447" s="358"/>
      <c r="Z447" s="358"/>
      <c r="AA447" s="358"/>
      <c r="AB447" s="358"/>
      <c r="AC447" s="358"/>
      <c r="AD447" s="359"/>
      <c r="AE447" s="359"/>
      <c r="AF447" s="359"/>
      <c r="AG447" s="359"/>
      <c r="AH447" s="359"/>
      <c r="AI447" s="359"/>
      <c r="AJ447" s="359"/>
      <c r="AK447" s="359"/>
      <c r="AL447" s="359"/>
      <c r="AM447" s="359"/>
      <c r="AN447" s="359"/>
      <c r="AO447" s="359"/>
      <c r="AP447" s="359"/>
      <c r="AQ447" s="359"/>
      <c r="AR447" s="359"/>
      <c r="AS447" s="359"/>
      <c r="AT447" s="359"/>
      <c r="AU447" s="359"/>
      <c r="AV447" s="360"/>
    </row>
    <row r="448" spans="1:48" x14ac:dyDescent="0.2">
      <c r="A448" s="358"/>
      <c r="B448" s="358"/>
      <c r="C448" s="358"/>
      <c r="D448" s="358"/>
      <c r="E448" s="358"/>
      <c r="F448" s="358"/>
      <c r="G448" s="358"/>
      <c r="H448" s="358"/>
      <c r="I448" s="358"/>
      <c r="J448" s="358"/>
      <c r="K448" s="358"/>
      <c r="L448" s="358"/>
      <c r="M448" s="358"/>
      <c r="N448" s="358"/>
      <c r="O448" s="358"/>
      <c r="P448" s="358"/>
      <c r="Q448" s="358"/>
      <c r="R448" s="358"/>
      <c r="S448" s="358"/>
      <c r="T448" s="358"/>
      <c r="U448" s="358"/>
      <c r="V448" s="358"/>
      <c r="W448" s="358"/>
      <c r="X448" s="358"/>
      <c r="Y448" s="358"/>
      <c r="Z448" s="358"/>
      <c r="AA448" s="358"/>
      <c r="AB448" s="358"/>
      <c r="AC448" s="358"/>
      <c r="AD448" s="359"/>
      <c r="AE448" s="359"/>
      <c r="AF448" s="359"/>
      <c r="AG448" s="359"/>
      <c r="AH448" s="359"/>
      <c r="AI448" s="359"/>
      <c r="AJ448" s="359"/>
      <c r="AK448" s="359"/>
      <c r="AL448" s="359"/>
      <c r="AM448" s="359"/>
      <c r="AN448" s="359"/>
      <c r="AO448" s="359"/>
      <c r="AP448" s="359"/>
      <c r="AQ448" s="359"/>
      <c r="AR448" s="359"/>
      <c r="AS448" s="359"/>
      <c r="AT448" s="359"/>
      <c r="AU448" s="359"/>
      <c r="AV448" s="360"/>
    </row>
    <row r="449" spans="1:48" x14ac:dyDescent="0.2">
      <c r="A449" s="358"/>
      <c r="B449" s="358"/>
      <c r="C449" s="358"/>
      <c r="D449" s="358"/>
      <c r="E449" s="358"/>
      <c r="F449" s="358"/>
      <c r="G449" s="358"/>
      <c r="H449" s="358"/>
      <c r="I449" s="358"/>
      <c r="J449" s="358"/>
      <c r="K449" s="358"/>
      <c r="L449" s="358"/>
      <c r="M449" s="358"/>
      <c r="N449" s="358"/>
      <c r="O449" s="358"/>
      <c r="P449" s="358"/>
      <c r="Q449" s="358"/>
      <c r="R449" s="358"/>
      <c r="S449" s="358"/>
      <c r="T449" s="358"/>
      <c r="U449" s="358"/>
      <c r="V449" s="358"/>
      <c r="W449" s="358"/>
      <c r="X449" s="358"/>
      <c r="Y449" s="358"/>
      <c r="Z449" s="358"/>
      <c r="AA449" s="358"/>
      <c r="AB449" s="358"/>
      <c r="AC449" s="358"/>
      <c r="AD449" s="359"/>
      <c r="AE449" s="359"/>
      <c r="AF449" s="359"/>
      <c r="AG449" s="359"/>
      <c r="AH449" s="359"/>
      <c r="AI449" s="359"/>
      <c r="AJ449" s="359"/>
      <c r="AK449" s="359"/>
      <c r="AL449" s="359"/>
      <c r="AM449" s="359"/>
      <c r="AN449" s="359"/>
      <c r="AO449" s="359"/>
      <c r="AP449" s="359"/>
      <c r="AQ449" s="359"/>
      <c r="AR449" s="359"/>
      <c r="AS449" s="359"/>
      <c r="AT449" s="359"/>
      <c r="AU449" s="359"/>
      <c r="AV449" s="360"/>
    </row>
    <row r="450" spans="1:48" x14ac:dyDescent="0.2">
      <c r="A450" s="358"/>
      <c r="B450" s="358"/>
      <c r="C450" s="358"/>
      <c r="D450" s="358"/>
      <c r="E450" s="358"/>
      <c r="F450" s="358"/>
      <c r="G450" s="358"/>
      <c r="H450" s="358"/>
      <c r="I450" s="358"/>
      <c r="J450" s="358"/>
      <c r="K450" s="358"/>
      <c r="L450" s="358"/>
      <c r="M450" s="358"/>
      <c r="N450" s="358"/>
      <c r="O450" s="358"/>
      <c r="P450" s="358"/>
      <c r="Q450" s="358"/>
      <c r="R450" s="358"/>
      <c r="S450" s="358"/>
      <c r="T450" s="358"/>
      <c r="U450" s="358"/>
      <c r="V450" s="358"/>
      <c r="W450" s="358"/>
      <c r="X450" s="358"/>
      <c r="Y450" s="358"/>
      <c r="Z450" s="358"/>
      <c r="AA450" s="358"/>
      <c r="AB450" s="358"/>
      <c r="AC450" s="358"/>
      <c r="AD450" s="359"/>
      <c r="AE450" s="359"/>
      <c r="AF450" s="359"/>
      <c r="AG450" s="359"/>
      <c r="AH450" s="359"/>
      <c r="AI450" s="359"/>
      <c r="AJ450" s="359"/>
      <c r="AK450" s="359"/>
      <c r="AL450" s="359"/>
      <c r="AM450" s="359"/>
      <c r="AN450" s="359"/>
      <c r="AO450" s="359"/>
      <c r="AP450" s="359"/>
      <c r="AQ450" s="359"/>
      <c r="AR450" s="359"/>
      <c r="AS450" s="359"/>
      <c r="AT450" s="359"/>
      <c r="AU450" s="359"/>
      <c r="AV450" s="360"/>
    </row>
    <row r="451" spans="1:48" x14ac:dyDescent="0.2">
      <c r="A451" s="358"/>
      <c r="B451" s="358"/>
      <c r="C451" s="358"/>
      <c r="D451" s="358"/>
      <c r="E451" s="358"/>
      <c r="F451" s="358"/>
      <c r="G451" s="358"/>
      <c r="H451" s="358"/>
      <c r="I451" s="358"/>
      <c r="J451" s="358"/>
      <c r="K451" s="358"/>
      <c r="L451" s="358"/>
      <c r="M451" s="358"/>
      <c r="N451" s="358"/>
      <c r="O451" s="358"/>
      <c r="P451" s="358"/>
      <c r="Q451" s="358"/>
      <c r="R451" s="358"/>
      <c r="S451" s="358"/>
      <c r="T451" s="358"/>
      <c r="U451" s="358"/>
      <c r="V451" s="358"/>
      <c r="W451" s="358"/>
      <c r="X451" s="358"/>
      <c r="Y451" s="358"/>
      <c r="Z451" s="358"/>
      <c r="AA451" s="358"/>
      <c r="AB451" s="358"/>
      <c r="AC451" s="358"/>
      <c r="AD451" s="359"/>
      <c r="AE451" s="359"/>
      <c r="AF451" s="359"/>
      <c r="AG451" s="359"/>
      <c r="AH451" s="359"/>
      <c r="AI451" s="359"/>
      <c r="AJ451" s="359"/>
      <c r="AK451" s="359"/>
      <c r="AL451" s="359"/>
      <c r="AM451" s="359"/>
      <c r="AN451" s="359"/>
      <c r="AO451" s="359"/>
      <c r="AP451" s="359"/>
      <c r="AQ451" s="359"/>
      <c r="AR451" s="359"/>
      <c r="AS451" s="359"/>
      <c r="AT451" s="359"/>
      <c r="AU451" s="359"/>
      <c r="AV451" s="360"/>
    </row>
    <row r="452" spans="1:48" x14ac:dyDescent="0.2">
      <c r="A452" s="358"/>
      <c r="B452" s="358"/>
      <c r="C452" s="358"/>
      <c r="D452" s="358"/>
      <c r="E452" s="358"/>
      <c r="F452" s="358"/>
      <c r="G452" s="358"/>
      <c r="H452" s="358"/>
      <c r="I452" s="358"/>
      <c r="J452" s="358"/>
      <c r="K452" s="358"/>
      <c r="L452" s="358"/>
      <c r="M452" s="358"/>
      <c r="N452" s="358"/>
      <c r="O452" s="358"/>
      <c r="P452" s="358"/>
      <c r="Q452" s="358"/>
      <c r="R452" s="358"/>
      <c r="S452" s="358"/>
      <c r="T452" s="358"/>
      <c r="U452" s="358"/>
      <c r="V452" s="358"/>
      <c r="W452" s="358"/>
      <c r="X452" s="358"/>
      <c r="Y452" s="358"/>
      <c r="Z452" s="358"/>
      <c r="AA452" s="358"/>
      <c r="AB452" s="358"/>
      <c r="AC452" s="358"/>
      <c r="AD452" s="359"/>
      <c r="AE452" s="359"/>
      <c r="AF452" s="359"/>
      <c r="AG452" s="359"/>
      <c r="AH452" s="359"/>
      <c r="AI452" s="359"/>
      <c r="AJ452" s="359"/>
      <c r="AK452" s="359"/>
      <c r="AL452" s="359"/>
      <c r="AM452" s="359"/>
      <c r="AN452" s="359"/>
      <c r="AO452" s="359"/>
      <c r="AP452" s="359"/>
      <c r="AQ452" s="359"/>
      <c r="AR452" s="359"/>
      <c r="AS452" s="359"/>
      <c r="AT452" s="359"/>
      <c r="AU452" s="359"/>
      <c r="AV452" s="360"/>
    </row>
    <row r="453" spans="1:48" x14ac:dyDescent="0.2">
      <c r="A453" s="358"/>
      <c r="B453" s="358"/>
      <c r="C453" s="358"/>
      <c r="D453" s="358"/>
      <c r="E453" s="358"/>
      <c r="F453" s="358"/>
      <c r="G453" s="358"/>
      <c r="H453" s="358"/>
      <c r="I453" s="358"/>
      <c r="J453" s="358"/>
      <c r="K453" s="358"/>
      <c r="L453" s="358"/>
      <c r="M453" s="358"/>
      <c r="N453" s="358"/>
      <c r="O453" s="358"/>
      <c r="P453" s="358"/>
      <c r="Q453" s="358"/>
      <c r="R453" s="358"/>
      <c r="S453" s="358"/>
      <c r="T453" s="358"/>
      <c r="U453" s="358"/>
      <c r="V453" s="358"/>
      <c r="W453" s="358"/>
      <c r="X453" s="358"/>
      <c r="Y453" s="358"/>
      <c r="Z453" s="358"/>
      <c r="AA453" s="358"/>
      <c r="AB453" s="358"/>
      <c r="AC453" s="358"/>
      <c r="AD453" s="359"/>
      <c r="AE453" s="359"/>
      <c r="AF453" s="359"/>
      <c r="AG453" s="359"/>
      <c r="AH453" s="359"/>
      <c r="AI453" s="359"/>
      <c r="AJ453" s="359"/>
      <c r="AK453" s="359"/>
      <c r="AL453" s="359"/>
      <c r="AM453" s="359"/>
      <c r="AN453" s="359"/>
      <c r="AO453" s="359"/>
      <c r="AP453" s="359"/>
      <c r="AQ453" s="359"/>
      <c r="AR453" s="359"/>
      <c r="AS453" s="359"/>
      <c r="AT453" s="359"/>
      <c r="AU453" s="359"/>
      <c r="AV453" s="360"/>
    </row>
    <row r="454" spans="1:48" x14ac:dyDescent="0.2">
      <c r="A454" s="358"/>
      <c r="B454" s="358"/>
      <c r="C454" s="358"/>
      <c r="D454" s="358"/>
      <c r="E454" s="358"/>
      <c r="F454" s="358"/>
      <c r="G454" s="358"/>
      <c r="H454" s="358"/>
      <c r="I454" s="358"/>
      <c r="J454" s="358"/>
      <c r="K454" s="358"/>
      <c r="L454" s="358"/>
      <c r="M454" s="358"/>
      <c r="N454" s="358"/>
      <c r="O454" s="358"/>
      <c r="P454" s="358"/>
      <c r="Q454" s="358"/>
      <c r="R454" s="358"/>
      <c r="S454" s="358"/>
      <c r="T454" s="358"/>
      <c r="U454" s="358"/>
      <c r="V454" s="358"/>
      <c r="W454" s="358"/>
      <c r="X454" s="358"/>
      <c r="Y454" s="358"/>
      <c r="Z454" s="358"/>
      <c r="AA454" s="358"/>
      <c r="AB454" s="358"/>
      <c r="AC454" s="358"/>
      <c r="AD454" s="359"/>
      <c r="AE454" s="359"/>
      <c r="AF454" s="359"/>
      <c r="AG454" s="359"/>
      <c r="AH454" s="359"/>
      <c r="AI454" s="359"/>
      <c r="AJ454" s="359"/>
      <c r="AK454" s="359"/>
      <c r="AL454" s="359"/>
      <c r="AM454" s="359"/>
      <c r="AN454" s="359"/>
      <c r="AO454" s="359"/>
      <c r="AP454" s="359"/>
      <c r="AQ454" s="359"/>
      <c r="AR454" s="359"/>
      <c r="AS454" s="359"/>
      <c r="AT454" s="359"/>
      <c r="AU454" s="359"/>
      <c r="AV454" s="360"/>
    </row>
    <row r="455" spans="1:48" x14ac:dyDescent="0.2">
      <c r="A455" s="358"/>
      <c r="B455" s="358"/>
      <c r="C455" s="358"/>
      <c r="D455" s="358"/>
      <c r="E455" s="358"/>
      <c r="F455" s="358"/>
      <c r="G455" s="358"/>
      <c r="H455" s="358"/>
      <c r="I455" s="358"/>
      <c r="J455" s="358"/>
      <c r="K455" s="358"/>
      <c r="L455" s="358"/>
      <c r="M455" s="358"/>
      <c r="N455" s="358"/>
      <c r="O455" s="358"/>
      <c r="P455" s="358"/>
      <c r="Q455" s="358"/>
      <c r="R455" s="358"/>
      <c r="S455" s="358"/>
      <c r="T455" s="358"/>
      <c r="U455" s="358"/>
      <c r="V455" s="358"/>
      <c r="W455" s="358"/>
      <c r="X455" s="358"/>
      <c r="Y455" s="358"/>
      <c r="Z455" s="358"/>
      <c r="AA455" s="358"/>
      <c r="AB455" s="358"/>
      <c r="AC455" s="358"/>
      <c r="AD455" s="359"/>
      <c r="AE455" s="359"/>
      <c r="AF455" s="359"/>
      <c r="AG455" s="359"/>
      <c r="AH455" s="359"/>
      <c r="AI455" s="359"/>
      <c r="AJ455" s="359"/>
      <c r="AK455" s="359"/>
      <c r="AL455" s="359"/>
      <c r="AM455" s="359"/>
      <c r="AN455" s="359"/>
      <c r="AO455" s="359"/>
      <c r="AP455" s="359"/>
      <c r="AQ455" s="359"/>
      <c r="AR455" s="359"/>
      <c r="AS455" s="359"/>
      <c r="AT455" s="359"/>
      <c r="AU455" s="359"/>
      <c r="AV455" s="360"/>
    </row>
    <row r="456" spans="1:48" x14ac:dyDescent="0.2">
      <c r="A456" s="358"/>
      <c r="B456" s="358"/>
      <c r="C456" s="358"/>
      <c r="D456" s="358"/>
      <c r="E456" s="358"/>
      <c r="F456" s="358"/>
      <c r="G456" s="358"/>
      <c r="H456" s="358"/>
      <c r="I456" s="358"/>
      <c r="J456" s="358"/>
      <c r="K456" s="358"/>
      <c r="L456" s="358"/>
      <c r="M456" s="358"/>
      <c r="N456" s="358"/>
      <c r="O456" s="358"/>
      <c r="P456" s="358"/>
      <c r="Q456" s="358"/>
      <c r="R456" s="358"/>
      <c r="S456" s="358"/>
      <c r="T456" s="358"/>
      <c r="U456" s="358"/>
      <c r="V456" s="358"/>
      <c r="W456" s="358"/>
      <c r="X456" s="358"/>
      <c r="Y456" s="358"/>
      <c r="Z456" s="358"/>
      <c r="AA456" s="358"/>
      <c r="AB456" s="358"/>
      <c r="AC456" s="358"/>
      <c r="AD456" s="359"/>
      <c r="AE456" s="359"/>
      <c r="AF456" s="359"/>
      <c r="AG456" s="359"/>
      <c r="AH456" s="359"/>
      <c r="AI456" s="359"/>
      <c r="AJ456" s="359"/>
      <c r="AK456" s="359"/>
      <c r="AL456" s="359"/>
      <c r="AM456" s="359"/>
      <c r="AN456" s="359"/>
      <c r="AO456" s="359"/>
      <c r="AP456" s="359"/>
      <c r="AQ456" s="359"/>
      <c r="AR456" s="359"/>
      <c r="AS456" s="359"/>
      <c r="AT456" s="359"/>
      <c r="AU456" s="359"/>
      <c r="AV456" s="360"/>
    </row>
    <row r="457" spans="1:48" x14ac:dyDescent="0.2">
      <c r="A457" s="358"/>
      <c r="B457" s="358"/>
      <c r="C457" s="358"/>
      <c r="D457" s="358"/>
      <c r="E457" s="358"/>
      <c r="F457" s="358"/>
      <c r="G457" s="358"/>
      <c r="H457" s="358"/>
      <c r="I457" s="358"/>
      <c r="J457" s="358"/>
      <c r="K457" s="358"/>
      <c r="L457" s="358"/>
      <c r="M457" s="358"/>
      <c r="N457" s="358"/>
      <c r="O457" s="358"/>
      <c r="P457" s="358"/>
      <c r="Q457" s="358"/>
      <c r="R457" s="358"/>
      <c r="S457" s="358"/>
      <c r="T457" s="358"/>
      <c r="U457" s="358"/>
      <c r="V457" s="358"/>
      <c r="W457" s="358"/>
      <c r="X457" s="358"/>
      <c r="Y457" s="358"/>
      <c r="Z457" s="358"/>
      <c r="AA457" s="358"/>
      <c r="AB457" s="358"/>
      <c r="AC457" s="358"/>
      <c r="AD457" s="359"/>
      <c r="AE457" s="359"/>
      <c r="AF457" s="359"/>
      <c r="AG457" s="359"/>
      <c r="AH457" s="359"/>
      <c r="AI457" s="359"/>
      <c r="AJ457" s="359"/>
      <c r="AK457" s="359"/>
      <c r="AL457" s="359"/>
      <c r="AM457" s="359"/>
      <c r="AN457" s="359"/>
      <c r="AO457" s="359"/>
      <c r="AP457" s="359"/>
      <c r="AQ457" s="359"/>
      <c r="AR457" s="359"/>
      <c r="AS457" s="359"/>
      <c r="AT457" s="359"/>
      <c r="AU457" s="359"/>
      <c r="AV457" s="360"/>
    </row>
    <row r="458" spans="1:48" x14ac:dyDescent="0.2">
      <c r="A458" s="358"/>
      <c r="B458" s="358"/>
      <c r="C458" s="358"/>
      <c r="D458" s="358"/>
      <c r="E458" s="358"/>
      <c r="F458" s="358"/>
      <c r="G458" s="358"/>
      <c r="H458" s="358"/>
      <c r="I458" s="358"/>
      <c r="J458" s="358"/>
      <c r="K458" s="358"/>
      <c r="L458" s="358"/>
      <c r="M458" s="358"/>
      <c r="N458" s="358"/>
      <c r="O458" s="358"/>
      <c r="P458" s="358"/>
      <c r="Q458" s="358"/>
      <c r="R458" s="358"/>
      <c r="S458" s="358"/>
      <c r="T458" s="358"/>
      <c r="U458" s="358"/>
      <c r="V458" s="358"/>
      <c r="W458" s="358"/>
      <c r="X458" s="358"/>
      <c r="Y458" s="358"/>
      <c r="Z458" s="358"/>
      <c r="AA458" s="358"/>
      <c r="AB458" s="358"/>
      <c r="AC458" s="358"/>
      <c r="AD458" s="359"/>
      <c r="AE458" s="359"/>
      <c r="AF458" s="359"/>
      <c r="AG458" s="359"/>
      <c r="AH458" s="359"/>
      <c r="AI458" s="359"/>
      <c r="AJ458" s="359"/>
      <c r="AK458" s="359"/>
      <c r="AL458" s="359"/>
      <c r="AM458" s="359"/>
      <c r="AN458" s="359"/>
      <c r="AO458" s="359"/>
      <c r="AP458" s="359"/>
      <c r="AQ458" s="359"/>
      <c r="AR458" s="359"/>
      <c r="AS458" s="359"/>
      <c r="AT458" s="359"/>
      <c r="AU458" s="359"/>
      <c r="AV458" s="360"/>
    </row>
    <row r="459" spans="1:48" x14ac:dyDescent="0.2">
      <c r="A459" s="358"/>
      <c r="B459" s="358"/>
      <c r="C459" s="358"/>
      <c r="D459" s="358"/>
      <c r="E459" s="358"/>
      <c r="F459" s="358"/>
      <c r="G459" s="358"/>
      <c r="H459" s="358"/>
      <c r="I459" s="358"/>
      <c r="J459" s="358"/>
      <c r="K459" s="358"/>
      <c r="L459" s="358"/>
      <c r="M459" s="358"/>
      <c r="N459" s="358"/>
      <c r="O459" s="358"/>
      <c r="P459" s="358"/>
      <c r="Q459" s="358"/>
      <c r="R459" s="358"/>
      <c r="S459" s="358"/>
      <c r="T459" s="358"/>
      <c r="U459" s="358"/>
      <c r="V459" s="358"/>
      <c r="W459" s="358"/>
      <c r="X459" s="358"/>
      <c r="Y459" s="358"/>
      <c r="Z459" s="358"/>
      <c r="AA459" s="358"/>
      <c r="AB459" s="358"/>
      <c r="AC459" s="358"/>
      <c r="AD459" s="359"/>
      <c r="AE459" s="359"/>
      <c r="AF459" s="359"/>
      <c r="AG459" s="359"/>
      <c r="AH459" s="359"/>
      <c r="AI459" s="359"/>
      <c r="AJ459" s="359"/>
      <c r="AK459" s="359"/>
      <c r="AL459" s="359"/>
      <c r="AM459" s="359"/>
      <c r="AN459" s="359"/>
      <c r="AO459" s="359"/>
      <c r="AP459" s="359"/>
      <c r="AQ459" s="359"/>
      <c r="AR459" s="359"/>
      <c r="AS459" s="359"/>
      <c r="AT459" s="359"/>
      <c r="AU459" s="359"/>
      <c r="AV459" s="360"/>
    </row>
    <row r="460" spans="1:48" x14ac:dyDescent="0.2">
      <c r="A460" s="358"/>
      <c r="B460" s="358"/>
      <c r="C460" s="358"/>
      <c r="D460" s="358"/>
      <c r="E460" s="358"/>
      <c r="F460" s="358"/>
      <c r="G460" s="358"/>
      <c r="H460" s="358"/>
      <c r="I460" s="358"/>
      <c r="J460" s="358"/>
      <c r="K460" s="358"/>
      <c r="L460" s="358"/>
      <c r="M460" s="358"/>
      <c r="N460" s="358"/>
      <c r="O460" s="358"/>
      <c r="P460" s="358"/>
      <c r="Q460" s="358"/>
      <c r="R460" s="358"/>
      <c r="S460" s="358"/>
      <c r="T460" s="358"/>
      <c r="U460" s="358"/>
      <c r="V460" s="358"/>
      <c r="W460" s="358"/>
      <c r="X460" s="358"/>
      <c r="Y460" s="358"/>
      <c r="Z460" s="358"/>
      <c r="AA460" s="358"/>
      <c r="AB460" s="358"/>
      <c r="AC460" s="358"/>
      <c r="AD460" s="359"/>
      <c r="AE460" s="359"/>
      <c r="AF460" s="359"/>
      <c r="AG460" s="359"/>
      <c r="AH460" s="359"/>
      <c r="AI460" s="359"/>
      <c r="AJ460" s="359"/>
      <c r="AK460" s="359"/>
      <c r="AL460" s="359"/>
      <c r="AM460" s="359"/>
      <c r="AN460" s="359"/>
      <c r="AO460" s="359"/>
      <c r="AP460" s="359"/>
      <c r="AQ460" s="359"/>
      <c r="AR460" s="359"/>
      <c r="AS460" s="359"/>
      <c r="AT460" s="359"/>
      <c r="AU460" s="359"/>
      <c r="AV460" s="360"/>
    </row>
    <row r="461" spans="1:48" x14ac:dyDescent="0.2">
      <c r="A461" s="358"/>
      <c r="B461" s="358"/>
      <c r="C461" s="358"/>
      <c r="D461" s="358"/>
      <c r="E461" s="358"/>
      <c r="F461" s="358"/>
      <c r="G461" s="358"/>
      <c r="H461" s="358"/>
      <c r="I461" s="358"/>
      <c r="J461" s="358"/>
      <c r="K461" s="358"/>
      <c r="L461" s="358"/>
      <c r="M461" s="358"/>
      <c r="N461" s="358"/>
      <c r="O461" s="358"/>
      <c r="P461" s="358"/>
      <c r="Q461" s="358"/>
      <c r="R461" s="358"/>
      <c r="S461" s="358"/>
      <c r="T461" s="358"/>
      <c r="U461" s="358"/>
      <c r="V461" s="358"/>
      <c r="W461" s="358"/>
      <c r="X461" s="358"/>
      <c r="Y461" s="358"/>
      <c r="Z461" s="358"/>
      <c r="AA461" s="358"/>
      <c r="AB461" s="358"/>
      <c r="AC461" s="358"/>
      <c r="AD461" s="359"/>
      <c r="AE461" s="359"/>
      <c r="AF461" s="359"/>
      <c r="AG461" s="359"/>
      <c r="AH461" s="359"/>
      <c r="AI461" s="359"/>
      <c r="AJ461" s="359"/>
      <c r="AK461" s="359"/>
      <c r="AL461" s="359"/>
      <c r="AM461" s="359"/>
      <c r="AN461" s="359"/>
      <c r="AO461" s="359"/>
      <c r="AP461" s="359"/>
      <c r="AQ461" s="359"/>
      <c r="AR461" s="359"/>
      <c r="AS461" s="359"/>
      <c r="AT461" s="359"/>
      <c r="AU461" s="359"/>
      <c r="AV461" s="360"/>
    </row>
    <row r="462" spans="1:48" x14ac:dyDescent="0.2">
      <c r="A462" s="358"/>
      <c r="B462" s="358"/>
      <c r="C462" s="358"/>
      <c r="D462" s="358"/>
      <c r="E462" s="358"/>
      <c r="F462" s="358"/>
      <c r="G462" s="358"/>
      <c r="H462" s="358"/>
      <c r="I462" s="358"/>
      <c r="J462" s="358"/>
      <c r="K462" s="358"/>
      <c r="L462" s="358"/>
      <c r="M462" s="358"/>
      <c r="N462" s="358"/>
      <c r="O462" s="358"/>
      <c r="P462" s="358"/>
      <c r="Q462" s="358"/>
      <c r="R462" s="358"/>
      <c r="S462" s="358"/>
      <c r="T462" s="358"/>
      <c r="U462" s="358"/>
      <c r="V462" s="358"/>
      <c r="W462" s="358"/>
      <c r="X462" s="358"/>
      <c r="Y462" s="358"/>
      <c r="Z462" s="358"/>
      <c r="AA462" s="358"/>
      <c r="AB462" s="358"/>
      <c r="AC462" s="358"/>
      <c r="AD462" s="359"/>
      <c r="AE462" s="359"/>
      <c r="AF462" s="359"/>
      <c r="AG462" s="359"/>
      <c r="AH462" s="359"/>
      <c r="AI462" s="359"/>
      <c r="AJ462" s="359"/>
      <c r="AK462" s="359"/>
      <c r="AL462" s="359"/>
      <c r="AM462" s="359"/>
      <c r="AN462" s="359"/>
      <c r="AO462" s="359"/>
      <c r="AP462" s="359"/>
      <c r="AQ462" s="359"/>
      <c r="AR462" s="359"/>
      <c r="AS462" s="359"/>
      <c r="AT462" s="359"/>
      <c r="AU462" s="359"/>
      <c r="AV462" s="360"/>
    </row>
    <row r="463" spans="1:48" x14ac:dyDescent="0.2">
      <c r="A463" s="358"/>
      <c r="B463" s="358"/>
      <c r="C463" s="358"/>
      <c r="D463" s="358"/>
      <c r="E463" s="358"/>
      <c r="F463" s="358"/>
      <c r="G463" s="358"/>
      <c r="H463" s="358"/>
      <c r="I463" s="358"/>
      <c r="J463" s="358"/>
      <c r="K463" s="358"/>
      <c r="L463" s="358"/>
      <c r="M463" s="358"/>
      <c r="N463" s="358"/>
      <c r="O463" s="358"/>
      <c r="P463" s="358"/>
      <c r="Q463" s="358"/>
      <c r="R463" s="358"/>
      <c r="S463" s="358"/>
      <c r="T463" s="358"/>
      <c r="U463" s="358"/>
      <c r="V463" s="358"/>
      <c r="W463" s="358"/>
      <c r="X463" s="358"/>
      <c r="Y463" s="358"/>
      <c r="Z463" s="358"/>
      <c r="AA463" s="358"/>
      <c r="AB463" s="358"/>
      <c r="AC463" s="358"/>
      <c r="AD463" s="359"/>
      <c r="AE463" s="359"/>
      <c r="AF463" s="359"/>
      <c r="AG463" s="359"/>
      <c r="AH463" s="359"/>
      <c r="AI463" s="359"/>
      <c r="AJ463" s="359"/>
      <c r="AK463" s="359"/>
      <c r="AL463" s="359"/>
      <c r="AM463" s="359"/>
      <c r="AN463" s="359"/>
      <c r="AO463" s="359"/>
      <c r="AP463" s="359"/>
      <c r="AQ463" s="359"/>
      <c r="AR463" s="359"/>
      <c r="AS463" s="359"/>
      <c r="AT463" s="359"/>
      <c r="AU463" s="359"/>
      <c r="AV463" s="360"/>
    </row>
    <row r="464" spans="1:48" x14ac:dyDescent="0.2">
      <c r="A464" s="358"/>
      <c r="B464" s="358"/>
      <c r="C464" s="358"/>
      <c r="D464" s="358"/>
      <c r="E464" s="358"/>
      <c r="F464" s="358"/>
      <c r="G464" s="358"/>
      <c r="H464" s="358"/>
      <c r="I464" s="358"/>
      <c r="J464" s="358"/>
      <c r="K464" s="358"/>
      <c r="L464" s="358"/>
      <c r="M464" s="358"/>
      <c r="N464" s="358"/>
      <c r="O464" s="358"/>
      <c r="P464" s="358"/>
      <c r="Q464" s="358"/>
      <c r="R464" s="358"/>
      <c r="S464" s="358"/>
      <c r="T464" s="358"/>
      <c r="U464" s="358"/>
      <c r="V464" s="358"/>
      <c r="W464" s="358"/>
      <c r="X464" s="358"/>
      <c r="Y464" s="358"/>
      <c r="Z464" s="358"/>
      <c r="AA464" s="358"/>
      <c r="AB464" s="358"/>
      <c r="AC464" s="358"/>
      <c r="AD464" s="359"/>
      <c r="AE464" s="359"/>
      <c r="AF464" s="359"/>
      <c r="AG464" s="359"/>
      <c r="AH464" s="359"/>
      <c r="AI464" s="359"/>
      <c r="AJ464" s="359"/>
      <c r="AK464" s="359"/>
      <c r="AL464" s="359"/>
      <c r="AM464" s="359"/>
      <c r="AN464" s="359"/>
      <c r="AO464" s="359"/>
      <c r="AP464" s="359"/>
      <c r="AQ464" s="359"/>
      <c r="AR464" s="359"/>
      <c r="AS464" s="359"/>
      <c r="AT464" s="359"/>
      <c r="AU464" s="359"/>
      <c r="AV464" s="360"/>
    </row>
    <row r="465" spans="1:48" x14ac:dyDescent="0.2">
      <c r="A465" s="358"/>
      <c r="B465" s="358"/>
      <c r="C465" s="358"/>
      <c r="D465" s="358"/>
      <c r="E465" s="358"/>
      <c r="F465" s="358"/>
      <c r="G465" s="358"/>
      <c r="H465" s="358"/>
      <c r="I465" s="358"/>
      <c r="J465" s="358"/>
      <c r="K465" s="358"/>
      <c r="L465" s="358"/>
      <c r="M465" s="358"/>
      <c r="N465" s="358"/>
      <c r="O465" s="358"/>
      <c r="P465" s="358"/>
      <c r="Q465" s="358"/>
      <c r="R465" s="358"/>
      <c r="S465" s="358"/>
      <c r="T465" s="358"/>
      <c r="U465" s="358"/>
      <c r="V465" s="358"/>
      <c r="W465" s="358"/>
      <c r="X465" s="358"/>
      <c r="Y465" s="358"/>
      <c r="Z465" s="358"/>
      <c r="AA465" s="358"/>
      <c r="AB465" s="358"/>
      <c r="AC465" s="358"/>
      <c r="AD465" s="359"/>
      <c r="AE465" s="359"/>
      <c r="AF465" s="359"/>
      <c r="AG465" s="359"/>
      <c r="AH465" s="359"/>
      <c r="AI465" s="359"/>
      <c r="AJ465" s="359"/>
      <c r="AK465" s="359"/>
      <c r="AL465" s="359"/>
      <c r="AM465" s="359"/>
      <c r="AN465" s="359"/>
      <c r="AO465" s="359"/>
      <c r="AP465" s="359"/>
      <c r="AQ465" s="359"/>
      <c r="AR465" s="359"/>
      <c r="AS465" s="359"/>
      <c r="AT465" s="359"/>
      <c r="AU465" s="359"/>
      <c r="AV465" s="360"/>
    </row>
    <row r="466" spans="1:48" x14ac:dyDescent="0.2">
      <c r="A466" s="358"/>
      <c r="B466" s="358"/>
      <c r="C466" s="358"/>
      <c r="D466" s="358"/>
      <c r="E466" s="358"/>
      <c r="F466" s="358"/>
      <c r="G466" s="358"/>
      <c r="H466" s="358"/>
      <c r="I466" s="358"/>
      <c r="J466" s="358"/>
      <c r="K466" s="358"/>
      <c r="L466" s="358"/>
      <c r="M466" s="358"/>
      <c r="N466" s="358"/>
      <c r="O466" s="358"/>
      <c r="P466" s="358"/>
      <c r="Q466" s="358"/>
      <c r="R466" s="358"/>
      <c r="S466" s="358"/>
      <c r="T466" s="358"/>
      <c r="U466" s="358"/>
      <c r="V466" s="358"/>
      <c r="W466" s="358"/>
      <c r="X466" s="358"/>
      <c r="Y466" s="358"/>
      <c r="Z466" s="358"/>
      <c r="AA466" s="358"/>
      <c r="AB466" s="358"/>
      <c r="AC466" s="358"/>
      <c r="AD466" s="359"/>
      <c r="AE466" s="359"/>
      <c r="AF466" s="359"/>
      <c r="AG466" s="359"/>
      <c r="AH466" s="359"/>
      <c r="AI466" s="359"/>
      <c r="AJ466" s="359"/>
      <c r="AK466" s="359"/>
      <c r="AL466" s="359"/>
      <c r="AM466" s="359"/>
      <c r="AN466" s="359"/>
      <c r="AO466" s="359"/>
      <c r="AP466" s="359"/>
      <c r="AQ466" s="359"/>
      <c r="AR466" s="359"/>
      <c r="AS466" s="359"/>
      <c r="AT466" s="359"/>
      <c r="AU466" s="359"/>
      <c r="AV466" s="360"/>
    </row>
    <row r="467" spans="1:48" x14ac:dyDescent="0.2">
      <c r="A467" s="358"/>
      <c r="B467" s="358"/>
      <c r="C467" s="358"/>
      <c r="D467" s="358"/>
      <c r="E467" s="358"/>
      <c r="F467" s="358"/>
      <c r="G467" s="358"/>
      <c r="H467" s="358"/>
      <c r="I467" s="358"/>
      <c r="J467" s="358"/>
      <c r="K467" s="358"/>
      <c r="L467" s="358"/>
      <c r="M467" s="358"/>
      <c r="N467" s="358"/>
      <c r="O467" s="358"/>
      <c r="P467" s="358"/>
      <c r="Q467" s="358"/>
      <c r="R467" s="358"/>
      <c r="S467" s="358"/>
      <c r="T467" s="358"/>
      <c r="U467" s="358"/>
      <c r="V467" s="358"/>
      <c r="W467" s="358"/>
      <c r="X467" s="358"/>
      <c r="Y467" s="358"/>
      <c r="Z467" s="358"/>
      <c r="AA467" s="358"/>
      <c r="AB467" s="358"/>
      <c r="AC467" s="358"/>
      <c r="AD467" s="359"/>
      <c r="AE467" s="359"/>
      <c r="AF467" s="359"/>
      <c r="AG467" s="359"/>
      <c r="AH467" s="359"/>
      <c r="AI467" s="359"/>
      <c r="AJ467" s="359"/>
      <c r="AK467" s="359"/>
      <c r="AL467" s="359"/>
      <c r="AM467" s="359"/>
      <c r="AN467" s="359"/>
      <c r="AO467" s="359"/>
      <c r="AP467" s="359"/>
      <c r="AQ467" s="359"/>
      <c r="AR467" s="359"/>
      <c r="AS467" s="359"/>
      <c r="AT467" s="359"/>
      <c r="AU467" s="359"/>
      <c r="AV467" s="360"/>
    </row>
    <row r="468" spans="1:48" x14ac:dyDescent="0.2">
      <c r="A468" s="358"/>
      <c r="B468" s="358"/>
      <c r="C468" s="358"/>
      <c r="D468" s="358"/>
      <c r="E468" s="358"/>
      <c r="F468" s="358"/>
      <c r="G468" s="358"/>
      <c r="H468" s="358"/>
      <c r="I468" s="358"/>
      <c r="J468" s="358"/>
      <c r="K468" s="358"/>
      <c r="L468" s="358"/>
      <c r="M468" s="358"/>
      <c r="N468" s="358"/>
      <c r="O468" s="358"/>
      <c r="P468" s="358"/>
      <c r="Q468" s="358"/>
      <c r="R468" s="358"/>
      <c r="S468" s="358"/>
      <c r="T468" s="358"/>
      <c r="U468" s="358"/>
      <c r="V468" s="358"/>
      <c r="W468" s="358"/>
      <c r="X468" s="358"/>
      <c r="Y468" s="358"/>
      <c r="Z468" s="358"/>
      <c r="AA468" s="358"/>
      <c r="AB468" s="358"/>
      <c r="AC468" s="358"/>
      <c r="AD468" s="359"/>
      <c r="AE468" s="359"/>
      <c r="AF468" s="359"/>
      <c r="AG468" s="359"/>
      <c r="AH468" s="359"/>
      <c r="AI468" s="359"/>
      <c r="AJ468" s="359"/>
      <c r="AK468" s="359"/>
      <c r="AL468" s="359"/>
      <c r="AM468" s="359"/>
      <c r="AN468" s="359"/>
      <c r="AO468" s="359"/>
      <c r="AP468" s="359"/>
      <c r="AQ468" s="359"/>
      <c r="AR468" s="359"/>
      <c r="AS468" s="359"/>
      <c r="AT468" s="359"/>
      <c r="AU468" s="359"/>
      <c r="AV468" s="360"/>
    </row>
    <row r="469" spans="1:48" x14ac:dyDescent="0.2">
      <c r="A469" s="358"/>
      <c r="B469" s="358"/>
      <c r="C469" s="358"/>
      <c r="D469" s="358"/>
      <c r="E469" s="358"/>
      <c r="F469" s="358"/>
      <c r="G469" s="358"/>
      <c r="H469" s="358"/>
      <c r="I469" s="358"/>
      <c r="J469" s="358"/>
      <c r="K469" s="358"/>
      <c r="L469" s="358"/>
      <c r="M469" s="358"/>
      <c r="N469" s="358"/>
      <c r="O469" s="358"/>
      <c r="P469" s="358"/>
      <c r="Q469" s="358"/>
      <c r="R469" s="358"/>
      <c r="S469" s="358"/>
      <c r="T469" s="358"/>
      <c r="U469" s="358"/>
      <c r="V469" s="358"/>
      <c r="W469" s="358"/>
      <c r="X469" s="358"/>
      <c r="Y469" s="358"/>
      <c r="Z469" s="358"/>
      <c r="AA469" s="358"/>
      <c r="AB469" s="358"/>
      <c r="AC469" s="358"/>
      <c r="AD469" s="359"/>
      <c r="AE469" s="359"/>
      <c r="AF469" s="359"/>
      <c r="AG469" s="359"/>
      <c r="AH469" s="359"/>
      <c r="AI469" s="359"/>
      <c r="AJ469" s="359"/>
      <c r="AK469" s="359"/>
      <c r="AL469" s="359"/>
      <c r="AM469" s="359"/>
      <c r="AN469" s="359"/>
      <c r="AO469" s="359"/>
      <c r="AP469" s="359"/>
      <c r="AQ469" s="359"/>
      <c r="AR469" s="359"/>
      <c r="AS469" s="359"/>
      <c r="AT469" s="359"/>
      <c r="AU469" s="359"/>
      <c r="AV469" s="360"/>
    </row>
    <row r="470" spans="1:48" x14ac:dyDescent="0.2">
      <c r="A470" s="358"/>
      <c r="B470" s="358"/>
      <c r="C470" s="358"/>
      <c r="D470" s="358"/>
      <c r="E470" s="358"/>
      <c r="F470" s="358"/>
      <c r="G470" s="358"/>
      <c r="H470" s="358"/>
      <c r="I470" s="358"/>
      <c r="J470" s="358"/>
      <c r="K470" s="358"/>
      <c r="L470" s="358"/>
      <c r="M470" s="358"/>
      <c r="N470" s="358"/>
      <c r="O470" s="358"/>
      <c r="P470" s="358"/>
      <c r="Q470" s="358"/>
      <c r="R470" s="358"/>
      <c r="S470" s="358"/>
      <c r="T470" s="358"/>
      <c r="U470" s="358"/>
      <c r="V470" s="358"/>
      <c r="W470" s="358"/>
      <c r="X470" s="358"/>
      <c r="Y470" s="358"/>
      <c r="Z470" s="358"/>
      <c r="AA470" s="358"/>
      <c r="AB470" s="358"/>
      <c r="AC470" s="358"/>
      <c r="AD470" s="359"/>
      <c r="AE470" s="359"/>
      <c r="AF470" s="359"/>
      <c r="AG470" s="359"/>
      <c r="AH470" s="359"/>
      <c r="AI470" s="359"/>
      <c r="AJ470" s="359"/>
      <c r="AK470" s="359"/>
      <c r="AL470" s="359"/>
      <c r="AM470" s="359"/>
      <c r="AN470" s="359"/>
      <c r="AO470" s="359"/>
      <c r="AP470" s="359"/>
      <c r="AQ470" s="359"/>
      <c r="AR470" s="359"/>
      <c r="AS470" s="359"/>
      <c r="AT470" s="359"/>
      <c r="AU470" s="359"/>
      <c r="AV470" s="360"/>
    </row>
    <row r="471" spans="1:48" x14ac:dyDescent="0.2">
      <c r="O471" s="503"/>
      <c r="P471" s="358"/>
      <c r="Q471" s="358"/>
      <c r="R471" s="358"/>
      <c r="S471" s="358"/>
      <c r="T471" s="358"/>
      <c r="U471" s="358"/>
      <c r="V471" s="358"/>
      <c r="W471" s="358"/>
      <c r="X471" s="358"/>
      <c r="Y471" s="358"/>
      <c r="Z471" s="358"/>
      <c r="AA471" s="358"/>
      <c r="AB471" s="358"/>
      <c r="AC471" s="358"/>
      <c r="AD471" s="359"/>
      <c r="AE471" s="359"/>
      <c r="AF471" s="359"/>
      <c r="AG471" s="359"/>
      <c r="AH471" s="359"/>
      <c r="AI471" s="359"/>
      <c r="AJ471" s="359"/>
      <c r="AK471" s="359"/>
      <c r="AL471" s="359"/>
      <c r="AM471" s="359"/>
      <c r="AN471" s="359"/>
      <c r="AO471" s="359"/>
      <c r="AP471" s="359"/>
      <c r="AQ471" s="359"/>
      <c r="AR471" s="359"/>
      <c r="AS471" s="359"/>
      <c r="AT471" s="359"/>
      <c r="AU471" s="359"/>
      <c r="AV471" s="360"/>
    </row>
    <row r="472" spans="1:48" x14ac:dyDescent="0.2">
      <c r="O472" s="503"/>
      <c r="P472" s="358"/>
      <c r="Q472" s="358"/>
      <c r="R472" s="358"/>
      <c r="S472" s="358"/>
      <c r="T472" s="358"/>
      <c r="U472" s="358"/>
      <c r="V472" s="358"/>
      <c r="W472" s="358"/>
      <c r="X472" s="358"/>
      <c r="Y472" s="358"/>
      <c r="Z472" s="358"/>
      <c r="AA472" s="358"/>
      <c r="AB472" s="358"/>
      <c r="AC472" s="358"/>
      <c r="AD472" s="359"/>
      <c r="AE472" s="359"/>
      <c r="AF472" s="359"/>
      <c r="AG472" s="359"/>
      <c r="AH472" s="359"/>
      <c r="AI472" s="359"/>
      <c r="AJ472" s="359"/>
      <c r="AK472" s="359"/>
      <c r="AL472" s="359"/>
      <c r="AM472" s="359"/>
      <c r="AN472" s="359"/>
      <c r="AO472" s="359"/>
      <c r="AP472" s="359"/>
      <c r="AQ472" s="359"/>
      <c r="AR472" s="359"/>
      <c r="AS472" s="359"/>
      <c r="AT472" s="359"/>
      <c r="AU472" s="359"/>
      <c r="AV472" s="360"/>
    </row>
    <row r="473" spans="1:48" x14ac:dyDescent="0.2">
      <c r="O473" s="503"/>
      <c r="P473" s="358"/>
      <c r="Q473" s="358"/>
      <c r="R473" s="358"/>
      <c r="S473" s="358"/>
      <c r="T473" s="358"/>
      <c r="U473" s="358"/>
      <c r="V473" s="358"/>
      <c r="W473" s="358"/>
      <c r="X473" s="358"/>
      <c r="Y473" s="358"/>
      <c r="Z473" s="358"/>
      <c r="AA473" s="358"/>
      <c r="AB473" s="358"/>
      <c r="AC473" s="358"/>
      <c r="AD473" s="359"/>
      <c r="AE473" s="359"/>
      <c r="AF473" s="359"/>
      <c r="AG473" s="359"/>
      <c r="AH473" s="359"/>
      <c r="AI473" s="359"/>
      <c r="AJ473" s="359"/>
      <c r="AK473" s="359"/>
      <c r="AL473" s="359"/>
      <c r="AM473" s="359"/>
      <c r="AN473" s="359"/>
      <c r="AO473" s="359"/>
      <c r="AP473" s="359"/>
      <c r="AQ473" s="359"/>
      <c r="AR473" s="359"/>
      <c r="AS473" s="359"/>
      <c r="AT473" s="359"/>
      <c r="AU473" s="359"/>
      <c r="AV473" s="360"/>
    </row>
    <row r="474" spans="1:48" x14ac:dyDescent="0.2">
      <c r="O474" s="503"/>
      <c r="P474" s="358"/>
      <c r="Q474" s="358"/>
      <c r="R474" s="358"/>
      <c r="S474" s="358"/>
      <c r="T474" s="358"/>
      <c r="U474" s="358"/>
      <c r="V474" s="358"/>
      <c r="W474" s="358"/>
      <c r="X474" s="358"/>
      <c r="Y474" s="358"/>
      <c r="Z474" s="358"/>
      <c r="AA474" s="358"/>
      <c r="AB474" s="358"/>
      <c r="AC474" s="358"/>
      <c r="AD474" s="359"/>
      <c r="AE474" s="359"/>
      <c r="AF474" s="359"/>
      <c r="AG474" s="359"/>
      <c r="AH474" s="359"/>
      <c r="AI474" s="359"/>
      <c r="AJ474" s="359"/>
      <c r="AK474" s="359"/>
      <c r="AL474" s="359"/>
      <c r="AM474" s="359"/>
      <c r="AN474" s="359"/>
      <c r="AO474" s="359"/>
      <c r="AP474" s="359"/>
      <c r="AQ474" s="359"/>
      <c r="AR474" s="359"/>
      <c r="AS474" s="359"/>
      <c r="AT474" s="359"/>
      <c r="AU474" s="359"/>
      <c r="AV474" s="360"/>
    </row>
    <row r="475" spans="1:48" x14ac:dyDescent="0.2">
      <c r="O475" s="503"/>
      <c r="P475" s="358"/>
      <c r="Q475" s="358"/>
      <c r="R475" s="358"/>
      <c r="S475" s="358"/>
      <c r="T475" s="358"/>
      <c r="U475" s="358"/>
      <c r="V475" s="358"/>
      <c r="W475" s="358"/>
      <c r="X475" s="358"/>
      <c r="Y475" s="358"/>
      <c r="Z475" s="358"/>
      <c r="AA475" s="358"/>
      <c r="AB475" s="358"/>
      <c r="AC475" s="358"/>
      <c r="AD475" s="359"/>
      <c r="AE475" s="359"/>
      <c r="AF475" s="359"/>
      <c r="AG475" s="359"/>
      <c r="AH475" s="359"/>
      <c r="AI475" s="359"/>
      <c r="AJ475" s="359"/>
      <c r="AK475" s="359"/>
      <c r="AL475" s="359"/>
      <c r="AM475" s="359"/>
      <c r="AN475" s="359"/>
      <c r="AO475" s="359"/>
      <c r="AP475" s="359"/>
      <c r="AQ475" s="359"/>
      <c r="AR475" s="359"/>
      <c r="AS475" s="359"/>
      <c r="AT475" s="359"/>
      <c r="AU475" s="359"/>
      <c r="AV475" s="360"/>
    </row>
    <row r="476" spans="1:48" x14ac:dyDescent="0.2">
      <c r="O476" s="503"/>
      <c r="P476" s="358"/>
      <c r="Q476" s="358"/>
      <c r="R476" s="358"/>
      <c r="S476" s="358"/>
      <c r="T476" s="358"/>
      <c r="U476" s="358"/>
      <c r="V476" s="358"/>
      <c r="W476" s="358"/>
      <c r="X476" s="358"/>
      <c r="Y476" s="358"/>
      <c r="Z476" s="358"/>
      <c r="AA476" s="358"/>
      <c r="AB476" s="358"/>
      <c r="AC476" s="358"/>
      <c r="AD476" s="359"/>
      <c r="AE476" s="359"/>
      <c r="AF476" s="359"/>
      <c r="AG476" s="359"/>
      <c r="AH476" s="359"/>
      <c r="AI476" s="359"/>
      <c r="AJ476" s="359"/>
      <c r="AK476" s="359"/>
      <c r="AL476" s="359"/>
      <c r="AM476" s="359"/>
      <c r="AN476" s="359"/>
      <c r="AO476" s="359"/>
      <c r="AP476" s="359"/>
      <c r="AQ476" s="359"/>
      <c r="AR476" s="359"/>
      <c r="AS476" s="359"/>
      <c r="AT476" s="359"/>
      <c r="AU476" s="359"/>
      <c r="AV476" s="360"/>
    </row>
    <row r="477" spans="1:48" x14ac:dyDescent="0.2">
      <c r="O477" s="503"/>
      <c r="P477" s="358"/>
      <c r="Q477" s="358"/>
      <c r="R477" s="358"/>
      <c r="S477" s="358"/>
      <c r="T477" s="358"/>
      <c r="U477" s="358"/>
      <c r="V477" s="358"/>
      <c r="W477" s="358"/>
      <c r="X477" s="358"/>
      <c r="Y477" s="358"/>
      <c r="Z477" s="358"/>
      <c r="AA477" s="358"/>
      <c r="AB477" s="358"/>
      <c r="AC477" s="358"/>
      <c r="AD477" s="359"/>
      <c r="AE477" s="359"/>
      <c r="AF477" s="359"/>
      <c r="AG477" s="359"/>
      <c r="AH477" s="359"/>
      <c r="AI477" s="359"/>
      <c r="AJ477" s="359"/>
      <c r="AK477" s="359"/>
      <c r="AL477" s="359"/>
      <c r="AM477" s="359"/>
      <c r="AN477" s="359"/>
      <c r="AO477" s="359"/>
      <c r="AP477" s="359"/>
      <c r="AQ477" s="359"/>
      <c r="AR477" s="359"/>
      <c r="AS477" s="359"/>
      <c r="AT477" s="359"/>
      <c r="AU477" s="359"/>
      <c r="AV477" s="360"/>
    </row>
    <row r="478" spans="1:48" x14ac:dyDescent="0.2">
      <c r="O478" s="503"/>
      <c r="P478" s="358"/>
      <c r="Q478" s="358"/>
      <c r="R478" s="358"/>
      <c r="S478" s="358"/>
      <c r="T478" s="358"/>
      <c r="U478" s="358"/>
      <c r="V478" s="358"/>
      <c r="W478" s="358"/>
      <c r="X478" s="358"/>
      <c r="Y478" s="358"/>
      <c r="Z478" s="358"/>
      <c r="AA478" s="358"/>
      <c r="AB478" s="358"/>
      <c r="AC478" s="358"/>
      <c r="AD478" s="359"/>
      <c r="AE478" s="359"/>
      <c r="AF478" s="359"/>
      <c r="AG478" s="359"/>
      <c r="AH478" s="359"/>
      <c r="AI478" s="359"/>
      <c r="AJ478" s="359"/>
      <c r="AK478" s="359"/>
      <c r="AL478" s="359"/>
      <c r="AM478" s="359"/>
      <c r="AN478" s="359"/>
      <c r="AO478" s="359"/>
      <c r="AP478" s="359"/>
      <c r="AQ478" s="359"/>
      <c r="AR478" s="359"/>
      <c r="AS478" s="359"/>
      <c r="AT478" s="359"/>
      <c r="AU478" s="359"/>
      <c r="AV478" s="360"/>
    </row>
    <row r="479" spans="1:48" x14ac:dyDescent="0.2">
      <c r="O479" s="503"/>
      <c r="P479" s="358"/>
      <c r="Q479" s="358"/>
      <c r="R479" s="358"/>
      <c r="S479" s="358"/>
      <c r="T479" s="358"/>
      <c r="U479" s="358"/>
      <c r="V479" s="358"/>
      <c r="W479" s="358"/>
      <c r="X479" s="358"/>
      <c r="Y479" s="358"/>
      <c r="Z479" s="358"/>
      <c r="AA479" s="358"/>
      <c r="AB479" s="358"/>
      <c r="AC479" s="358"/>
      <c r="AD479" s="359"/>
      <c r="AE479" s="359"/>
      <c r="AF479" s="359"/>
      <c r="AG479" s="359"/>
      <c r="AH479" s="359"/>
      <c r="AI479" s="359"/>
      <c r="AJ479" s="359"/>
      <c r="AK479" s="359"/>
      <c r="AL479" s="359"/>
      <c r="AM479" s="359"/>
      <c r="AN479" s="359"/>
      <c r="AO479" s="359"/>
      <c r="AP479" s="359"/>
      <c r="AQ479" s="359"/>
      <c r="AR479" s="359"/>
      <c r="AS479" s="359"/>
      <c r="AT479" s="359"/>
      <c r="AU479" s="359"/>
      <c r="AV479" s="360"/>
    </row>
    <row r="480" spans="1:48" x14ac:dyDescent="0.2">
      <c r="O480" s="503"/>
      <c r="P480" s="358"/>
      <c r="Q480" s="358"/>
      <c r="R480" s="358"/>
      <c r="S480" s="358"/>
      <c r="T480" s="358"/>
      <c r="U480" s="358"/>
      <c r="V480" s="358"/>
      <c r="W480" s="358"/>
      <c r="X480" s="358"/>
      <c r="Y480" s="358"/>
      <c r="Z480" s="358"/>
      <c r="AA480" s="358"/>
      <c r="AB480" s="358"/>
      <c r="AC480" s="358"/>
      <c r="AD480" s="359"/>
      <c r="AE480" s="359"/>
      <c r="AF480" s="359"/>
      <c r="AG480" s="359"/>
      <c r="AH480" s="359"/>
      <c r="AI480" s="359"/>
      <c r="AJ480" s="359"/>
      <c r="AK480" s="359"/>
      <c r="AL480" s="359"/>
      <c r="AM480" s="359"/>
      <c r="AN480" s="359"/>
      <c r="AO480" s="359"/>
      <c r="AP480" s="359"/>
      <c r="AQ480" s="359"/>
      <c r="AR480" s="359"/>
      <c r="AS480" s="359"/>
      <c r="AT480" s="359"/>
      <c r="AU480" s="359"/>
      <c r="AV480" s="360"/>
    </row>
    <row r="481" spans="15:48" x14ac:dyDescent="0.2">
      <c r="O481" s="503"/>
      <c r="P481" s="358"/>
      <c r="Q481" s="358"/>
      <c r="R481" s="358"/>
      <c r="S481" s="358"/>
      <c r="T481" s="358"/>
      <c r="U481" s="358"/>
      <c r="V481" s="358"/>
      <c r="W481" s="358"/>
      <c r="X481" s="358"/>
      <c r="Y481" s="358"/>
      <c r="Z481" s="358"/>
      <c r="AA481" s="358"/>
      <c r="AB481" s="358"/>
      <c r="AC481" s="358"/>
      <c r="AD481" s="359"/>
      <c r="AE481" s="359"/>
      <c r="AF481" s="359"/>
      <c r="AG481" s="359"/>
      <c r="AH481" s="359"/>
      <c r="AI481" s="359"/>
      <c r="AJ481" s="359"/>
      <c r="AK481" s="359"/>
      <c r="AL481" s="359"/>
      <c r="AM481" s="359"/>
      <c r="AN481" s="359"/>
      <c r="AO481" s="359"/>
      <c r="AP481" s="359"/>
      <c r="AQ481" s="359"/>
      <c r="AR481" s="359"/>
      <c r="AS481" s="359"/>
      <c r="AT481" s="359"/>
      <c r="AU481" s="359"/>
      <c r="AV481" s="360"/>
    </row>
    <row r="482" spans="15:48" x14ac:dyDescent="0.2">
      <c r="O482" s="503"/>
      <c r="P482" s="358"/>
      <c r="Q482" s="358"/>
      <c r="R482" s="358"/>
      <c r="S482" s="358"/>
      <c r="T482" s="358"/>
      <c r="U482" s="358"/>
      <c r="V482" s="358"/>
      <c r="W482" s="358"/>
      <c r="X482" s="358"/>
      <c r="Y482" s="358"/>
      <c r="Z482" s="358"/>
      <c r="AA482" s="358"/>
      <c r="AB482" s="358"/>
      <c r="AC482" s="358"/>
      <c r="AD482" s="359"/>
      <c r="AE482" s="359"/>
      <c r="AF482" s="359"/>
      <c r="AG482" s="359"/>
      <c r="AH482" s="359"/>
      <c r="AI482" s="359"/>
      <c r="AJ482" s="359"/>
      <c r="AK482" s="359"/>
      <c r="AL482" s="359"/>
      <c r="AM482" s="359"/>
      <c r="AN482" s="359"/>
      <c r="AO482" s="359"/>
      <c r="AP482" s="359"/>
      <c r="AQ482" s="359"/>
      <c r="AR482" s="359"/>
      <c r="AS482" s="359"/>
      <c r="AT482" s="359"/>
      <c r="AU482" s="359"/>
      <c r="AV482" s="360"/>
    </row>
    <row r="483" spans="15:48" x14ac:dyDescent="0.2">
      <c r="O483" s="503"/>
      <c r="P483" s="358"/>
      <c r="Q483" s="358"/>
      <c r="R483" s="358"/>
      <c r="S483" s="358"/>
      <c r="T483" s="358"/>
      <c r="U483" s="358"/>
      <c r="V483" s="358"/>
      <c r="W483" s="358"/>
      <c r="X483" s="358"/>
      <c r="Y483" s="358"/>
      <c r="Z483" s="358"/>
      <c r="AA483" s="358"/>
      <c r="AB483" s="358"/>
      <c r="AC483" s="358"/>
      <c r="AD483" s="359"/>
      <c r="AE483" s="359"/>
      <c r="AF483" s="359"/>
      <c r="AG483" s="359"/>
      <c r="AH483" s="359"/>
      <c r="AI483" s="359"/>
      <c r="AJ483" s="359"/>
      <c r="AK483" s="359"/>
      <c r="AL483" s="359"/>
      <c r="AM483" s="359"/>
      <c r="AN483" s="359"/>
      <c r="AO483" s="359"/>
      <c r="AP483" s="359"/>
      <c r="AQ483" s="359"/>
      <c r="AR483" s="359"/>
      <c r="AS483" s="359"/>
      <c r="AT483" s="359"/>
      <c r="AU483" s="359"/>
      <c r="AV483" s="360"/>
    </row>
    <row r="484" spans="15:48" x14ac:dyDescent="0.2">
      <c r="O484" s="503"/>
      <c r="P484" s="358"/>
      <c r="Q484" s="358"/>
      <c r="R484" s="358"/>
      <c r="S484" s="358"/>
      <c r="T484" s="358"/>
      <c r="U484" s="358"/>
      <c r="V484" s="358"/>
      <c r="W484" s="358"/>
      <c r="X484" s="358"/>
      <c r="Y484" s="358"/>
      <c r="Z484" s="358"/>
      <c r="AA484" s="358"/>
      <c r="AB484" s="358"/>
      <c r="AC484" s="358"/>
      <c r="AD484" s="359"/>
      <c r="AE484" s="359"/>
      <c r="AF484" s="359"/>
      <c r="AG484" s="359"/>
      <c r="AH484" s="359"/>
      <c r="AI484" s="359"/>
      <c r="AJ484" s="359"/>
      <c r="AK484" s="359"/>
      <c r="AL484" s="359"/>
      <c r="AM484" s="359"/>
      <c r="AN484" s="359"/>
      <c r="AO484" s="359"/>
      <c r="AP484" s="359"/>
      <c r="AQ484" s="359"/>
      <c r="AR484" s="359"/>
      <c r="AS484" s="359"/>
      <c r="AT484" s="359"/>
      <c r="AU484" s="359"/>
      <c r="AV484" s="360"/>
    </row>
    <row r="485" spans="15:48" x14ac:dyDescent="0.2">
      <c r="O485" s="503"/>
      <c r="P485" s="358"/>
      <c r="Q485" s="358"/>
      <c r="R485" s="358"/>
      <c r="S485" s="358"/>
      <c r="T485" s="358"/>
      <c r="U485" s="358"/>
      <c r="V485" s="358"/>
      <c r="W485" s="358"/>
      <c r="X485" s="358"/>
      <c r="Y485" s="358"/>
      <c r="Z485" s="358"/>
      <c r="AA485" s="358"/>
      <c r="AB485" s="358"/>
      <c r="AC485" s="358"/>
      <c r="AD485" s="359"/>
      <c r="AE485" s="359"/>
      <c r="AF485" s="359"/>
      <c r="AG485" s="359"/>
      <c r="AH485" s="359"/>
      <c r="AI485" s="359"/>
      <c r="AJ485" s="359"/>
      <c r="AK485" s="359"/>
      <c r="AL485" s="359"/>
      <c r="AM485" s="359"/>
      <c r="AN485" s="359"/>
      <c r="AO485" s="359"/>
      <c r="AP485" s="359"/>
      <c r="AQ485" s="359"/>
      <c r="AR485" s="359"/>
      <c r="AS485" s="359"/>
      <c r="AT485" s="359"/>
      <c r="AU485" s="359"/>
      <c r="AV485" s="360"/>
    </row>
    <row r="486" spans="15:48" x14ac:dyDescent="0.2">
      <c r="O486" s="503"/>
      <c r="P486" s="358"/>
      <c r="Q486" s="358"/>
      <c r="R486" s="358"/>
      <c r="S486" s="358"/>
      <c r="T486" s="358"/>
      <c r="U486" s="358"/>
      <c r="V486" s="358"/>
      <c r="W486" s="358"/>
      <c r="X486" s="358"/>
      <c r="Y486" s="358"/>
      <c r="Z486" s="358"/>
      <c r="AA486" s="358"/>
      <c r="AB486" s="358"/>
      <c r="AC486" s="358"/>
      <c r="AD486" s="359"/>
      <c r="AE486" s="359"/>
      <c r="AF486" s="359"/>
      <c r="AG486" s="359"/>
      <c r="AH486" s="359"/>
      <c r="AI486" s="359"/>
      <c r="AJ486" s="359"/>
      <c r="AK486" s="359"/>
      <c r="AL486" s="359"/>
      <c r="AM486" s="359"/>
      <c r="AN486" s="359"/>
      <c r="AO486" s="359"/>
      <c r="AP486" s="359"/>
      <c r="AQ486" s="359"/>
      <c r="AR486" s="359"/>
      <c r="AS486" s="359"/>
      <c r="AT486" s="359"/>
      <c r="AU486" s="359"/>
      <c r="AV486" s="360"/>
    </row>
    <row r="487" spans="15:48" x14ac:dyDescent="0.2">
      <c r="O487" s="503"/>
      <c r="P487" s="358"/>
      <c r="Q487" s="358"/>
      <c r="R487" s="358"/>
      <c r="S487" s="358"/>
      <c r="T487" s="358"/>
      <c r="U487" s="358"/>
      <c r="V487" s="358"/>
      <c r="W487" s="358"/>
      <c r="X487" s="358"/>
      <c r="Y487" s="358"/>
      <c r="Z487" s="358"/>
      <c r="AA487" s="358"/>
      <c r="AB487" s="358"/>
      <c r="AC487" s="358"/>
      <c r="AD487" s="359"/>
      <c r="AE487" s="359"/>
      <c r="AF487" s="359"/>
      <c r="AG487" s="359"/>
      <c r="AH487" s="359"/>
      <c r="AI487" s="359"/>
      <c r="AJ487" s="359"/>
      <c r="AK487" s="359"/>
      <c r="AL487" s="359"/>
      <c r="AM487" s="359"/>
      <c r="AN487" s="359"/>
      <c r="AO487" s="359"/>
      <c r="AP487" s="359"/>
      <c r="AQ487" s="359"/>
      <c r="AR487" s="359"/>
      <c r="AS487" s="359"/>
      <c r="AT487" s="359"/>
      <c r="AU487" s="359"/>
      <c r="AV487" s="360"/>
    </row>
    <row r="488" spans="15:48" x14ac:dyDescent="0.2">
      <c r="O488" s="503"/>
      <c r="P488" s="358"/>
      <c r="Q488" s="358"/>
      <c r="R488" s="358"/>
      <c r="S488" s="358"/>
      <c r="T488" s="358"/>
      <c r="U488" s="358"/>
      <c r="V488" s="358"/>
      <c r="W488" s="358"/>
      <c r="X488" s="358"/>
      <c r="Y488" s="358"/>
      <c r="Z488" s="358"/>
      <c r="AA488" s="358"/>
      <c r="AB488" s="358"/>
      <c r="AC488" s="358"/>
      <c r="AD488" s="359"/>
      <c r="AE488" s="359"/>
      <c r="AF488" s="359"/>
      <c r="AG488" s="359"/>
      <c r="AH488" s="359"/>
      <c r="AI488" s="359"/>
      <c r="AJ488" s="359"/>
      <c r="AK488" s="359"/>
      <c r="AL488" s="359"/>
      <c r="AM488" s="359"/>
      <c r="AN488" s="359"/>
      <c r="AO488" s="359"/>
      <c r="AP488" s="359"/>
      <c r="AQ488" s="359"/>
      <c r="AR488" s="359"/>
      <c r="AS488" s="359"/>
      <c r="AT488" s="359"/>
      <c r="AU488" s="359"/>
      <c r="AV488" s="360"/>
    </row>
    <row r="489" spans="15:48" x14ac:dyDescent="0.2">
      <c r="O489" s="503"/>
      <c r="P489" s="358"/>
      <c r="Q489" s="358"/>
      <c r="R489" s="358"/>
      <c r="S489" s="358"/>
      <c r="T489" s="358"/>
      <c r="U489" s="358"/>
      <c r="V489" s="358"/>
      <c r="W489" s="358"/>
      <c r="X489" s="358"/>
      <c r="Y489" s="358"/>
      <c r="Z489" s="358"/>
      <c r="AA489" s="358"/>
      <c r="AB489" s="358"/>
      <c r="AC489" s="358"/>
      <c r="AD489" s="359"/>
      <c r="AE489" s="359"/>
      <c r="AF489" s="359"/>
      <c r="AG489" s="359"/>
      <c r="AH489" s="359"/>
      <c r="AI489" s="359"/>
      <c r="AJ489" s="359"/>
      <c r="AK489" s="359"/>
      <c r="AL489" s="359"/>
      <c r="AM489" s="359"/>
      <c r="AN489" s="359"/>
      <c r="AO489" s="359"/>
      <c r="AP489" s="359"/>
      <c r="AQ489" s="359"/>
      <c r="AR489" s="359"/>
      <c r="AS489" s="359"/>
      <c r="AT489" s="359"/>
      <c r="AU489" s="359"/>
      <c r="AV489" s="360"/>
    </row>
    <row r="490" spans="15:48" x14ac:dyDescent="0.2">
      <c r="O490" s="503"/>
      <c r="P490" s="358"/>
      <c r="Q490" s="358"/>
      <c r="R490" s="358"/>
      <c r="S490" s="358"/>
      <c r="T490" s="358"/>
      <c r="U490" s="358"/>
      <c r="V490" s="358"/>
      <c r="W490" s="358"/>
      <c r="X490" s="358"/>
      <c r="Y490" s="358"/>
      <c r="Z490" s="358"/>
      <c r="AA490" s="358"/>
      <c r="AB490" s="358"/>
      <c r="AC490" s="358"/>
      <c r="AD490" s="359"/>
      <c r="AE490" s="359"/>
      <c r="AF490" s="359"/>
      <c r="AG490" s="359"/>
      <c r="AH490" s="359"/>
      <c r="AI490" s="359"/>
      <c r="AJ490" s="359"/>
      <c r="AK490" s="359"/>
      <c r="AL490" s="359"/>
      <c r="AM490" s="359"/>
      <c r="AN490" s="359"/>
      <c r="AO490" s="359"/>
      <c r="AP490" s="359"/>
      <c r="AQ490" s="359"/>
      <c r="AR490" s="359"/>
      <c r="AS490" s="359"/>
      <c r="AT490" s="359"/>
      <c r="AU490" s="359"/>
      <c r="AV490" s="360"/>
    </row>
    <row r="491" spans="15:48" x14ac:dyDescent="0.2">
      <c r="O491" s="503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  <c r="Z491" s="358"/>
      <c r="AA491" s="358"/>
      <c r="AB491" s="358"/>
      <c r="AC491" s="358"/>
      <c r="AD491" s="359"/>
      <c r="AE491" s="359"/>
      <c r="AF491" s="359"/>
      <c r="AG491" s="359"/>
      <c r="AH491" s="359"/>
      <c r="AI491" s="359"/>
      <c r="AJ491" s="359"/>
      <c r="AK491" s="359"/>
      <c r="AL491" s="359"/>
      <c r="AM491" s="359"/>
      <c r="AN491" s="359"/>
      <c r="AO491" s="359"/>
      <c r="AP491" s="359"/>
      <c r="AQ491" s="359"/>
      <c r="AR491" s="359"/>
      <c r="AS491" s="359"/>
      <c r="AT491" s="359"/>
      <c r="AU491" s="359"/>
      <c r="AV491" s="360"/>
    </row>
    <row r="492" spans="15:48" x14ac:dyDescent="0.2">
      <c r="O492" s="503"/>
      <c r="P492" s="358"/>
      <c r="Q492" s="358"/>
      <c r="R492" s="358"/>
      <c r="S492" s="358"/>
      <c r="T492" s="358"/>
      <c r="U492" s="358"/>
      <c r="V492" s="358"/>
      <c r="W492" s="358"/>
      <c r="X492" s="358"/>
      <c r="Y492" s="358"/>
      <c r="Z492" s="358"/>
      <c r="AA492" s="358"/>
      <c r="AB492" s="358"/>
      <c r="AC492" s="358"/>
      <c r="AD492" s="359"/>
      <c r="AE492" s="359"/>
      <c r="AF492" s="359"/>
      <c r="AG492" s="359"/>
      <c r="AH492" s="359"/>
      <c r="AI492" s="359"/>
      <c r="AJ492" s="359"/>
      <c r="AK492" s="359"/>
      <c r="AL492" s="359"/>
      <c r="AM492" s="359"/>
      <c r="AN492" s="359"/>
      <c r="AO492" s="359"/>
      <c r="AP492" s="359"/>
      <c r="AQ492" s="359"/>
      <c r="AR492" s="359"/>
      <c r="AS492" s="359"/>
      <c r="AT492" s="359"/>
      <c r="AU492" s="359"/>
      <c r="AV492" s="360"/>
    </row>
    <row r="493" spans="15:48" x14ac:dyDescent="0.2">
      <c r="O493" s="503"/>
      <c r="P493" s="358"/>
      <c r="Q493" s="358"/>
      <c r="R493" s="358"/>
      <c r="S493" s="358"/>
      <c r="T493" s="358"/>
      <c r="U493" s="358"/>
      <c r="V493" s="358"/>
      <c r="W493" s="358"/>
      <c r="X493" s="358"/>
      <c r="Y493" s="358"/>
      <c r="Z493" s="358"/>
      <c r="AA493" s="358"/>
      <c r="AB493" s="358"/>
      <c r="AC493" s="358"/>
      <c r="AD493" s="359"/>
      <c r="AE493" s="359"/>
      <c r="AF493" s="359"/>
      <c r="AG493" s="359"/>
      <c r="AH493" s="359"/>
      <c r="AI493" s="359"/>
      <c r="AJ493" s="359"/>
      <c r="AK493" s="359"/>
      <c r="AL493" s="359"/>
      <c r="AM493" s="359"/>
      <c r="AN493" s="359"/>
      <c r="AO493" s="359"/>
      <c r="AP493" s="359"/>
      <c r="AQ493" s="359"/>
      <c r="AR493" s="359"/>
      <c r="AS493" s="359"/>
      <c r="AT493" s="359"/>
      <c r="AU493" s="359"/>
      <c r="AV493" s="360"/>
    </row>
    <row r="494" spans="15:48" x14ac:dyDescent="0.2">
      <c r="O494" s="503"/>
      <c r="P494" s="358"/>
      <c r="Q494" s="358"/>
      <c r="R494" s="358"/>
      <c r="S494" s="358"/>
      <c r="T494" s="358"/>
      <c r="U494" s="358"/>
      <c r="V494" s="358"/>
      <c r="W494" s="358"/>
      <c r="X494" s="358"/>
      <c r="Y494" s="358"/>
      <c r="Z494" s="358"/>
      <c r="AA494" s="358"/>
      <c r="AB494" s="358"/>
      <c r="AC494" s="358"/>
      <c r="AD494" s="359"/>
      <c r="AE494" s="359"/>
      <c r="AF494" s="359"/>
      <c r="AG494" s="359"/>
      <c r="AH494" s="359"/>
      <c r="AI494" s="359"/>
      <c r="AJ494" s="359"/>
      <c r="AK494" s="359"/>
      <c r="AL494" s="359"/>
      <c r="AM494" s="359"/>
      <c r="AN494" s="359"/>
      <c r="AO494" s="359"/>
      <c r="AP494" s="359"/>
      <c r="AQ494" s="359"/>
      <c r="AR494" s="359"/>
      <c r="AS494" s="359"/>
      <c r="AT494" s="359"/>
      <c r="AU494" s="359"/>
      <c r="AV494" s="360"/>
    </row>
    <row r="495" spans="15:48" x14ac:dyDescent="0.2">
      <c r="O495" s="503"/>
      <c r="P495" s="358"/>
      <c r="Q495" s="358"/>
      <c r="R495" s="358"/>
      <c r="S495" s="358"/>
      <c r="T495" s="358"/>
      <c r="U495" s="358"/>
      <c r="V495" s="358"/>
      <c r="W495" s="358"/>
      <c r="X495" s="358"/>
      <c r="Y495" s="358"/>
      <c r="Z495" s="358"/>
      <c r="AA495" s="358"/>
      <c r="AB495" s="358"/>
      <c r="AC495" s="358"/>
      <c r="AD495" s="359"/>
      <c r="AE495" s="359"/>
      <c r="AF495" s="359"/>
      <c r="AG495" s="359"/>
      <c r="AH495" s="359"/>
      <c r="AI495" s="359"/>
      <c r="AJ495" s="359"/>
      <c r="AK495" s="359"/>
      <c r="AL495" s="359"/>
      <c r="AM495" s="359"/>
      <c r="AN495" s="359"/>
      <c r="AO495" s="359"/>
      <c r="AP495" s="359"/>
      <c r="AQ495" s="359"/>
      <c r="AR495" s="359"/>
      <c r="AS495" s="359"/>
      <c r="AT495" s="359"/>
      <c r="AU495" s="359"/>
      <c r="AV495" s="360"/>
    </row>
    <row r="496" spans="15:48" x14ac:dyDescent="0.2">
      <c r="O496" s="503"/>
      <c r="P496" s="358"/>
      <c r="Q496" s="358"/>
      <c r="R496" s="358"/>
      <c r="S496" s="358"/>
      <c r="T496" s="358"/>
      <c r="U496" s="358"/>
      <c r="V496" s="358"/>
      <c r="W496" s="358"/>
      <c r="X496" s="358"/>
      <c r="Y496" s="358"/>
      <c r="Z496" s="358"/>
      <c r="AA496" s="358"/>
      <c r="AB496" s="358"/>
      <c r="AC496" s="358"/>
      <c r="AD496" s="359"/>
      <c r="AE496" s="359"/>
      <c r="AF496" s="359"/>
      <c r="AG496" s="359"/>
      <c r="AH496" s="359"/>
      <c r="AI496" s="359"/>
      <c r="AJ496" s="359"/>
      <c r="AK496" s="359"/>
      <c r="AL496" s="359"/>
      <c r="AM496" s="359"/>
      <c r="AN496" s="359"/>
      <c r="AO496" s="359"/>
      <c r="AP496" s="359"/>
      <c r="AQ496" s="359"/>
      <c r="AR496" s="359"/>
      <c r="AS496" s="359"/>
      <c r="AT496" s="359"/>
      <c r="AU496" s="359"/>
      <c r="AV496" s="360"/>
    </row>
    <row r="497" spans="15:48" x14ac:dyDescent="0.2">
      <c r="O497" s="503"/>
      <c r="P497" s="358"/>
      <c r="Q497" s="358"/>
      <c r="R497" s="358"/>
      <c r="S497" s="358"/>
      <c r="T497" s="358"/>
      <c r="U497" s="358"/>
      <c r="V497" s="358"/>
      <c r="W497" s="358"/>
      <c r="X497" s="358"/>
      <c r="Y497" s="358"/>
      <c r="Z497" s="358"/>
      <c r="AA497" s="358"/>
      <c r="AB497" s="358"/>
      <c r="AC497" s="358"/>
      <c r="AD497" s="359"/>
      <c r="AE497" s="359"/>
      <c r="AF497" s="359"/>
      <c r="AG497" s="359"/>
      <c r="AH497" s="359"/>
      <c r="AI497" s="359"/>
      <c r="AJ497" s="359"/>
      <c r="AK497" s="359"/>
      <c r="AL497" s="359"/>
      <c r="AM497" s="359"/>
      <c r="AN497" s="359"/>
      <c r="AO497" s="359"/>
      <c r="AP497" s="359"/>
      <c r="AQ497" s="359"/>
      <c r="AR497" s="359"/>
      <c r="AS497" s="359"/>
      <c r="AT497" s="359"/>
      <c r="AU497" s="359"/>
      <c r="AV497" s="360"/>
    </row>
    <row r="498" spans="15:48" x14ac:dyDescent="0.2">
      <c r="O498" s="503"/>
      <c r="P498" s="358"/>
      <c r="Q498" s="358"/>
      <c r="R498" s="358"/>
      <c r="S498" s="358"/>
      <c r="T498" s="358"/>
      <c r="U498" s="358"/>
      <c r="V498" s="358"/>
      <c r="W498" s="358"/>
      <c r="X498" s="358"/>
      <c r="Y498" s="358"/>
      <c r="Z498" s="358"/>
      <c r="AA498" s="358"/>
      <c r="AB498" s="358"/>
      <c r="AC498" s="358"/>
      <c r="AD498" s="359"/>
      <c r="AE498" s="359"/>
      <c r="AF498" s="359"/>
      <c r="AG498" s="359"/>
      <c r="AH498" s="359"/>
      <c r="AI498" s="359"/>
      <c r="AJ498" s="359"/>
      <c r="AK498" s="359"/>
      <c r="AL498" s="359"/>
      <c r="AM498" s="359"/>
      <c r="AN498" s="359"/>
      <c r="AO498" s="359"/>
      <c r="AP498" s="359"/>
      <c r="AQ498" s="359"/>
      <c r="AR498" s="359"/>
      <c r="AS498" s="359"/>
      <c r="AT498" s="359"/>
      <c r="AU498" s="359"/>
      <c r="AV498" s="360"/>
    </row>
    <row r="499" spans="15:48" x14ac:dyDescent="0.2">
      <c r="O499" s="503"/>
      <c r="P499" s="358"/>
      <c r="Q499" s="358"/>
      <c r="R499" s="358"/>
      <c r="S499" s="358"/>
      <c r="T499" s="358"/>
      <c r="U499" s="358"/>
      <c r="V499" s="358"/>
      <c r="W499" s="358"/>
      <c r="X499" s="358"/>
      <c r="Y499" s="358"/>
      <c r="Z499" s="358"/>
      <c r="AA499" s="358"/>
      <c r="AB499" s="358"/>
      <c r="AC499" s="358"/>
      <c r="AD499" s="359"/>
      <c r="AE499" s="359"/>
      <c r="AF499" s="359"/>
      <c r="AG499" s="359"/>
      <c r="AH499" s="359"/>
      <c r="AI499" s="359"/>
      <c r="AJ499" s="359"/>
      <c r="AK499" s="359"/>
      <c r="AL499" s="359"/>
      <c r="AM499" s="359"/>
      <c r="AN499" s="359"/>
      <c r="AO499" s="359"/>
      <c r="AP499" s="359"/>
      <c r="AQ499" s="359"/>
      <c r="AR499" s="359"/>
      <c r="AS499" s="359"/>
      <c r="AT499" s="359"/>
      <c r="AU499" s="359"/>
      <c r="AV499" s="360"/>
    </row>
    <row r="500" spans="15:48" x14ac:dyDescent="0.2">
      <c r="O500" s="503"/>
      <c r="P500" s="358"/>
      <c r="Q500" s="358"/>
      <c r="R500" s="358"/>
      <c r="S500" s="358"/>
      <c r="T500" s="358"/>
      <c r="U500" s="358"/>
      <c r="V500" s="358"/>
      <c r="W500" s="358"/>
      <c r="X500" s="358"/>
      <c r="Y500" s="358"/>
      <c r="Z500" s="358"/>
      <c r="AA500" s="358"/>
      <c r="AB500" s="358"/>
      <c r="AC500" s="358"/>
      <c r="AD500" s="359"/>
      <c r="AE500" s="359"/>
      <c r="AF500" s="359"/>
      <c r="AG500" s="359"/>
      <c r="AH500" s="359"/>
      <c r="AI500" s="359"/>
      <c r="AJ500" s="359"/>
      <c r="AK500" s="359"/>
      <c r="AL500" s="359"/>
      <c r="AM500" s="359"/>
      <c r="AN500" s="359"/>
      <c r="AO500" s="359"/>
      <c r="AP500" s="359"/>
      <c r="AQ500" s="359"/>
      <c r="AR500" s="359"/>
      <c r="AS500" s="359"/>
      <c r="AT500" s="359"/>
      <c r="AU500" s="359"/>
      <c r="AV500" s="360"/>
    </row>
    <row r="501" spans="15:48" x14ac:dyDescent="0.2">
      <c r="O501" s="503"/>
      <c r="P501" s="358"/>
      <c r="Q501" s="358"/>
      <c r="R501" s="358"/>
      <c r="S501" s="358"/>
      <c r="T501" s="358"/>
      <c r="U501" s="358"/>
      <c r="V501" s="358"/>
      <c r="W501" s="358"/>
      <c r="X501" s="358"/>
      <c r="Y501" s="358"/>
      <c r="Z501" s="358"/>
      <c r="AA501" s="358"/>
      <c r="AB501" s="358"/>
      <c r="AC501" s="358"/>
      <c r="AD501" s="359"/>
      <c r="AE501" s="359"/>
      <c r="AF501" s="359"/>
      <c r="AG501" s="359"/>
      <c r="AH501" s="359"/>
      <c r="AI501" s="359"/>
      <c r="AJ501" s="359"/>
      <c r="AK501" s="359"/>
      <c r="AL501" s="359"/>
      <c r="AM501" s="359"/>
      <c r="AN501" s="359"/>
      <c r="AO501" s="359"/>
      <c r="AP501" s="359"/>
      <c r="AQ501" s="359"/>
      <c r="AR501" s="359"/>
      <c r="AS501" s="359"/>
      <c r="AT501" s="359"/>
      <c r="AU501" s="359"/>
      <c r="AV501" s="360"/>
    </row>
    <row r="502" spans="15:48" x14ac:dyDescent="0.2">
      <c r="O502" s="503"/>
      <c r="P502" s="358"/>
      <c r="Q502" s="358"/>
      <c r="R502" s="358"/>
      <c r="S502" s="358"/>
      <c r="T502" s="358"/>
      <c r="U502" s="358"/>
      <c r="V502" s="358"/>
      <c r="W502" s="358"/>
      <c r="X502" s="358"/>
      <c r="Y502" s="358"/>
      <c r="Z502" s="358"/>
      <c r="AA502" s="358"/>
      <c r="AB502" s="358"/>
      <c r="AC502" s="358"/>
      <c r="AD502" s="359"/>
      <c r="AE502" s="359"/>
      <c r="AF502" s="359"/>
      <c r="AG502" s="359"/>
      <c r="AH502" s="359"/>
      <c r="AI502" s="359"/>
      <c r="AJ502" s="359"/>
      <c r="AK502" s="359"/>
      <c r="AL502" s="359"/>
      <c r="AM502" s="359"/>
      <c r="AN502" s="359"/>
      <c r="AO502" s="359"/>
      <c r="AP502" s="359"/>
      <c r="AQ502" s="359"/>
      <c r="AR502" s="359"/>
      <c r="AS502" s="359"/>
      <c r="AT502" s="359"/>
      <c r="AU502" s="359"/>
      <c r="AV502" s="360"/>
    </row>
    <row r="503" spans="15:48" x14ac:dyDescent="0.2">
      <c r="O503" s="503"/>
      <c r="P503" s="358"/>
      <c r="Q503" s="358"/>
      <c r="R503" s="358"/>
      <c r="S503" s="358"/>
      <c r="T503" s="358"/>
      <c r="U503" s="358"/>
      <c r="V503" s="358"/>
      <c r="W503" s="358"/>
      <c r="X503" s="358"/>
      <c r="Y503" s="358"/>
      <c r="Z503" s="358"/>
      <c r="AA503" s="358"/>
      <c r="AB503" s="358"/>
      <c r="AC503" s="358"/>
      <c r="AD503" s="359"/>
      <c r="AE503" s="359"/>
      <c r="AF503" s="359"/>
      <c r="AG503" s="359"/>
      <c r="AH503" s="359"/>
      <c r="AI503" s="359"/>
      <c r="AJ503" s="359"/>
      <c r="AK503" s="359"/>
      <c r="AL503" s="359"/>
      <c r="AM503" s="359"/>
      <c r="AN503" s="359"/>
      <c r="AO503" s="359"/>
      <c r="AP503" s="359"/>
      <c r="AQ503" s="359"/>
      <c r="AR503" s="359"/>
      <c r="AS503" s="359"/>
      <c r="AT503" s="359"/>
      <c r="AU503" s="359"/>
      <c r="AV503" s="360"/>
    </row>
    <row r="504" spans="15:48" x14ac:dyDescent="0.2">
      <c r="O504" s="503"/>
      <c r="P504" s="358"/>
      <c r="Q504" s="358"/>
      <c r="R504" s="358"/>
      <c r="S504" s="358"/>
      <c r="T504" s="358"/>
      <c r="U504" s="358"/>
      <c r="V504" s="358"/>
      <c r="W504" s="358"/>
      <c r="X504" s="358"/>
      <c r="Y504" s="358"/>
      <c r="Z504" s="358"/>
      <c r="AA504" s="358"/>
      <c r="AB504" s="358"/>
      <c r="AC504" s="358"/>
      <c r="AD504" s="359"/>
      <c r="AE504" s="359"/>
      <c r="AF504" s="359"/>
      <c r="AG504" s="359"/>
      <c r="AH504" s="359"/>
      <c r="AI504" s="359"/>
      <c r="AJ504" s="359"/>
      <c r="AK504" s="359"/>
      <c r="AL504" s="359"/>
      <c r="AM504" s="359"/>
      <c r="AN504" s="359"/>
      <c r="AO504" s="359"/>
      <c r="AP504" s="359"/>
      <c r="AQ504" s="359"/>
      <c r="AR504" s="359"/>
      <c r="AS504" s="359"/>
      <c r="AT504" s="359"/>
      <c r="AU504" s="359"/>
      <c r="AV504" s="360"/>
    </row>
    <row r="505" spans="15:48" x14ac:dyDescent="0.2">
      <c r="O505" s="503"/>
      <c r="P505" s="358"/>
      <c r="Q505" s="358"/>
      <c r="R505" s="358"/>
      <c r="S505" s="358"/>
      <c r="T505" s="358"/>
      <c r="U505" s="358"/>
      <c r="V505" s="358"/>
      <c r="W505" s="358"/>
      <c r="X505" s="358"/>
      <c r="Y505" s="358"/>
      <c r="Z505" s="358"/>
      <c r="AA505" s="358"/>
      <c r="AB505" s="358"/>
      <c r="AC505" s="358"/>
      <c r="AD505" s="359"/>
      <c r="AE505" s="359"/>
      <c r="AF505" s="359"/>
      <c r="AG505" s="359"/>
      <c r="AH505" s="359"/>
      <c r="AI505" s="359"/>
      <c r="AJ505" s="359"/>
      <c r="AK505" s="359"/>
      <c r="AL505" s="359"/>
      <c r="AM505" s="359"/>
      <c r="AN505" s="359"/>
      <c r="AO505" s="359"/>
      <c r="AP505" s="359"/>
      <c r="AQ505" s="359"/>
      <c r="AR505" s="359"/>
      <c r="AS505" s="359"/>
      <c r="AT505" s="359"/>
      <c r="AU505" s="359"/>
      <c r="AV505" s="360"/>
    </row>
    <row r="506" spans="15:48" x14ac:dyDescent="0.2">
      <c r="O506" s="503"/>
      <c r="P506" s="358"/>
      <c r="Q506" s="358"/>
      <c r="R506" s="358"/>
      <c r="S506" s="358"/>
      <c r="T506" s="358"/>
      <c r="U506" s="358"/>
      <c r="V506" s="358"/>
      <c r="W506" s="358"/>
      <c r="X506" s="358"/>
      <c r="Y506" s="358"/>
      <c r="Z506" s="358"/>
      <c r="AA506" s="358"/>
      <c r="AB506" s="358"/>
      <c r="AC506" s="358"/>
      <c r="AD506" s="359"/>
      <c r="AE506" s="359"/>
      <c r="AF506" s="359"/>
      <c r="AG506" s="359"/>
      <c r="AH506" s="359"/>
      <c r="AI506" s="359"/>
      <c r="AJ506" s="359"/>
      <c r="AK506" s="359"/>
      <c r="AL506" s="359"/>
      <c r="AM506" s="359"/>
      <c r="AN506" s="359"/>
      <c r="AO506" s="359"/>
      <c r="AP506" s="359"/>
      <c r="AQ506" s="359"/>
      <c r="AR506" s="359"/>
      <c r="AS506" s="359"/>
      <c r="AT506" s="359"/>
      <c r="AU506" s="359"/>
      <c r="AV506" s="360"/>
    </row>
    <row r="507" spans="15:48" x14ac:dyDescent="0.2">
      <c r="O507" s="503"/>
      <c r="P507" s="358"/>
      <c r="Q507" s="358"/>
      <c r="R507" s="358"/>
      <c r="S507" s="358"/>
      <c r="T507" s="358"/>
      <c r="U507" s="358"/>
      <c r="V507" s="358"/>
      <c r="W507" s="358"/>
      <c r="X507" s="358"/>
      <c r="Y507" s="358"/>
      <c r="Z507" s="358"/>
      <c r="AA507" s="358"/>
      <c r="AB507" s="358"/>
      <c r="AC507" s="358"/>
      <c r="AD507" s="359"/>
      <c r="AE507" s="359"/>
      <c r="AF507" s="359"/>
      <c r="AG507" s="359"/>
      <c r="AH507" s="359"/>
      <c r="AI507" s="359"/>
      <c r="AJ507" s="359"/>
      <c r="AK507" s="359"/>
      <c r="AL507" s="359"/>
      <c r="AM507" s="359"/>
      <c r="AN507" s="359"/>
      <c r="AO507" s="359"/>
      <c r="AP507" s="359"/>
      <c r="AQ507" s="359"/>
      <c r="AR507" s="359"/>
      <c r="AS507" s="359"/>
      <c r="AT507" s="359"/>
      <c r="AU507" s="359"/>
      <c r="AV507" s="360"/>
    </row>
    <row r="508" spans="15:48" x14ac:dyDescent="0.2">
      <c r="O508" s="503"/>
      <c r="P508" s="358"/>
      <c r="Q508" s="358"/>
      <c r="R508" s="358"/>
      <c r="S508" s="358"/>
      <c r="T508" s="358"/>
      <c r="U508" s="358"/>
      <c r="V508" s="358"/>
      <c r="W508" s="358"/>
      <c r="X508" s="358"/>
      <c r="Y508" s="358"/>
      <c r="Z508" s="358"/>
      <c r="AA508" s="358"/>
      <c r="AB508" s="358"/>
      <c r="AC508" s="358"/>
      <c r="AD508" s="359"/>
      <c r="AE508" s="359"/>
      <c r="AF508" s="359"/>
      <c r="AG508" s="359"/>
      <c r="AH508" s="359"/>
      <c r="AI508" s="359"/>
      <c r="AJ508" s="359"/>
      <c r="AK508" s="359"/>
      <c r="AL508" s="359"/>
      <c r="AM508" s="359"/>
      <c r="AN508" s="359"/>
      <c r="AO508" s="359"/>
      <c r="AP508" s="359"/>
      <c r="AQ508" s="359"/>
      <c r="AR508" s="359"/>
      <c r="AS508" s="359"/>
      <c r="AT508" s="359"/>
      <c r="AU508" s="359"/>
      <c r="AV508" s="360"/>
    </row>
    <row r="509" spans="15:48" x14ac:dyDescent="0.2">
      <c r="O509" s="503"/>
      <c r="P509" s="358"/>
      <c r="Q509" s="358"/>
      <c r="R509" s="358"/>
      <c r="S509" s="358"/>
      <c r="T509" s="358"/>
      <c r="U509" s="358"/>
      <c r="V509" s="358"/>
      <c r="W509" s="358"/>
      <c r="X509" s="358"/>
      <c r="Y509" s="358"/>
      <c r="Z509" s="358"/>
      <c r="AA509" s="358"/>
      <c r="AB509" s="358"/>
      <c r="AC509" s="358"/>
      <c r="AD509" s="359"/>
      <c r="AE509" s="359"/>
      <c r="AF509" s="359"/>
      <c r="AG509" s="359"/>
      <c r="AH509" s="359"/>
      <c r="AI509" s="359"/>
      <c r="AJ509" s="359"/>
      <c r="AK509" s="359"/>
      <c r="AL509" s="359"/>
      <c r="AM509" s="359"/>
      <c r="AN509" s="359"/>
      <c r="AO509" s="359"/>
      <c r="AP509" s="359"/>
      <c r="AQ509" s="359"/>
      <c r="AR509" s="359"/>
      <c r="AS509" s="359"/>
      <c r="AT509" s="359"/>
      <c r="AU509" s="359"/>
      <c r="AV509" s="360"/>
    </row>
    <row r="510" spans="15:48" x14ac:dyDescent="0.2">
      <c r="O510" s="503"/>
      <c r="P510" s="358"/>
      <c r="Q510" s="358"/>
      <c r="R510" s="358"/>
      <c r="S510" s="358"/>
      <c r="T510" s="358"/>
      <c r="U510" s="358"/>
      <c r="V510" s="358"/>
      <c r="W510" s="358"/>
      <c r="X510" s="358"/>
      <c r="Y510" s="358"/>
      <c r="Z510" s="358"/>
      <c r="AA510" s="358"/>
      <c r="AB510" s="358"/>
      <c r="AC510" s="358"/>
      <c r="AD510" s="359"/>
      <c r="AE510" s="359"/>
      <c r="AF510" s="359"/>
      <c r="AG510" s="359"/>
      <c r="AH510" s="359"/>
      <c r="AI510" s="359"/>
      <c r="AJ510" s="359"/>
      <c r="AK510" s="359"/>
      <c r="AL510" s="359"/>
      <c r="AM510" s="359"/>
      <c r="AN510" s="359"/>
      <c r="AO510" s="359"/>
      <c r="AP510" s="359"/>
      <c r="AQ510" s="359"/>
      <c r="AR510" s="359"/>
      <c r="AS510" s="359"/>
      <c r="AT510" s="359"/>
      <c r="AU510" s="359"/>
      <c r="AV510" s="360"/>
    </row>
    <row r="511" spans="15:48" x14ac:dyDescent="0.2">
      <c r="O511" s="503"/>
      <c r="P511" s="358"/>
      <c r="Q511" s="358"/>
      <c r="R511" s="358"/>
      <c r="S511" s="358"/>
      <c r="T511" s="358"/>
      <c r="U511" s="358"/>
      <c r="V511" s="358"/>
      <c r="W511" s="358"/>
      <c r="X511" s="358"/>
      <c r="Y511" s="358"/>
      <c r="Z511" s="358"/>
      <c r="AA511" s="358"/>
      <c r="AB511" s="358"/>
      <c r="AC511" s="358"/>
      <c r="AD511" s="359"/>
      <c r="AE511" s="359"/>
      <c r="AF511" s="359"/>
      <c r="AG511" s="359"/>
      <c r="AH511" s="359"/>
      <c r="AI511" s="359"/>
      <c r="AJ511" s="359"/>
      <c r="AK511" s="359"/>
      <c r="AL511" s="359"/>
      <c r="AM511" s="359"/>
      <c r="AN511" s="359"/>
      <c r="AO511" s="359"/>
      <c r="AP511" s="359"/>
      <c r="AQ511" s="359"/>
      <c r="AR511" s="359"/>
      <c r="AS511" s="359"/>
      <c r="AT511" s="359"/>
      <c r="AU511" s="359"/>
      <c r="AV511" s="360"/>
    </row>
    <row r="512" spans="15:48" x14ac:dyDescent="0.2">
      <c r="O512" s="503"/>
      <c r="P512" s="358"/>
      <c r="Q512" s="358"/>
      <c r="R512" s="358"/>
      <c r="S512" s="358"/>
      <c r="T512" s="358"/>
      <c r="U512" s="358"/>
      <c r="V512" s="358"/>
      <c r="W512" s="358"/>
      <c r="X512" s="358"/>
      <c r="Y512" s="358"/>
      <c r="Z512" s="358"/>
      <c r="AA512" s="358"/>
      <c r="AB512" s="358"/>
      <c r="AC512" s="358"/>
      <c r="AD512" s="359"/>
      <c r="AE512" s="359"/>
      <c r="AF512" s="359"/>
      <c r="AG512" s="359"/>
      <c r="AH512" s="359"/>
      <c r="AI512" s="359"/>
      <c r="AJ512" s="359"/>
      <c r="AK512" s="359"/>
      <c r="AL512" s="359"/>
      <c r="AM512" s="359"/>
      <c r="AN512" s="359"/>
      <c r="AO512" s="359"/>
      <c r="AP512" s="359"/>
      <c r="AQ512" s="359"/>
      <c r="AR512" s="359"/>
      <c r="AS512" s="359"/>
      <c r="AT512" s="359"/>
      <c r="AU512" s="359"/>
      <c r="AV512" s="360"/>
    </row>
    <row r="513" spans="15:48" x14ac:dyDescent="0.2">
      <c r="O513" s="503"/>
      <c r="P513" s="358"/>
      <c r="Q513" s="358"/>
      <c r="R513" s="358"/>
      <c r="S513" s="358"/>
      <c r="T513" s="358"/>
      <c r="U513" s="358"/>
      <c r="V513" s="358"/>
      <c r="W513" s="358"/>
      <c r="X513" s="358"/>
      <c r="Y513" s="358"/>
      <c r="Z513" s="358"/>
      <c r="AA513" s="358"/>
      <c r="AB513" s="358"/>
      <c r="AC513" s="358"/>
      <c r="AD513" s="359"/>
      <c r="AE513" s="359"/>
      <c r="AF513" s="359"/>
      <c r="AG513" s="359"/>
      <c r="AH513" s="359"/>
      <c r="AI513" s="359"/>
      <c r="AJ513" s="359"/>
      <c r="AK513" s="359"/>
      <c r="AL513" s="359"/>
      <c r="AM513" s="359"/>
      <c r="AN513" s="359"/>
      <c r="AO513" s="359"/>
      <c r="AP513" s="359"/>
      <c r="AQ513" s="359"/>
      <c r="AR513" s="359"/>
      <c r="AS513" s="359"/>
      <c r="AT513" s="359"/>
      <c r="AU513" s="359"/>
      <c r="AV513" s="360"/>
    </row>
    <row r="514" spans="15:48" x14ac:dyDescent="0.2">
      <c r="O514" s="503"/>
      <c r="P514" s="358"/>
      <c r="Q514" s="358"/>
      <c r="R514" s="358"/>
      <c r="S514" s="358"/>
      <c r="T514" s="358"/>
      <c r="U514" s="358"/>
      <c r="V514" s="358"/>
      <c r="W514" s="358"/>
      <c r="X514" s="358"/>
      <c r="Y514" s="358"/>
      <c r="Z514" s="358"/>
      <c r="AA514" s="358"/>
      <c r="AB514" s="358"/>
      <c r="AC514" s="358"/>
      <c r="AD514" s="359"/>
      <c r="AE514" s="359"/>
      <c r="AF514" s="359"/>
      <c r="AG514" s="359"/>
      <c r="AH514" s="359"/>
      <c r="AI514" s="359"/>
      <c r="AJ514" s="359"/>
      <c r="AK514" s="359"/>
      <c r="AL514" s="359"/>
      <c r="AM514" s="359"/>
      <c r="AN514" s="359"/>
      <c r="AO514" s="359"/>
      <c r="AP514" s="359"/>
      <c r="AQ514" s="359"/>
      <c r="AR514" s="359"/>
      <c r="AS514" s="359"/>
      <c r="AT514" s="359"/>
      <c r="AU514" s="359"/>
      <c r="AV514" s="360"/>
    </row>
    <row r="515" spans="15:48" x14ac:dyDescent="0.2">
      <c r="O515" s="503"/>
      <c r="P515" s="358"/>
      <c r="Q515" s="358"/>
      <c r="R515" s="358"/>
      <c r="S515" s="358"/>
      <c r="T515" s="358"/>
      <c r="U515" s="358"/>
      <c r="V515" s="358"/>
      <c r="W515" s="358"/>
      <c r="X515" s="358"/>
      <c r="Y515" s="358"/>
      <c r="Z515" s="358"/>
      <c r="AA515" s="358"/>
      <c r="AB515" s="358"/>
      <c r="AC515" s="358"/>
      <c r="AD515" s="359"/>
      <c r="AE515" s="359"/>
      <c r="AF515" s="359"/>
      <c r="AG515" s="359"/>
      <c r="AH515" s="359"/>
      <c r="AI515" s="359"/>
      <c r="AJ515" s="359"/>
      <c r="AK515" s="359"/>
      <c r="AL515" s="359"/>
      <c r="AM515" s="359"/>
      <c r="AN515" s="359"/>
      <c r="AO515" s="359"/>
      <c r="AP515" s="359"/>
      <c r="AQ515" s="359"/>
      <c r="AR515" s="359"/>
      <c r="AS515" s="359"/>
      <c r="AT515" s="359"/>
      <c r="AU515" s="359"/>
      <c r="AV515" s="360"/>
    </row>
    <row r="516" spans="15:48" x14ac:dyDescent="0.2">
      <c r="O516" s="503"/>
      <c r="P516" s="358"/>
      <c r="Q516" s="358"/>
      <c r="R516" s="358"/>
      <c r="S516" s="358"/>
      <c r="T516" s="358"/>
      <c r="U516" s="358"/>
      <c r="V516" s="358"/>
      <c r="W516" s="358"/>
      <c r="X516" s="358"/>
      <c r="Y516" s="358"/>
      <c r="Z516" s="358"/>
      <c r="AA516" s="358"/>
      <c r="AB516" s="358"/>
      <c r="AC516" s="358"/>
      <c r="AD516" s="359"/>
      <c r="AE516" s="359"/>
      <c r="AF516" s="359"/>
      <c r="AG516" s="359"/>
      <c r="AH516" s="359"/>
      <c r="AI516" s="359"/>
      <c r="AJ516" s="359"/>
      <c r="AK516" s="359"/>
      <c r="AL516" s="359"/>
      <c r="AM516" s="359"/>
      <c r="AN516" s="359"/>
      <c r="AO516" s="359"/>
      <c r="AP516" s="359"/>
      <c r="AQ516" s="359"/>
      <c r="AR516" s="359"/>
      <c r="AS516" s="359"/>
      <c r="AT516" s="359"/>
      <c r="AU516" s="359"/>
      <c r="AV516" s="360"/>
    </row>
    <row r="517" spans="15:48" x14ac:dyDescent="0.2">
      <c r="O517" s="503"/>
      <c r="P517" s="358"/>
      <c r="Q517" s="358"/>
      <c r="R517" s="358"/>
      <c r="S517" s="358"/>
      <c r="T517" s="358"/>
      <c r="U517" s="358"/>
      <c r="V517" s="358"/>
      <c r="W517" s="358"/>
      <c r="X517" s="358"/>
      <c r="Y517" s="358"/>
      <c r="Z517" s="358"/>
      <c r="AA517" s="358"/>
      <c r="AB517" s="358"/>
      <c r="AC517" s="358"/>
      <c r="AD517" s="359"/>
      <c r="AE517" s="359"/>
      <c r="AF517" s="359"/>
      <c r="AG517" s="359"/>
      <c r="AH517" s="359"/>
      <c r="AI517" s="359"/>
      <c r="AJ517" s="359"/>
      <c r="AK517" s="359"/>
      <c r="AL517" s="359"/>
      <c r="AM517" s="359"/>
      <c r="AN517" s="359"/>
      <c r="AO517" s="359"/>
      <c r="AP517" s="359"/>
      <c r="AQ517" s="359"/>
      <c r="AR517" s="359"/>
      <c r="AS517" s="359"/>
      <c r="AT517" s="359"/>
      <c r="AU517" s="359"/>
      <c r="AV517" s="360"/>
    </row>
    <row r="518" spans="15:48" x14ac:dyDescent="0.2">
      <c r="O518" s="503"/>
      <c r="P518" s="358"/>
      <c r="Q518" s="358"/>
      <c r="R518" s="358"/>
      <c r="S518" s="358"/>
      <c r="T518" s="358"/>
      <c r="U518" s="358"/>
      <c r="V518" s="358"/>
      <c r="W518" s="358"/>
      <c r="X518" s="358"/>
      <c r="Y518" s="358"/>
      <c r="Z518" s="358"/>
      <c r="AA518" s="358"/>
      <c r="AB518" s="358"/>
      <c r="AC518" s="358"/>
      <c r="AD518" s="359"/>
      <c r="AE518" s="359"/>
      <c r="AF518" s="359"/>
      <c r="AG518" s="359"/>
      <c r="AH518" s="359"/>
      <c r="AI518" s="359"/>
      <c r="AJ518" s="359"/>
      <c r="AK518" s="359"/>
      <c r="AL518" s="359"/>
      <c r="AM518" s="359"/>
      <c r="AN518" s="359"/>
      <c r="AO518" s="359"/>
      <c r="AP518" s="359"/>
      <c r="AQ518" s="359"/>
      <c r="AR518" s="359"/>
      <c r="AS518" s="359"/>
      <c r="AT518" s="359"/>
      <c r="AU518" s="359"/>
      <c r="AV518" s="360"/>
    </row>
    <row r="519" spans="15:48" x14ac:dyDescent="0.2">
      <c r="O519" s="503"/>
      <c r="P519" s="358"/>
      <c r="Q519" s="358"/>
      <c r="R519" s="358"/>
      <c r="S519" s="358"/>
      <c r="T519" s="358"/>
      <c r="U519" s="358"/>
      <c r="V519" s="358"/>
      <c r="W519" s="358"/>
      <c r="X519" s="358"/>
      <c r="Y519" s="358"/>
      <c r="Z519" s="358"/>
      <c r="AA519" s="358"/>
      <c r="AB519" s="358"/>
      <c r="AC519" s="358"/>
      <c r="AD519" s="359"/>
      <c r="AE519" s="359"/>
      <c r="AF519" s="359"/>
      <c r="AG519" s="359"/>
      <c r="AH519" s="359"/>
      <c r="AI519" s="359"/>
      <c r="AJ519" s="359"/>
      <c r="AK519" s="359"/>
      <c r="AL519" s="359"/>
      <c r="AM519" s="359"/>
      <c r="AN519" s="359"/>
      <c r="AO519" s="359"/>
      <c r="AP519" s="359"/>
      <c r="AQ519" s="359"/>
      <c r="AR519" s="359"/>
      <c r="AS519" s="359"/>
      <c r="AT519" s="359"/>
      <c r="AU519" s="359"/>
      <c r="AV519" s="360"/>
    </row>
    <row r="520" spans="15:48" x14ac:dyDescent="0.2">
      <c r="O520" s="503"/>
      <c r="P520" s="358"/>
      <c r="Q520" s="358"/>
      <c r="R520" s="358"/>
      <c r="S520" s="358"/>
      <c r="T520" s="358"/>
      <c r="U520" s="358"/>
      <c r="V520" s="358"/>
      <c r="W520" s="358"/>
      <c r="X520" s="358"/>
      <c r="Y520" s="358"/>
      <c r="Z520" s="358"/>
      <c r="AA520" s="358"/>
      <c r="AB520" s="358"/>
      <c r="AC520" s="358"/>
      <c r="AD520" s="359"/>
      <c r="AE520" s="359"/>
      <c r="AF520" s="359"/>
      <c r="AG520" s="359"/>
      <c r="AH520" s="359"/>
      <c r="AI520" s="359"/>
      <c r="AJ520" s="359"/>
      <c r="AK520" s="359"/>
      <c r="AL520" s="359"/>
      <c r="AM520" s="359"/>
      <c r="AN520" s="359"/>
      <c r="AO520" s="359"/>
      <c r="AP520" s="359"/>
      <c r="AQ520" s="359"/>
      <c r="AR520" s="359"/>
      <c r="AS520" s="359"/>
      <c r="AT520" s="359"/>
      <c r="AU520" s="359"/>
      <c r="AV520" s="360"/>
    </row>
    <row r="521" spans="15:48" x14ac:dyDescent="0.2">
      <c r="O521" s="503"/>
      <c r="P521" s="358"/>
      <c r="Q521" s="358"/>
      <c r="R521" s="358"/>
      <c r="S521" s="358"/>
      <c r="T521" s="358"/>
      <c r="U521" s="358"/>
      <c r="V521" s="358"/>
      <c r="W521" s="358"/>
      <c r="X521" s="358"/>
      <c r="Y521" s="358"/>
      <c r="Z521" s="358"/>
      <c r="AA521" s="358"/>
      <c r="AB521" s="358"/>
      <c r="AC521" s="358"/>
      <c r="AD521" s="359"/>
      <c r="AE521" s="359"/>
      <c r="AF521" s="359"/>
      <c r="AG521" s="359"/>
      <c r="AH521" s="359"/>
      <c r="AI521" s="359"/>
      <c r="AJ521" s="359"/>
      <c r="AK521" s="359"/>
      <c r="AL521" s="359"/>
      <c r="AM521" s="359"/>
      <c r="AN521" s="359"/>
      <c r="AO521" s="359"/>
      <c r="AP521" s="359"/>
      <c r="AQ521" s="359"/>
      <c r="AR521" s="359"/>
      <c r="AS521" s="359"/>
      <c r="AT521" s="359"/>
      <c r="AU521" s="359"/>
      <c r="AV521" s="360"/>
    </row>
    <row r="522" spans="15:48" x14ac:dyDescent="0.2">
      <c r="O522" s="503"/>
      <c r="P522" s="358"/>
      <c r="Q522" s="358"/>
      <c r="R522" s="358"/>
      <c r="S522" s="358"/>
      <c r="T522" s="358"/>
      <c r="U522" s="358"/>
      <c r="V522" s="358"/>
      <c r="W522" s="358"/>
      <c r="X522" s="358"/>
      <c r="Y522" s="358"/>
      <c r="Z522" s="358"/>
      <c r="AA522" s="358"/>
      <c r="AB522" s="358"/>
      <c r="AC522" s="358"/>
      <c r="AD522" s="359"/>
      <c r="AE522" s="359"/>
      <c r="AF522" s="359"/>
      <c r="AG522" s="359"/>
      <c r="AH522" s="359"/>
      <c r="AI522" s="359"/>
      <c r="AJ522" s="359"/>
      <c r="AK522" s="359"/>
      <c r="AL522" s="359"/>
      <c r="AM522" s="359"/>
      <c r="AN522" s="359"/>
      <c r="AO522" s="359"/>
      <c r="AP522" s="359"/>
      <c r="AQ522" s="359"/>
      <c r="AR522" s="359"/>
      <c r="AS522" s="359"/>
      <c r="AT522" s="359"/>
      <c r="AU522" s="359"/>
      <c r="AV522" s="360"/>
    </row>
    <row r="523" spans="15:48" x14ac:dyDescent="0.2">
      <c r="O523" s="503"/>
      <c r="P523" s="358"/>
      <c r="Q523" s="358"/>
      <c r="R523" s="358"/>
      <c r="S523" s="358"/>
      <c r="T523" s="358"/>
      <c r="U523" s="358"/>
      <c r="V523" s="358"/>
      <c r="W523" s="358"/>
      <c r="X523" s="358"/>
      <c r="Y523" s="358"/>
      <c r="Z523" s="358"/>
      <c r="AA523" s="358"/>
      <c r="AB523" s="358"/>
      <c r="AC523" s="358"/>
      <c r="AD523" s="359"/>
      <c r="AE523" s="359"/>
      <c r="AF523" s="359"/>
      <c r="AG523" s="359"/>
      <c r="AH523" s="359"/>
      <c r="AI523" s="359"/>
      <c r="AJ523" s="359"/>
      <c r="AK523" s="359"/>
      <c r="AL523" s="359"/>
      <c r="AM523" s="359"/>
      <c r="AN523" s="359"/>
      <c r="AO523" s="359"/>
      <c r="AP523" s="359"/>
      <c r="AQ523" s="359"/>
      <c r="AR523" s="359"/>
      <c r="AS523" s="359"/>
      <c r="AT523" s="359"/>
      <c r="AU523" s="359"/>
      <c r="AV523" s="360"/>
    </row>
    <row r="524" spans="15:48" x14ac:dyDescent="0.2">
      <c r="O524" s="503"/>
      <c r="P524" s="358"/>
      <c r="Q524" s="358"/>
      <c r="R524" s="358"/>
      <c r="S524" s="358"/>
      <c r="T524" s="358"/>
      <c r="U524" s="358"/>
      <c r="V524" s="358"/>
      <c r="W524" s="358"/>
      <c r="X524" s="358"/>
      <c r="Y524" s="358"/>
      <c r="Z524" s="358"/>
      <c r="AA524" s="358"/>
      <c r="AB524" s="358"/>
      <c r="AC524" s="358"/>
      <c r="AD524" s="359"/>
      <c r="AE524" s="359"/>
      <c r="AF524" s="359"/>
      <c r="AG524" s="359"/>
      <c r="AH524" s="359"/>
      <c r="AI524" s="359"/>
      <c r="AJ524" s="359"/>
      <c r="AK524" s="359"/>
      <c r="AL524" s="359"/>
      <c r="AM524" s="359"/>
      <c r="AN524" s="359"/>
      <c r="AO524" s="359"/>
      <c r="AP524" s="359"/>
      <c r="AQ524" s="359"/>
      <c r="AR524" s="359"/>
      <c r="AS524" s="359"/>
      <c r="AT524" s="359"/>
      <c r="AU524" s="359"/>
      <c r="AV524" s="360"/>
    </row>
    <row r="525" spans="15:48" x14ac:dyDescent="0.2">
      <c r="O525" s="503"/>
      <c r="P525" s="358"/>
      <c r="Q525" s="358"/>
      <c r="R525" s="358"/>
      <c r="S525" s="358"/>
      <c r="T525" s="358"/>
      <c r="U525" s="358"/>
      <c r="V525" s="358"/>
      <c r="W525" s="358"/>
      <c r="X525" s="358"/>
      <c r="Y525" s="358"/>
      <c r="Z525" s="358"/>
      <c r="AA525" s="358"/>
      <c r="AB525" s="358"/>
      <c r="AC525" s="358"/>
      <c r="AD525" s="359"/>
      <c r="AE525" s="359"/>
      <c r="AF525" s="359"/>
      <c r="AG525" s="359"/>
      <c r="AH525" s="359"/>
      <c r="AI525" s="359"/>
      <c r="AJ525" s="359"/>
      <c r="AK525" s="359"/>
      <c r="AL525" s="359"/>
      <c r="AM525" s="359"/>
      <c r="AN525" s="359"/>
      <c r="AO525" s="359"/>
      <c r="AP525" s="359"/>
      <c r="AQ525" s="359"/>
      <c r="AR525" s="359"/>
      <c r="AS525" s="359"/>
      <c r="AT525" s="359"/>
      <c r="AU525" s="359"/>
      <c r="AV525" s="360"/>
    </row>
    <row r="526" spans="15:48" x14ac:dyDescent="0.2">
      <c r="O526" s="503"/>
      <c r="P526" s="358"/>
      <c r="Q526" s="358"/>
      <c r="R526" s="358"/>
      <c r="S526" s="358"/>
      <c r="T526" s="358"/>
      <c r="U526" s="358"/>
      <c r="V526" s="358"/>
      <c r="W526" s="358"/>
      <c r="X526" s="358"/>
      <c r="Y526" s="358"/>
      <c r="Z526" s="358"/>
      <c r="AA526" s="358"/>
      <c r="AB526" s="358"/>
      <c r="AC526" s="358"/>
      <c r="AD526" s="359"/>
      <c r="AE526" s="359"/>
      <c r="AF526" s="359"/>
      <c r="AG526" s="359"/>
      <c r="AH526" s="359"/>
      <c r="AI526" s="359"/>
      <c r="AJ526" s="359"/>
      <c r="AK526" s="359"/>
      <c r="AL526" s="359"/>
      <c r="AM526" s="359"/>
      <c r="AN526" s="359"/>
      <c r="AO526" s="359"/>
      <c r="AP526" s="359"/>
      <c r="AQ526" s="359"/>
      <c r="AR526" s="359"/>
      <c r="AS526" s="359"/>
      <c r="AT526" s="359"/>
      <c r="AU526" s="359"/>
      <c r="AV526" s="360"/>
    </row>
    <row r="527" spans="15:48" x14ac:dyDescent="0.2">
      <c r="O527" s="503"/>
      <c r="P527" s="358"/>
      <c r="Q527" s="358"/>
      <c r="R527" s="358"/>
      <c r="S527" s="358"/>
      <c r="T527" s="358"/>
      <c r="U527" s="358"/>
      <c r="V527" s="358"/>
      <c r="W527" s="358"/>
      <c r="X527" s="358"/>
      <c r="Y527" s="358"/>
      <c r="Z527" s="358"/>
      <c r="AA527" s="358"/>
      <c r="AB527" s="358"/>
      <c r="AC527" s="358"/>
      <c r="AD527" s="359"/>
      <c r="AE527" s="359"/>
      <c r="AF527" s="359"/>
      <c r="AG527" s="359"/>
      <c r="AH527" s="359"/>
      <c r="AI527" s="359"/>
      <c r="AJ527" s="359"/>
      <c r="AK527" s="359"/>
      <c r="AL527" s="359"/>
      <c r="AM527" s="359"/>
      <c r="AN527" s="359"/>
      <c r="AO527" s="359"/>
      <c r="AP527" s="359"/>
      <c r="AQ527" s="359"/>
      <c r="AR527" s="359"/>
      <c r="AS527" s="359"/>
      <c r="AT527" s="359"/>
      <c r="AU527" s="359"/>
      <c r="AV527" s="360"/>
    </row>
    <row r="528" spans="15:48" x14ac:dyDescent="0.2">
      <c r="O528" s="503"/>
      <c r="P528" s="358"/>
      <c r="Q528" s="358"/>
      <c r="R528" s="358"/>
      <c r="S528" s="358"/>
      <c r="T528" s="358"/>
      <c r="U528" s="358"/>
      <c r="V528" s="358"/>
      <c r="W528" s="358"/>
      <c r="X528" s="358"/>
      <c r="Y528" s="358"/>
      <c r="Z528" s="358"/>
      <c r="AA528" s="358"/>
      <c r="AB528" s="358"/>
      <c r="AC528" s="358"/>
      <c r="AD528" s="359"/>
      <c r="AE528" s="359"/>
      <c r="AF528" s="359"/>
      <c r="AG528" s="359"/>
      <c r="AH528" s="359"/>
      <c r="AI528" s="359"/>
      <c r="AJ528" s="359"/>
      <c r="AK528" s="359"/>
      <c r="AL528" s="359"/>
      <c r="AM528" s="359"/>
      <c r="AN528" s="359"/>
      <c r="AO528" s="359"/>
      <c r="AP528" s="359"/>
      <c r="AQ528" s="359"/>
      <c r="AR528" s="359"/>
      <c r="AS528" s="359"/>
      <c r="AT528" s="359"/>
      <c r="AU528" s="359"/>
      <c r="AV528" s="360"/>
    </row>
    <row r="529" spans="15:48" x14ac:dyDescent="0.2">
      <c r="O529" s="503"/>
      <c r="P529" s="358"/>
      <c r="Q529" s="358"/>
      <c r="R529" s="358"/>
      <c r="S529" s="358"/>
      <c r="T529" s="358"/>
      <c r="U529" s="358"/>
      <c r="V529" s="358"/>
      <c r="W529" s="358"/>
      <c r="X529" s="358"/>
      <c r="Y529" s="358"/>
      <c r="Z529" s="358"/>
      <c r="AA529" s="358"/>
      <c r="AB529" s="358"/>
      <c r="AC529" s="358"/>
      <c r="AD529" s="359"/>
      <c r="AE529" s="359"/>
      <c r="AF529" s="359"/>
      <c r="AG529" s="359"/>
      <c r="AH529" s="359"/>
      <c r="AI529" s="359"/>
      <c r="AJ529" s="359"/>
      <c r="AK529" s="359"/>
      <c r="AL529" s="359"/>
      <c r="AM529" s="359"/>
      <c r="AN529" s="359"/>
      <c r="AO529" s="359"/>
      <c r="AP529" s="359"/>
      <c r="AQ529" s="359"/>
      <c r="AR529" s="359"/>
      <c r="AS529" s="359"/>
      <c r="AT529" s="359"/>
      <c r="AU529" s="359"/>
      <c r="AV529" s="360"/>
    </row>
    <row r="530" spans="15:48" x14ac:dyDescent="0.2">
      <c r="O530" s="503"/>
      <c r="P530" s="358"/>
      <c r="Q530" s="358"/>
      <c r="R530" s="358"/>
      <c r="S530" s="358"/>
      <c r="T530" s="358"/>
      <c r="U530" s="358"/>
      <c r="V530" s="358"/>
      <c r="W530" s="358"/>
      <c r="X530" s="358"/>
      <c r="Y530" s="358"/>
      <c r="Z530" s="358"/>
      <c r="AA530" s="358"/>
      <c r="AB530" s="358"/>
      <c r="AC530" s="358"/>
      <c r="AD530" s="359"/>
      <c r="AE530" s="359"/>
      <c r="AF530" s="359"/>
      <c r="AG530" s="359"/>
      <c r="AH530" s="359"/>
      <c r="AI530" s="359"/>
      <c r="AJ530" s="359"/>
      <c r="AK530" s="359"/>
      <c r="AL530" s="359"/>
      <c r="AM530" s="359"/>
      <c r="AN530" s="359"/>
      <c r="AO530" s="359"/>
      <c r="AP530" s="359"/>
      <c r="AQ530" s="359"/>
      <c r="AR530" s="359"/>
      <c r="AS530" s="359"/>
      <c r="AT530" s="359"/>
      <c r="AU530" s="359"/>
      <c r="AV530" s="360"/>
    </row>
    <row r="531" spans="15:48" x14ac:dyDescent="0.2">
      <c r="O531" s="503"/>
      <c r="P531" s="358"/>
      <c r="Q531" s="358"/>
      <c r="R531" s="358"/>
      <c r="S531" s="358"/>
      <c r="T531" s="358"/>
      <c r="U531" s="358"/>
      <c r="V531" s="358"/>
      <c r="W531" s="358"/>
      <c r="X531" s="358"/>
      <c r="Y531" s="358"/>
      <c r="Z531" s="358"/>
      <c r="AA531" s="358"/>
      <c r="AB531" s="358"/>
      <c r="AC531" s="358"/>
      <c r="AD531" s="359"/>
      <c r="AE531" s="359"/>
      <c r="AF531" s="359"/>
      <c r="AG531" s="359"/>
      <c r="AH531" s="359"/>
      <c r="AI531" s="359"/>
      <c r="AJ531" s="359"/>
      <c r="AK531" s="359"/>
      <c r="AL531" s="359"/>
      <c r="AM531" s="359"/>
      <c r="AN531" s="359"/>
      <c r="AO531" s="359"/>
      <c r="AP531" s="359"/>
      <c r="AQ531" s="359"/>
      <c r="AR531" s="359"/>
      <c r="AS531" s="359"/>
      <c r="AT531" s="359"/>
      <c r="AU531" s="359"/>
      <c r="AV531" s="360"/>
    </row>
    <row r="532" spans="15:48" x14ac:dyDescent="0.2">
      <c r="O532" s="503"/>
      <c r="P532" s="358"/>
      <c r="Q532" s="358"/>
      <c r="R532" s="358"/>
      <c r="S532" s="358"/>
      <c r="T532" s="358"/>
      <c r="U532" s="358"/>
      <c r="V532" s="358"/>
      <c r="W532" s="358"/>
      <c r="X532" s="358"/>
      <c r="Y532" s="358"/>
      <c r="Z532" s="358"/>
      <c r="AA532" s="358"/>
      <c r="AB532" s="358"/>
      <c r="AC532" s="358"/>
      <c r="AD532" s="359"/>
      <c r="AE532" s="359"/>
      <c r="AF532" s="359"/>
      <c r="AG532" s="359"/>
      <c r="AH532" s="359"/>
      <c r="AI532" s="359"/>
      <c r="AJ532" s="359"/>
      <c r="AK532" s="359"/>
      <c r="AL532" s="359"/>
      <c r="AM532" s="359"/>
      <c r="AN532" s="359"/>
      <c r="AO532" s="359"/>
      <c r="AP532" s="359"/>
      <c r="AQ532" s="359"/>
      <c r="AR532" s="359"/>
      <c r="AS532" s="359"/>
      <c r="AT532" s="359"/>
      <c r="AU532" s="359"/>
      <c r="AV532" s="360"/>
    </row>
    <row r="533" spans="15:48" x14ac:dyDescent="0.2">
      <c r="O533" s="503"/>
      <c r="P533" s="358"/>
      <c r="Q533" s="358"/>
      <c r="R533" s="358"/>
      <c r="S533" s="358"/>
      <c r="T533" s="358"/>
      <c r="U533" s="358"/>
      <c r="V533" s="358"/>
      <c r="W533" s="358"/>
      <c r="X533" s="358"/>
      <c r="Y533" s="358"/>
      <c r="Z533" s="358"/>
      <c r="AA533" s="358"/>
      <c r="AB533" s="358"/>
      <c r="AC533" s="358"/>
      <c r="AD533" s="359"/>
      <c r="AE533" s="359"/>
      <c r="AF533" s="359"/>
      <c r="AG533" s="359"/>
      <c r="AH533" s="359"/>
      <c r="AI533" s="359"/>
      <c r="AJ533" s="359"/>
      <c r="AK533" s="359"/>
      <c r="AL533" s="359"/>
      <c r="AM533" s="359"/>
      <c r="AN533" s="359"/>
      <c r="AO533" s="359"/>
      <c r="AP533" s="359"/>
      <c r="AQ533" s="359"/>
      <c r="AR533" s="359"/>
      <c r="AS533" s="359"/>
      <c r="AT533" s="359"/>
      <c r="AU533" s="359"/>
      <c r="AV533" s="360"/>
    </row>
    <row r="534" spans="15:48" x14ac:dyDescent="0.2">
      <c r="O534" s="503"/>
      <c r="P534" s="358"/>
      <c r="Q534" s="358"/>
      <c r="R534" s="358"/>
      <c r="S534" s="358"/>
      <c r="T534" s="358"/>
      <c r="U534" s="358"/>
      <c r="V534" s="358"/>
      <c r="W534" s="358"/>
      <c r="X534" s="358"/>
      <c r="Y534" s="358"/>
      <c r="Z534" s="358"/>
      <c r="AA534" s="358"/>
      <c r="AB534" s="358"/>
      <c r="AC534" s="358"/>
      <c r="AD534" s="359"/>
      <c r="AE534" s="359"/>
      <c r="AF534" s="359"/>
      <c r="AG534" s="359"/>
      <c r="AH534" s="359"/>
      <c r="AI534" s="359"/>
      <c r="AJ534" s="359"/>
      <c r="AK534" s="359"/>
      <c r="AL534" s="359"/>
      <c r="AM534" s="359"/>
      <c r="AN534" s="359"/>
      <c r="AO534" s="359"/>
      <c r="AP534" s="359"/>
      <c r="AQ534" s="359"/>
      <c r="AR534" s="359"/>
      <c r="AS534" s="359"/>
      <c r="AT534" s="359"/>
      <c r="AU534" s="359"/>
      <c r="AV534" s="360"/>
    </row>
    <row r="535" spans="15:48" x14ac:dyDescent="0.2">
      <c r="O535" s="503"/>
      <c r="P535" s="358"/>
      <c r="Q535" s="358"/>
      <c r="R535" s="358"/>
      <c r="S535" s="358"/>
      <c r="T535" s="358"/>
      <c r="U535" s="358"/>
      <c r="V535" s="358"/>
      <c r="W535" s="358"/>
      <c r="X535" s="358"/>
      <c r="Y535" s="358"/>
      <c r="Z535" s="358"/>
      <c r="AA535" s="358"/>
      <c r="AB535" s="358"/>
      <c r="AC535" s="358"/>
      <c r="AD535" s="359"/>
      <c r="AE535" s="359"/>
      <c r="AF535" s="359"/>
      <c r="AG535" s="359"/>
      <c r="AH535" s="359"/>
      <c r="AI535" s="359"/>
      <c r="AJ535" s="359"/>
      <c r="AK535" s="359"/>
      <c r="AL535" s="359"/>
      <c r="AM535" s="359"/>
      <c r="AN535" s="359"/>
      <c r="AO535" s="359"/>
      <c r="AP535" s="359"/>
      <c r="AQ535" s="359"/>
      <c r="AR535" s="359"/>
      <c r="AS535" s="359"/>
      <c r="AT535" s="359"/>
      <c r="AU535" s="359"/>
      <c r="AV535" s="360"/>
    </row>
    <row r="536" spans="15:48" x14ac:dyDescent="0.2">
      <c r="O536" s="503"/>
      <c r="P536" s="358"/>
      <c r="Q536" s="358"/>
      <c r="R536" s="358"/>
      <c r="S536" s="358"/>
      <c r="T536" s="358"/>
      <c r="U536" s="358"/>
      <c r="V536" s="358"/>
      <c r="W536" s="358"/>
      <c r="X536" s="358"/>
      <c r="Y536" s="358"/>
      <c r="Z536" s="358"/>
      <c r="AA536" s="358"/>
      <c r="AB536" s="358"/>
      <c r="AC536" s="358"/>
      <c r="AD536" s="359"/>
      <c r="AE536" s="359"/>
      <c r="AF536" s="359"/>
      <c r="AG536" s="359"/>
      <c r="AH536" s="359"/>
      <c r="AI536" s="359"/>
      <c r="AJ536" s="359"/>
      <c r="AK536" s="359"/>
      <c r="AL536" s="359"/>
      <c r="AM536" s="359"/>
      <c r="AN536" s="359"/>
      <c r="AO536" s="359"/>
      <c r="AP536" s="359"/>
      <c r="AQ536" s="359"/>
      <c r="AR536" s="359"/>
      <c r="AS536" s="359"/>
      <c r="AT536" s="359"/>
      <c r="AU536" s="359"/>
      <c r="AV536" s="360"/>
    </row>
    <row r="537" spans="15:48" x14ac:dyDescent="0.2">
      <c r="O537" s="503"/>
      <c r="P537" s="358"/>
      <c r="Q537" s="358"/>
      <c r="R537" s="358"/>
      <c r="S537" s="358"/>
      <c r="T537" s="358"/>
      <c r="U537" s="358"/>
      <c r="V537" s="358"/>
      <c r="W537" s="358"/>
      <c r="X537" s="358"/>
      <c r="Y537" s="358"/>
      <c r="Z537" s="358"/>
      <c r="AA537" s="358"/>
      <c r="AB537" s="358"/>
      <c r="AC537" s="358"/>
      <c r="AD537" s="359"/>
      <c r="AE537" s="359"/>
      <c r="AF537" s="359"/>
      <c r="AG537" s="359"/>
      <c r="AH537" s="359"/>
      <c r="AI537" s="359"/>
      <c r="AJ537" s="359"/>
      <c r="AK537" s="359"/>
      <c r="AL537" s="359"/>
      <c r="AM537" s="359"/>
      <c r="AN537" s="359"/>
      <c r="AO537" s="359"/>
      <c r="AP537" s="359"/>
      <c r="AQ537" s="359"/>
      <c r="AR537" s="359"/>
      <c r="AS537" s="359"/>
      <c r="AT537" s="359"/>
      <c r="AU537" s="359"/>
      <c r="AV537" s="360"/>
    </row>
    <row r="538" spans="15:48" x14ac:dyDescent="0.2">
      <c r="O538" s="503"/>
      <c r="P538" s="358"/>
      <c r="Q538" s="358"/>
      <c r="R538" s="358"/>
      <c r="S538" s="358"/>
      <c r="T538" s="358"/>
      <c r="U538" s="358"/>
      <c r="V538" s="358"/>
      <c r="W538" s="358"/>
      <c r="X538" s="358"/>
      <c r="Y538" s="358"/>
      <c r="Z538" s="358"/>
      <c r="AA538" s="358"/>
      <c r="AB538" s="358"/>
      <c r="AC538" s="358"/>
      <c r="AD538" s="359"/>
      <c r="AE538" s="359"/>
      <c r="AF538" s="359"/>
      <c r="AG538" s="359"/>
      <c r="AH538" s="359"/>
      <c r="AI538" s="359"/>
      <c r="AJ538" s="359"/>
      <c r="AK538" s="359"/>
      <c r="AL538" s="359"/>
      <c r="AM538" s="359"/>
      <c r="AN538" s="359"/>
      <c r="AO538" s="359"/>
      <c r="AP538" s="359"/>
      <c r="AQ538" s="359"/>
      <c r="AR538" s="359"/>
      <c r="AS538" s="359"/>
      <c r="AT538" s="359"/>
      <c r="AU538" s="359"/>
      <c r="AV538" s="360"/>
    </row>
    <row r="539" spans="15:48" x14ac:dyDescent="0.2">
      <c r="O539" s="503"/>
      <c r="P539" s="358"/>
      <c r="Q539" s="358"/>
      <c r="R539" s="358"/>
      <c r="S539" s="358"/>
      <c r="T539" s="358"/>
      <c r="U539" s="358"/>
      <c r="V539" s="358"/>
      <c r="W539" s="358"/>
      <c r="X539" s="358"/>
      <c r="Y539" s="358"/>
      <c r="Z539" s="358"/>
      <c r="AA539" s="358"/>
      <c r="AB539" s="358"/>
      <c r="AC539" s="358"/>
      <c r="AD539" s="359"/>
      <c r="AE539" s="359"/>
      <c r="AF539" s="359"/>
      <c r="AG539" s="359"/>
      <c r="AH539" s="359"/>
      <c r="AI539" s="359"/>
      <c r="AJ539" s="359"/>
      <c r="AK539" s="359"/>
      <c r="AL539" s="359"/>
      <c r="AM539" s="359"/>
      <c r="AN539" s="359"/>
      <c r="AO539" s="359"/>
      <c r="AP539" s="359"/>
      <c r="AQ539" s="359"/>
      <c r="AR539" s="359"/>
      <c r="AS539" s="359"/>
      <c r="AT539" s="359"/>
      <c r="AU539" s="359"/>
      <c r="AV539" s="360"/>
    </row>
    <row r="540" spans="15:48" x14ac:dyDescent="0.2">
      <c r="O540" s="503"/>
      <c r="P540" s="358"/>
      <c r="Q540" s="358"/>
      <c r="R540" s="358"/>
      <c r="S540" s="358"/>
      <c r="T540" s="358"/>
      <c r="U540" s="358"/>
      <c r="V540" s="358"/>
      <c r="W540" s="358"/>
      <c r="X540" s="358"/>
      <c r="Y540" s="358"/>
      <c r="Z540" s="358"/>
      <c r="AA540" s="358"/>
      <c r="AB540" s="358"/>
      <c r="AC540" s="358"/>
      <c r="AD540" s="359"/>
      <c r="AE540" s="359"/>
      <c r="AF540" s="359"/>
      <c r="AG540" s="359"/>
      <c r="AH540" s="359"/>
      <c r="AI540" s="359"/>
      <c r="AJ540" s="359"/>
      <c r="AK540" s="359"/>
      <c r="AL540" s="359"/>
      <c r="AM540" s="359"/>
      <c r="AN540" s="359"/>
      <c r="AO540" s="359"/>
      <c r="AP540" s="359"/>
      <c r="AQ540" s="359"/>
      <c r="AR540" s="359"/>
      <c r="AS540" s="359"/>
      <c r="AT540" s="359"/>
      <c r="AU540" s="359"/>
      <c r="AV540" s="360"/>
    </row>
    <row r="541" spans="15:48" x14ac:dyDescent="0.2">
      <c r="O541" s="503"/>
      <c r="P541" s="358"/>
      <c r="Q541" s="358"/>
      <c r="R541" s="358"/>
      <c r="S541" s="358"/>
      <c r="T541" s="358"/>
      <c r="U541" s="358"/>
      <c r="V541" s="358"/>
      <c r="W541" s="358"/>
      <c r="X541" s="358"/>
      <c r="Y541" s="358"/>
      <c r="Z541" s="358"/>
      <c r="AA541" s="358"/>
      <c r="AB541" s="358"/>
      <c r="AC541" s="358"/>
      <c r="AD541" s="359"/>
      <c r="AE541" s="359"/>
      <c r="AF541" s="359"/>
      <c r="AG541" s="359"/>
      <c r="AH541" s="359"/>
      <c r="AI541" s="359"/>
      <c r="AJ541" s="359"/>
      <c r="AK541" s="359"/>
      <c r="AL541" s="359"/>
      <c r="AM541" s="359"/>
      <c r="AN541" s="359"/>
      <c r="AO541" s="359"/>
      <c r="AP541" s="359"/>
      <c r="AQ541" s="359"/>
      <c r="AR541" s="359"/>
      <c r="AS541" s="359"/>
      <c r="AT541" s="359"/>
      <c r="AU541" s="359"/>
      <c r="AV541" s="360"/>
    </row>
    <row r="542" spans="15:48" x14ac:dyDescent="0.2">
      <c r="O542" s="503"/>
      <c r="P542" s="358"/>
      <c r="Q542" s="358"/>
      <c r="R542" s="358"/>
      <c r="S542" s="358"/>
      <c r="T542" s="358"/>
      <c r="U542" s="358"/>
      <c r="V542" s="358"/>
      <c r="W542" s="358"/>
      <c r="X542" s="358"/>
      <c r="Y542" s="358"/>
      <c r="Z542" s="358"/>
      <c r="AA542" s="358"/>
      <c r="AB542" s="358"/>
      <c r="AC542" s="358"/>
      <c r="AD542" s="359"/>
      <c r="AE542" s="359"/>
      <c r="AF542" s="359"/>
      <c r="AG542" s="359"/>
      <c r="AH542" s="359"/>
      <c r="AI542" s="359"/>
      <c r="AJ542" s="359"/>
      <c r="AK542" s="359"/>
      <c r="AL542" s="359"/>
      <c r="AM542" s="359"/>
      <c r="AN542" s="359"/>
      <c r="AO542" s="359"/>
      <c r="AP542" s="359"/>
      <c r="AQ542" s="359"/>
      <c r="AR542" s="359"/>
      <c r="AS542" s="359"/>
      <c r="AT542" s="359"/>
      <c r="AU542" s="359"/>
      <c r="AV542" s="360"/>
    </row>
    <row r="543" spans="15:48" x14ac:dyDescent="0.2">
      <c r="O543" s="503"/>
      <c r="P543" s="358"/>
      <c r="Q543" s="358"/>
      <c r="R543" s="358"/>
      <c r="S543" s="358"/>
      <c r="T543" s="358"/>
      <c r="U543" s="358"/>
      <c r="V543" s="358"/>
      <c r="W543" s="358"/>
      <c r="X543" s="358"/>
      <c r="Y543" s="358"/>
      <c r="Z543" s="358"/>
      <c r="AA543" s="358"/>
      <c r="AB543" s="358"/>
      <c r="AC543" s="358"/>
      <c r="AD543" s="359"/>
      <c r="AE543" s="359"/>
      <c r="AF543" s="359"/>
      <c r="AG543" s="359"/>
      <c r="AH543" s="359"/>
      <c r="AI543" s="359"/>
      <c r="AJ543" s="359"/>
      <c r="AK543" s="359"/>
      <c r="AL543" s="359"/>
      <c r="AM543" s="359"/>
      <c r="AN543" s="359"/>
      <c r="AO543" s="359"/>
      <c r="AP543" s="359"/>
      <c r="AQ543" s="359"/>
      <c r="AR543" s="359"/>
      <c r="AS543" s="359"/>
      <c r="AT543" s="359"/>
      <c r="AU543" s="359"/>
      <c r="AV543" s="360"/>
    </row>
    <row r="544" spans="15:48" x14ac:dyDescent="0.2">
      <c r="O544" s="503"/>
      <c r="P544" s="358"/>
      <c r="Q544" s="358"/>
      <c r="R544" s="358"/>
      <c r="S544" s="358"/>
      <c r="T544" s="358"/>
      <c r="U544" s="358"/>
      <c r="V544" s="358"/>
      <c r="W544" s="358"/>
      <c r="X544" s="358"/>
      <c r="Y544" s="358"/>
      <c r="Z544" s="358"/>
      <c r="AA544" s="358"/>
      <c r="AB544" s="358"/>
      <c r="AC544" s="358"/>
      <c r="AD544" s="359"/>
      <c r="AE544" s="359"/>
      <c r="AF544" s="359"/>
      <c r="AG544" s="359"/>
      <c r="AH544" s="359"/>
      <c r="AI544" s="359"/>
      <c r="AJ544" s="359"/>
      <c r="AK544" s="359"/>
      <c r="AL544" s="359"/>
      <c r="AM544" s="359"/>
      <c r="AN544" s="359"/>
      <c r="AO544" s="359"/>
      <c r="AP544" s="359"/>
      <c r="AQ544" s="359"/>
      <c r="AR544" s="359"/>
      <c r="AS544" s="359"/>
      <c r="AT544" s="359"/>
      <c r="AU544" s="359"/>
      <c r="AV544" s="360"/>
    </row>
    <row r="545" spans="15:48" x14ac:dyDescent="0.2">
      <c r="O545" s="503"/>
      <c r="P545" s="358"/>
      <c r="Q545" s="358"/>
      <c r="R545" s="358"/>
      <c r="S545" s="358"/>
      <c r="T545" s="358"/>
      <c r="U545" s="358"/>
      <c r="V545" s="358"/>
      <c r="W545" s="358"/>
      <c r="X545" s="358"/>
      <c r="Y545" s="358"/>
      <c r="Z545" s="358"/>
      <c r="AA545" s="358"/>
      <c r="AB545" s="358"/>
      <c r="AC545" s="358"/>
      <c r="AD545" s="359"/>
      <c r="AE545" s="359"/>
      <c r="AF545" s="359"/>
      <c r="AG545" s="359"/>
      <c r="AH545" s="359"/>
      <c r="AI545" s="359"/>
      <c r="AJ545" s="359"/>
      <c r="AK545" s="359"/>
      <c r="AL545" s="359"/>
      <c r="AM545" s="359"/>
      <c r="AN545" s="359"/>
      <c r="AO545" s="359"/>
      <c r="AP545" s="359"/>
      <c r="AQ545" s="359"/>
      <c r="AR545" s="359"/>
      <c r="AS545" s="359"/>
      <c r="AT545" s="359"/>
      <c r="AU545" s="359"/>
      <c r="AV545" s="360"/>
    </row>
    <row r="546" spans="15:48" x14ac:dyDescent="0.2">
      <c r="O546" s="503"/>
      <c r="P546" s="358"/>
      <c r="Q546" s="358"/>
      <c r="R546" s="358"/>
      <c r="S546" s="358"/>
      <c r="T546" s="358"/>
      <c r="U546" s="358"/>
      <c r="V546" s="358"/>
      <c r="W546" s="358"/>
      <c r="X546" s="358"/>
      <c r="Y546" s="358"/>
      <c r="Z546" s="358"/>
      <c r="AA546" s="358"/>
      <c r="AB546" s="358"/>
      <c r="AC546" s="358"/>
      <c r="AD546" s="359"/>
      <c r="AE546" s="359"/>
      <c r="AF546" s="359"/>
      <c r="AG546" s="359"/>
      <c r="AH546" s="359"/>
      <c r="AI546" s="359"/>
      <c r="AJ546" s="359"/>
      <c r="AK546" s="359"/>
      <c r="AL546" s="359"/>
      <c r="AM546" s="359"/>
      <c r="AN546" s="359"/>
      <c r="AO546" s="359"/>
      <c r="AP546" s="359"/>
      <c r="AQ546" s="359"/>
      <c r="AR546" s="359"/>
      <c r="AS546" s="359"/>
      <c r="AT546" s="359"/>
      <c r="AU546" s="359"/>
      <c r="AV546" s="360"/>
    </row>
    <row r="547" spans="15:48" x14ac:dyDescent="0.2">
      <c r="O547" s="503"/>
      <c r="P547" s="358"/>
      <c r="Q547" s="358"/>
      <c r="R547" s="358"/>
      <c r="S547" s="358"/>
      <c r="T547" s="358"/>
      <c r="U547" s="358"/>
      <c r="V547" s="358"/>
      <c r="W547" s="358"/>
      <c r="X547" s="358"/>
      <c r="Y547" s="358"/>
      <c r="Z547" s="358"/>
      <c r="AA547" s="358"/>
      <c r="AB547" s="358"/>
      <c r="AC547" s="358"/>
      <c r="AD547" s="359"/>
      <c r="AE547" s="359"/>
      <c r="AF547" s="359"/>
      <c r="AG547" s="359"/>
      <c r="AH547" s="359"/>
      <c r="AI547" s="359"/>
      <c r="AJ547" s="359"/>
      <c r="AK547" s="359"/>
      <c r="AL547" s="359"/>
      <c r="AM547" s="359"/>
      <c r="AN547" s="359"/>
      <c r="AO547" s="359"/>
      <c r="AP547" s="359"/>
      <c r="AQ547" s="359"/>
      <c r="AR547" s="359"/>
      <c r="AS547" s="359"/>
      <c r="AT547" s="359"/>
      <c r="AU547" s="359"/>
      <c r="AV547" s="360"/>
    </row>
    <row r="548" spans="15:48" x14ac:dyDescent="0.2">
      <c r="O548" s="503"/>
      <c r="P548" s="358"/>
      <c r="Q548" s="358"/>
      <c r="R548" s="358"/>
      <c r="S548" s="358"/>
      <c r="T548" s="358"/>
      <c r="U548" s="358"/>
      <c r="V548" s="358"/>
      <c r="W548" s="358"/>
      <c r="X548" s="358"/>
      <c r="Y548" s="358"/>
      <c r="Z548" s="358"/>
      <c r="AA548" s="358"/>
      <c r="AB548" s="358"/>
      <c r="AC548" s="358"/>
      <c r="AD548" s="359"/>
      <c r="AE548" s="359"/>
      <c r="AF548" s="359"/>
      <c r="AG548" s="359"/>
      <c r="AH548" s="359"/>
      <c r="AI548" s="359"/>
      <c r="AJ548" s="359"/>
      <c r="AK548" s="359"/>
      <c r="AL548" s="359"/>
      <c r="AM548" s="359"/>
      <c r="AN548" s="359"/>
      <c r="AO548" s="359"/>
      <c r="AP548" s="359"/>
      <c r="AQ548" s="359"/>
      <c r="AR548" s="359"/>
      <c r="AS548" s="359"/>
      <c r="AT548" s="359"/>
      <c r="AU548" s="359"/>
      <c r="AV548" s="360"/>
    </row>
    <row r="549" spans="15:48" x14ac:dyDescent="0.2">
      <c r="O549" s="503"/>
      <c r="P549" s="358"/>
      <c r="Q549" s="358"/>
      <c r="R549" s="358"/>
      <c r="S549" s="358"/>
      <c r="T549" s="358"/>
      <c r="U549" s="358"/>
      <c r="V549" s="358"/>
      <c r="W549" s="358"/>
      <c r="X549" s="358"/>
      <c r="Y549" s="358"/>
      <c r="Z549" s="358"/>
      <c r="AA549" s="358"/>
      <c r="AB549" s="358"/>
      <c r="AC549" s="358"/>
      <c r="AD549" s="359"/>
      <c r="AE549" s="359"/>
      <c r="AF549" s="359"/>
      <c r="AG549" s="359"/>
      <c r="AH549" s="359"/>
      <c r="AI549" s="359"/>
      <c r="AJ549" s="359"/>
      <c r="AK549" s="359"/>
      <c r="AL549" s="359"/>
      <c r="AM549" s="359"/>
      <c r="AN549" s="359"/>
      <c r="AO549" s="359"/>
      <c r="AP549" s="359"/>
      <c r="AQ549" s="359"/>
      <c r="AR549" s="359"/>
      <c r="AS549" s="359"/>
      <c r="AT549" s="359"/>
      <c r="AU549" s="359"/>
      <c r="AV549" s="360"/>
    </row>
    <row r="550" spans="15:48" x14ac:dyDescent="0.2">
      <c r="O550" s="503"/>
      <c r="P550" s="358"/>
      <c r="Q550" s="358"/>
      <c r="R550" s="358"/>
      <c r="S550" s="358"/>
      <c r="T550" s="358"/>
      <c r="U550" s="358"/>
      <c r="V550" s="358"/>
      <c r="W550" s="358"/>
      <c r="X550" s="358"/>
      <c r="Y550" s="358"/>
      <c r="Z550" s="358"/>
      <c r="AA550" s="358"/>
      <c r="AB550" s="358"/>
      <c r="AC550" s="358"/>
      <c r="AD550" s="359"/>
      <c r="AE550" s="359"/>
      <c r="AF550" s="359"/>
      <c r="AG550" s="359"/>
      <c r="AH550" s="359"/>
      <c r="AI550" s="359"/>
      <c r="AJ550" s="359"/>
      <c r="AK550" s="359"/>
      <c r="AL550" s="359"/>
      <c r="AM550" s="359"/>
      <c r="AN550" s="359"/>
      <c r="AO550" s="359"/>
      <c r="AP550" s="359"/>
      <c r="AQ550" s="359"/>
      <c r="AR550" s="359"/>
      <c r="AS550" s="359"/>
      <c r="AT550" s="359"/>
      <c r="AU550" s="359"/>
      <c r="AV550" s="360"/>
    </row>
    <row r="551" spans="15:48" x14ac:dyDescent="0.2">
      <c r="O551" s="503"/>
      <c r="P551" s="358"/>
      <c r="Q551" s="358"/>
      <c r="R551" s="358"/>
      <c r="S551" s="358"/>
      <c r="T551" s="358"/>
      <c r="U551" s="358"/>
      <c r="V551" s="358"/>
      <c r="W551" s="358"/>
      <c r="X551" s="358"/>
      <c r="Y551" s="358"/>
      <c r="Z551" s="358"/>
      <c r="AA551" s="358"/>
      <c r="AB551" s="358"/>
      <c r="AC551" s="358"/>
      <c r="AD551" s="359"/>
      <c r="AE551" s="359"/>
      <c r="AF551" s="359"/>
      <c r="AG551" s="359"/>
      <c r="AH551" s="359"/>
      <c r="AI551" s="359"/>
      <c r="AJ551" s="359"/>
      <c r="AK551" s="359"/>
      <c r="AL551" s="359"/>
      <c r="AM551" s="359"/>
      <c r="AN551" s="359"/>
      <c r="AO551" s="359"/>
      <c r="AP551" s="359"/>
      <c r="AQ551" s="359"/>
      <c r="AR551" s="359"/>
      <c r="AS551" s="359"/>
      <c r="AT551" s="359"/>
      <c r="AU551" s="359"/>
      <c r="AV551" s="360"/>
    </row>
    <row r="552" spans="15:48" x14ac:dyDescent="0.2">
      <c r="O552" s="503"/>
      <c r="P552" s="358"/>
      <c r="Q552" s="358"/>
      <c r="R552" s="358"/>
      <c r="S552" s="358"/>
      <c r="T552" s="358"/>
      <c r="U552" s="358"/>
      <c r="V552" s="358"/>
      <c r="W552" s="358"/>
      <c r="X552" s="358"/>
      <c r="Y552" s="358"/>
      <c r="Z552" s="358"/>
      <c r="AA552" s="358"/>
      <c r="AB552" s="358"/>
      <c r="AC552" s="358"/>
      <c r="AD552" s="359"/>
      <c r="AE552" s="359"/>
      <c r="AF552" s="359"/>
      <c r="AG552" s="359"/>
      <c r="AH552" s="359"/>
      <c r="AI552" s="359"/>
      <c r="AJ552" s="359"/>
      <c r="AK552" s="359"/>
      <c r="AL552" s="359"/>
      <c r="AM552" s="359"/>
      <c r="AN552" s="359"/>
      <c r="AO552" s="359"/>
      <c r="AP552" s="359"/>
      <c r="AQ552" s="359"/>
      <c r="AR552" s="359"/>
      <c r="AS552" s="359"/>
      <c r="AT552" s="359"/>
      <c r="AU552" s="359"/>
      <c r="AV552" s="360"/>
    </row>
    <row r="553" spans="15:48" x14ac:dyDescent="0.2">
      <c r="O553" s="503"/>
      <c r="P553" s="358"/>
      <c r="Q553" s="358"/>
      <c r="R553" s="358"/>
      <c r="S553" s="358"/>
      <c r="T553" s="358"/>
      <c r="U553" s="358"/>
      <c r="V553" s="358"/>
      <c r="W553" s="358"/>
      <c r="X553" s="358"/>
      <c r="Y553" s="358"/>
      <c r="Z553" s="358"/>
      <c r="AA553" s="358"/>
      <c r="AB553" s="358"/>
      <c r="AC553" s="358"/>
      <c r="AD553" s="359"/>
      <c r="AE553" s="359"/>
      <c r="AF553" s="359"/>
      <c r="AG553" s="359"/>
      <c r="AH553" s="359"/>
      <c r="AI553" s="359"/>
      <c r="AJ553" s="359"/>
      <c r="AK553" s="359"/>
      <c r="AL553" s="359"/>
      <c r="AM553" s="359"/>
      <c r="AN553" s="359"/>
      <c r="AO553" s="359"/>
      <c r="AP553" s="359"/>
      <c r="AQ553" s="359"/>
      <c r="AR553" s="359"/>
      <c r="AS553" s="359"/>
      <c r="AT553" s="359"/>
      <c r="AU553" s="359"/>
      <c r="AV553" s="360"/>
    </row>
    <row r="554" spans="15:48" x14ac:dyDescent="0.2">
      <c r="O554" s="503"/>
      <c r="P554" s="358"/>
      <c r="Q554" s="358"/>
      <c r="R554" s="358"/>
      <c r="S554" s="358"/>
      <c r="T554" s="358"/>
      <c r="U554" s="358"/>
      <c r="V554" s="358"/>
      <c r="W554" s="358"/>
      <c r="X554" s="358"/>
      <c r="Y554" s="358"/>
      <c r="Z554" s="358"/>
      <c r="AA554" s="358"/>
      <c r="AB554" s="358"/>
      <c r="AC554" s="358"/>
      <c r="AD554" s="359"/>
      <c r="AE554" s="359"/>
      <c r="AF554" s="359"/>
      <c r="AG554" s="359"/>
      <c r="AH554" s="359"/>
      <c r="AI554" s="359"/>
      <c r="AJ554" s="359"/>
      <c r="AK554" s="359"/>
      <c r="AL554" s="359"/>
      <c r="AM554" s="359"/>
      <c r="AN554" s="359"/>
      <c r="AO554" s="359"/>
      <c r="AP554" s="359"/>
      <c r="AQ554" s="359"/>
      <c r="AR554" s="359"/>
      <c r="AS554" s="359"/>
      <c r="AT554" s="359"/>
      <c r="AU554" s="359"/>
      <c r="AV554" s="360"/>
    </row>
    <row r="555" spans="15:48" x14ac:dyDescent="0.2">
      <c r="O555" s="503"/>
      <c r="P555" s="358"/>
      <c r="Q555" s="358"/>
      <c r="R555" s="358"/>
      <c r="S555" s="358"/>
      <c r="T555" s="358"/>
      <c r="U555" s="358"/>
      <c r="V555" s="358"/>
      <c r="W555" s="358"/>
      <c r="X555" s="358"/>
      <c r="Y555" s="358"/>
      <c r="Z555" s="358"/>
      <c r="AA555" s="358"/>
      <c r="AB555" s="358"/>
      <c r="AC555" s="358"/>
      <c r="AD555" s="359"/>
      <c r="AE555" s="359"/>
      <c r="AF555" s="359"/>
      <c r="AG555" s="359"/>
      <c r="AH555" s="359"/>
      <c r="AI555" s="359"/>
      <c r="AJ555" s="359"/>
      <c r="AK555" s="359"/>
      <c r="AL555" s="359"/>
      <c r="AM555" s="359"/>
      <c r="AN555" s="359"/>
      <c r="AO555" s="359"/>
      <c r="AP555" s="359"/>
      <c r="AQ555" s="359"/>
      <c r="AR555" s="359"/>
      <c r="AS555" s="359"/>
      <c r="AT555" s="359"/>
      <c r="AU555" s="359"/>
      <c r="AV555" s="360"/>
    </row>
    <row r="556" spans="15:48" x14ac:dyDescent="0.2">
      <c r="O556" s="503"/>
      <c r="P556" s="358"/>
      <c r="Q556" s="358"/>
      <c r="R556" s="358"/>
      <c r="S556" s="358"/>
      <c r="T556" s="358"/>
      <c r="U556" s="358"/>
      <c r="V556" s="358"/>
      <c r="W556" s="358"/>
      <c r="X556" s="358"/>
      <c r="Y556" s="358"/>
      <c r="Z556" s="358"/>
      <c r="AA556" s="358"/>
      <c r="AB556" s="358"/>
      <c r="AC556" s="358"/>
      <c r="AD556" s="359"/>
      <c r="AE556" s="359"/>
      <c r="AF556" s="359"/>
      <c r="AG556" s="359"/>
      <c r="AH556" s="359"/>
      <c r="AI556" s="359"/>
      <c r="AJ556" s="359"/>
      <c r="AK556" s="359"/>
      <c r="AL556" s="359"/>
      <c r="AM556" s="359"/>
      <c r="AN556" s="359"/>
      <c r="AO556" s="359"/>
      <c r="AP556" s="359"/>
      <c r="AQ556" s="359"/>
      <c r="AR556" s="359"/>
      <c r="AS556" s="359"/>
      <c r="AT556" s="359"/>
      <c r="AU556" s="359"/>
      <c r="AV556" s="360"/>
    </row>
    <row r="557" spans="15:48" x14ac:dyDescent="0.2">
      <c r="O557" s="503"/>
      <c r="P557" s="358"/>
      <c r="Q557" s="358"/>
      <c r="R557" s="358"/>
      <c r="S557" s="358"/>
      <c r="T557" s="358"/>
      <c r="U557" s="358"/>
      <c r="V557" s="358"/>
      <c r="W557" s="358"/>
      <c r="X557" s="358"/>
      <c r="Y557" s="358"/>
      <c r="Z557" s="358"/>
      <c r="AA557" s="358"/>
      <c r="AB557" s="358"/>
      <c r="AC557" s="358"/>
      <c r="AD557" s="359"/>
      <c r="AE557" s="359"/>
      <c r="AF557" s="359"/>
      <c r="AG557" s="359"/>
      <c r="AH557" s="359"/>
      <c r="AI557" s="359"/>
      <c r="AJ557" s="359"/>
      <c r="AK557" s="359"/>
      <c r="AL557" s="359"/>
      <c r="AM557" s="359"/>
      <c r="AN557" s="359"/>
      <c r="AO557" s="359"/>
      <c r="AP557" s="359"/>
      <c r="AQ557" s="359"/>
      <c r="AR557" s="359"/>
      <c r="AS557" s="359"/>
      <c r="AT557" s="359"/>
      <c r="AU557" s="359"/>
      <c r="AV557" s="360"/>
    </row>
    <row r="558" spans="15:48" x14ac:dyDescent="0.2">
      <c r="O558" s="503"/>
      <c r="P558" s="358"/>
      <c r="Q558" s="358"/>
      <c r="R558" s="358"/>
      <c r="S558" s="358"/>
      <c r="T558" s="358"/>
      <c r="U558" s="358"/>
      <c r="V558" s="358"/>
      <c r="W558" s="358"/>
      <c r="X558" s="358"/>
      <c r="Y558" s="358"/>
      <c r="Z558" s="358"/>
      <c r="AA558" s="358"/>
      <c r="AB558" s="358"/>
      <c r="AC558" s="358"/>
      <c r="AD558" s="359"/>
      <c r="AE558" s="359"/>
      <c r="AF558" s="359"/>
      <c r="AG558" s="359"/>
      <c r="AH558" s="359"/>
      <c r="AI558" s="359"/>
      <c r="AJ558" s="359"/>
      <c r="AK558" s="359"/>
      <c r="AL558" s="359"/>
      <c r="AM558" s="359"/>
      <c r="AN558" s="359"/>
      <c r="AO558" s="359"/>
      <c r="AP558" s="359"/>
      <c r="AQ558" s="359"/>
      <c r="AR558" s="359"/>
      <c r="AS558" s="359"/>
      <c r="AT558" s="359"/>
      <c r="AU558" s="359"/>
      <c r="AV558" s="360"/>
    </row>
    <row r="559" spans="15:48" x14ac:dyDescent="0.2">
      <c r="O559" s="503"/>
      <c r="P559" s="358"/>
      <c r="Q559" s="358"/>
      <c r="R559" s="358"/>
      <c r="S559" s="358"/>
      <c r="T559" s="358"/>
      <c r="U559" s="358"/>
      <c r="V559" s="358"/>
      <c r="W559" s="358"/>
      <c r="X559" s="358"/>
      <c r="Y559" s="358"/>
      <c r="Z559" s="358"/>
      <c r="AA559" s="358"/>
      <c r="AB559" s="358"/>
      <c r="AC559" s="358"/>
      <c r="AD559" s="359"/>
      <c r="AE559" s="359"/>
      <c r="AF559" s="359"/>
      <c r="AG559" s="359"/>
      <c r="AH559" s="359"/>
      <c r="AI559" s="359"/>
      <c r="AJ559" s="359"/>
      <c r="AK559" s="359"/>
      <c r="AL559" s="359"/>
      <c r="AM559" s="359"/>
      <c r="AN559" s="359"/>
      <c r="AO559" s="359"/>
      <c r="AP559" s="359"/>
      <c r="AQ559" s="359"/>
      <c r="AR559" s="359"/>
      <c r="AS559" s="359"/>
      <c r="AT559" s="359"/>
      <c r="AU559" s="359"/>
      <c r="AV559" s="360"/>
    </row>
    <row r="560" spans="15:48" x14ac:dyDescent="0.2">
      <c r="O560" s="503"/>
      <c r="P560" s="358"/>
      <c r="Q560" s="358"/>
      <c r="R560" s="358"/>
      <c r="S560" s="358"/>
      <c r="T560" s="358"/>
      <c r="U560" s="358"/>
      <c r="V560" s="358"/>
      <c r="W560" s="358"/>
      <c r="X560" s="358"/>
      <c r="Y560" s="358"/>
      <c r="Z560" s="358"/>
      <c r="AA560" s="358"/>
      <c r="AB560" s="358"/>
      <c r="AC560" s="358"/>
      <c r="AD560" s="359"/>
      <c r="AE560" s="359"/>
      <c r="AF560" s="359"/>
      <c r="AG560" s="359"/>
      <c r="AH560" s="359"/>
      <c r="AI560" s="359"/>
      <c r="AJ560" s="359"/>
      <c r="AK560" s="359"/>
      <c r="AL560" s="359"/>
      <c r="AM560" s="359"/>
      <c r="AN560" s="359"/>
      <c r="AO560" s="359"/>
      <c r="AP560" s="359"/>
      <c r="AQ560" s="359"/>
      <c r="AR560" s="359"/>
      <c r="AS560" s="359"/>
      <c r="AT560" s="359"/>
      <c r="AU560" s="359"/>
      <c r="AV560" s="360"/>
    </row>
    <row r="561" spans="15:48" x14ac:dyDescent="0.2">
      <c r="O561" s="503"/>
      <c r="P561" s="358"/>
      <c r="Q561" s="358"/>
      <c r="R561" s="358"/>
      <c r="S561" s="358"/>
      <c r="T561" s="358"/>
      <c r="U561" s="358"/>
      <c r="V561" s="358"/>
      <c r="W561" s="358"/>
      <c r="X561" s="358"/>
      <c r="Y561" s="358"/>
      <c r="Z561" s="358"/>
      <c r="AA561" s="358"/>
      <c r="AB561" s="358"/>
      <c r="AC561" s="358"/>
      <c r="AD561" s="359"/>
      <c r="AE561" s="359"/>
      <c r="AF561" s="359"/>
      <c r="AG561" s="359"/>
      <c r="AH561" s="359"/>
      <c r="AI561" s="359"/>
      <c r="AJ561" s="359"/>
      <c r="AK561" s="359"/>
      <c r="AL561" s="359"/>
      <c r="AM561" s="359"/>
      <c r="AN561" s="359"/>
      <c r="AO561" s="359"/>
      <c r="AP561" s="359"/>
      <c r="AQ561" s="359"/>
      <c r="AR561" s="359"/>
      <c r="AS561" s="359"/>
      <c r="AT561" s="359"/>
      <c r="AU561" s="359"/>
      <c r="AV561" s="360"/>
    </row>
    <row r="562" spans="15:48" x14ac:dyDescent="0.2">
      <c r="O562" s="503"/>
      <c r="P562" s="358"/>
      <c r="Q562" s="358"/>
      <c r="R562" s="358"/>
      <c r="S562" s="358"/>
      <c r="T562" s="358"/>
      <c r="U562" s="358"/>
      <c r="V562" s="358"/>
      <c r="W562" s="358"/>
      <c r="X562" s="358"/>
      <c r="Y562" s="358"/>
      <c r="Z562" s="358"/>
      <c r="AA562" s="358"/>
      <c r="AB562" s="358"/>
      <c r="AC562" s="358"/>
      <c r="AD562" s="359"/>
      <c r="AE562" s="359"/>
      <c r="AF562" s="359"/>
      <c r="AG562" s="359"/>
      <c r="AH562" s="359"/>
      <c r="AI562" s="359"/>
      <c r="AJ562" s="359"/>
      <c r="AK562" s="359"/>
      <c r="AL562" s="359"/>
      <c r="AM562" s="359"/>
      <c r="AN562" s="359"/>
      <c r="AO562" s="359"/>
      <c r="AP562" s="359"/>
      <c r="AQ562" s="359"/>
      <c r="AR562" s="359"/>
      <c r="AS562" s="359"/>
      <c r="AT562" s="359"/>
      <c r="AU562" s="359"/>
      <c r="AV562" s="360"/>
    </row>
    <row r="563" spans="15:48" x14ac:dyDescent="0.2">
      <c r="O563" s="503"/>
      <c r="P563" s="358"/>
      <c r="Q563" s="358"/>
      <c r="R563" s="358"/>
      <c r="S563" s="358"/>
      <c r="T563" s="358"/>
      <c r="U563" s="358"/>
      <c r="V563" s="358"/>
      <c r="W563" s="358"/>
      <c r="X563" s="358"/>
      <c r="Y563" s="358"/>
      <c r="Z563" s="358"/>
      <c r="AA563" s="358"/>
      <c r="AB563" s="358"/>
      <c r="AC563" s="358"/>
      <c r="AD563" s="359"/>
      <c r="AE563" s="359"/>
      <c r="AF563" s="359"/>
      <c r="AG563" s="359"/>
      <c r="AH563" s="359"/>
      <c r="AI563" s="359"/>
      <c r="AJ563" s="359"/>
      <c r="AK563" s="359"/>
      <c r="AL563" s="359"/>
      <c r="AM563" s="359"/>
      <c r="AN563" s="359"/>
      <c r="AO563" s="359"/>
      <c r="AP563" s="359"/>
      <c r="AQ563" s="359"/>
      <c r="AR563" s="359"/>
      <c r="AS563" s="359"/>
      <c r="AT563" s="359"/>
      <c r="AU563" s="359"/>
      <c r="AV563" s="360"/>
    </row>
    <row r="564" spans="15:48" x14ac:dyDescent="0.2">
      <c r="O564" s="503"/>
      <c r="P564" s="358"/>
      <c r="Q564" s="358"/>
      <c r="R564" s="358"/>
      <c r="S564" s="358"/>
      <c r="T564" s="358"/>
      <c r="U564" s="358"/>
      <c r="V564" s="358"/>
      <c r="W564" s="358"/>
      <c r="X564" s="358"/>
      <c r="Y564" s="358"/>
      <c r="Z564" s="358"/>
      <c r="AA564" s="358"/>
      <c r="AB564" s="358"/>
      <c r="AC564" s="358"/>
      <c r="AD564" s="359"/>
      <c r="AE564" s="359"/>
      <c r="AF564" s="359"/>
      <c r="AG564" s="359"/>
      <c r="AH564" s="359"/>
      <c r="AI564" s="359"/>
      <c r="AJ564" s="359"/>
      <c r="AK564" s="359"/>
      <c r="AL564" s="359"/>
      <c r="AM564" s="359"/>
      <c r="AN564" s="359"/>
      <c r="AO564" s="359"/>
      <c r="AP564" s="359"/>
      <c r="AQ564" s="359"/>
      <c r="AR564" s="359"/>
      <c r="AS564" s="359"/>
      <c r="AT564" s="359"/>
      <c r="AU564" s="359"/>
      <c r="AV564" s="360"/>
    </row>
    <row r="565" spans="15:48" x14ac:dyDescent="0.2">
      <c r="O565" s="503"/>
      <c r="P565" s="358"/>
      <c r="Q565" s="358"/>
      <c r="R565" s="358"/>
      <c r="S565" s="358"/>
      <c r="T565" s="358"/>
      <c r="U565" s="358"/>
      <c r="V565" s="358"/>
      <c r="W565" s="358"/>
      <c r="X565" s="358"/>
      <c r="Y565" s="358"/>
      <c r="Z565" s="358"/>
      <c r="AA565" s="358"/>
      <c r="AB565" s="358"/>
      <c r="AC565" s="358"/>
      <c r="AD565" s="359"/>
      <c r="AE565" s="359"/>
      <c r="AF565" s="359"/>
      <c r="AG565" s="359"/>
      <c r="AH565" s="359"/>
      <c r="AI565" s="359"/>
      <c r="AJ565" s="359"/>
      <c r="AK565" s="359"/>
      <c r="AL565" s="359"/>
      <c r="AM565" s="359"/>
      <c r="AN565" s="359"/>
      <c r="AO565" s="359"/>
      <c r="AP565" s="359"/>
      <c r="AQ565" s="359"/>
      <c r="AR565" s="359"/>
      <c r="AS565" s="359"/>
      <c r="AT565" s="359"/>
      <c r="AU565" s="359"/>
      <c r="AV565" s="360"/>
    </row>
    <row r="566" spans="15:48" x14ac:dyDescent="0.2">
      <c r="O566" s="503"/>
      <c r="P566" s="358"/>
      <c r="Q566" s="358"/>
      <c r="R566" s="358"/>
      <c r="S566" s="358"/>
      <c r="T566" s="358"/>
      <c r="U566" s="358"/>
      <c r="V566" s="358"/>
      <c r="W566" s="358"/>
      <c r="X566" s="358"/>
      <c r="Y566" s="358"/>
      <c r="Z566" s="358"/>
      <c r="AA566" s="358"/>
      <c r="AB566" s="358"/>
      <c r="AC566" s="358"/>
      <c r="AD566" s="359"/>
      <c r="AE566" s="359"/>
      <c r="AF566" s="359"/>
      <c r="AG566" s="359"/>
      <c r="AH566" s="359"/>
      <c r="AI566" s="359"/>
      <c r="AJ566" s="359"/>
      <c r="AK566" s="359"/>
      <c r="AL566" s="359"/>
      <c r="AM566" s="359"/>
      <c r="AN566" s="359"/>
      <c r="AO566" s="359"/>
      <c r="AP566" s="359"/>
      <c r="AQ566" s="359"/>
      <c r="AR566" s="359"/>
      <c r="AS566" s="359"/>
      <c r="AT566" s="359"/>
      <c r="AU566" s="359"/>
      <c r="AV566" s="360"/>
    </row>
    <row r="567" spans="15:48" x14ac:dyDescent="0.2">
      <c r="O567" s="503"/>
      <c r="P567" s="358"/>
      <c r="Q567" s="358"/>
      <c r="R567" s="358"/>
      <c r="S567" s="358"/>
      <c r="T567" s="358"/>
      <c r="U567" s="358"/>
      <c r="V567" s="358"/>
      <c r="W567" s="358"/>
      <c r="X567" s="358"/>
      <c r="Y567" s="358"/>
      <c r="Z567" s="358"/>
      <c r="AA567" s="358"/>
      <c r="AB567" s="358"/>
      <c r="AC567" s="358"/>
      <c r="AD567" s="359"/>
      <c r="AE567" s="359"/>
      <c r="AF567" s="359"/>
      <c r="AG567" s="359"/>
      <c r="AH567" s="359"/>
      <c r="AI567" s="359"/>
      <c r="AJ567" s="359"/>
      <c r="AK567" s="359"/>
      <c r="AL567" s="359"/>
      <c r="AM567" s="359"/>
      <c r="AN567" s="359"/>
      <c r="AO567" s="359"/>
      <c r="AP567" s="359"/>
      <c r="AQ567" s="359"/>
      <c r="AR567" s="359"/>
      <c r="AS567" s="359"/>
      <c r="AT567" s="359"/>
      <c r="AU567" s="359"/>
      <c r="AV567" s="360"/>
    </row>
    <row r="568" spans="15:48" x14ac:dyDescent="0.2">
      <c r="O568" s="503"/>
      <c r="P568" s="358"/>
      <c r="Q568" s="358"/>
      <c r="R568" s="358"/>
      <c r="S568" s="358"/>
      <c r="T568" s="358"/>
      <c r="U568" s="358"/>
      <c r="V568" s="358"/>
      <c r="W568" s="358"/>
      <c r="X568" s="358"/>
      <c r="Y568" s="358"/>
      <c r="Z568" s="358"/>
      <c r="AA568" s="358"/>
      <c r="AB568" s="358"/>
      <c r="AC568" s="358"/>
      <c r="AD568" s="359"/>
      <c r="AE568" s="359"/>
      <c r="AF568" s="359"/>
      <c r="AG568" s="359"/>
      <c r="AH568" s="359"/>
      <c r="AI568" s="359"/>
      <c r="AJ568" s="359"/>
      <c r="AK568" s="359"/>
      <c r="AL568" s="359"/>
      <c r="AM568" s="359"/>
      <c r="AN568" s="359"/>
      <c r="AO568" s="359"/>
      <c r="AP568" s="359"/>
      <c r="AQ568" s="359"/>
      <c r="AR568" s="359"/>
      <c r="AS568" s="359"/>
      <c r="AT568" s="359"/>
      <c r="AU568" s="359"/>
      <c r="AV568" s="360"/>
    </row>
    <row r="569" spans="15:48" x14ac:dyDescent="0.2">
      <c r="O569" s="503"/>
      <c r="P569" s="358"/>
      <c r="Q569" s="358"/>
      <c r="R569" s="358"/>
      <c r="S569" s="358"/>
      <c r="T569" s="358"/>
      <c r="U569" s="358"/>
      <c r="V569" s="358"/>
      <c r="W569" s="358"/>
      <c r="X569" s="358"/>
      <c r="Y569" s="358"/>
      <c r="Z569" s="358"/>
      <c r="AA569" s="358"/>
      <c r="AB569" s="358"/>
      <c r="AC569" s="358"/>
      <c r="AD569" s="359"/>
      <c r="AE569" s="359"/>
      <c r="AF569" s="359"/>
      <c r="AG569" s="359"/>
      <c r="AH569" s="359"/>
      <c r="AI569" s="359"/>
      <c r="AJ569" s="359"/>
      <c r="AK569" s="359"/>
      <c r="AL569" s="359"/>
      <c r="AM569" s="359"/>
      <c r="AN569" s="359"/>
      <c r="AO569" s="359"/>
      <c r="AP569" s="359"/>
      <c r="AQ569" s="359"/>
      <c r="AR569" s="359"/>
      <c r="AS569" s="359"/>
      <c r="AT569" s="359"/>
      <c r="AU569" s="359"/>
      <c r="AV569" s="360"/>
    </row>
    <row r="570" spans="15:48" x14ac:dyDescent="0.2">
      <c r="O570" s="503"/>
      <c r="P570" s="358"/>
      <c r="Q570" s="358"/>
      <c r="R570" s="358"/>
      <c r="S570" s="358"/>
      <c r="T570" s="358"/>
      <c r="U570" s="358"/>
      <c r="V570" s="358"/>
      <c r="W570" s="358"/>
      <c r="X570" s="358"/>
      <c r="Y570" s="358"/>
      <c r="Z570" s="358"/>
      <c r="AA570" s="358"/>
      <c r="AB570" s="358"/>
      <c r="AC570" s="358"/>
      <c r="AD570" s="359"/>
      <c r="AE570" s="359"/>
      <c r="AF570" s="359"/>
      <c r="AG570" s="359"/>
      <c r="AH570" s="359"/>
      <c r="AI570" s="359"/>
      <c r="AJ570" s="359"/>
      <c r="AK570" s="359"/>
      <c r="AL570" s="359"/>
      <c r="AM570" s="359"/>
      <c r="AN570" s="359"/>
      <c r="AO570" s="359"/>
      <c r="AP570" s="359"/>
      <c r="AQ570" s="359"/>
      <c r="AR570" s="359"/>
      <c r="AS570" s="359"/>
      <c r="AT570" s="359"/>
      <c r="AU570" s="359"/>
      <c r="AV570" s="360"/>
    </row>
    <row r="571" spans="15:48" x14ac:dyDescent="0.2">
      <c r="O571" s="503"/>
      <c r="P571" s="358"/>
      <c r="Q571" s="358"/>
      <c r="R571" s="358"/>
      <c r="S571" s="358"/>
      <c r="T571" s="358"/>
      <c r="U571" s="358"/>
      <c r="V571" s="358"/>
      <c r="W571" s="358"/>
      <c r="X571" s="358"/>
      <c r="Y571" s="358"/>
      <c r="Z571" s="358"/>
      <c r="AA571" s="358"/>
      <c r="AB571" s="358"/>
      <c r="AC571" s="358"/>
      <c r="AD571" s="359"/>
      <c r="AE571" s="359"/>
      <c r="AF571" s="359"/>
      <c r="AG571" s="359"/>
      <c r="AH571" s="359"/>
      <c r="AI571" s="359"/>
      <c r="AJ571" s="359"/>
      <c r="AK571" s="359"/>
      <c r="AL571" s="359"/>
      <c r="AM571" s="359"/>
      <c r="AN571" s="359"/>
      <c r="AO571" s="359"/>
      <c r="AP571" s="359"/>
      <c r="AQ571" s="359"/>
      <c r="AR571" s="359"/>
      <c r="AS571" s="359"/>
      <c r="AT571" s="359"/>
      <c r="AU571" s="359"/>
      <c r="AV571" s="360"/>
    </row>
    <row r="572" spans="15:48" x14ac:dyDescent="0.2">
      <c r="O572" s="503"/>
      <c r="P572" s="358"/>
      <c r="Q572" s="358"/>
      <c r="R572" s="358"/>
      <c r="S572" s="358"/>
      <c r="T572" s="358"/>
      <c r="U572" s="358"/>
      <c r="V572" s="358"/>
      <c r="W572" s="358"/>
      <c r="X572" s="358"/>
      <c r="Y572" s="358"/>
      <c r="Z572" s="358"/>
      <c r="AA572" s="358"/>
      <c r="AB572" s="358"/>
      <c r="AC572" s="358"/>
      <c r="AD572" s="359"/>
      <c r="AE572" s="359"/>
      <c r="AF572" s="359"/>
      <c r="AG572" s="359"/>
      <c r="AH572" s="359"/>
      <c r="AI572" s="359"/>
      <c r="AJ572" s="359"/>
      <c r="AK572" s="359"/>
      <c r="AL572" s="359"/>
      <c r="AM572" s="359"/>
      <c r="AN572" s="359"/>
      <c r="AO572" s="359"/>
      <c r="AP572" s="359"/>
      <c r="AQ572" s="359"/>
      <c r="AR572" s="359"/>
      <c r="AS572" s="359"/>
      <c r="AT572" s="359"/>
      <c r="AU572" s="359"/>
      <c r="AV572" s="360"/>
    </row>
    <row r="573" spans="15:48" x14ac:dyDescent="0.2">
      <c r="O573" s="503"/>
      <c r="P573" s="358"/>
      <c r="Q573" s="358"/>
      <c r="R573" s="358"/>
      <c r="S573" s="358"/>
      <c r="T573" s="358"/>
      <c r="U573" s="358"/>
      <c r="V573" s="358"/>
      <c r="W573" s="358"/>
      <c r="X573" s="358"/>
      <c r="Y573" s="358"/>
      <c r="Z573" s="358"/>
      <c r="AA573" s="358"/>
      <c r="AB573" s="358"/>
      <c r="AC573" s="358"/>
      <c r="AD573" s="359"/>
      <c r="AE573" s="359"/>
      <c r="AF573" s="359"/>
      <c r="AG573" s="359"/>
      <c r="AH573" s="359"/>
      <c r="AI573" s="359"/>
      <c r="AJ573" s="359"/>
      <c r="AK573" s="359"/>
      <c r="AL573" s="359"/>
      <c r="AM573" s="359"/>
      <c r="AN573" s="359"/>
      <c r="AO573" s="359"/>
      <c r="AP573" s="359"/>
      <c r="AQ573" s="359"/>
      <c r="AR573" s="359"/>
      <c r="AS573" s="359"/>
      <c r="AT573" s="359"/>
      <c r="AU573" s="359"/>
      <c r="AV573" s="360"/>
    </row>
    <row r="574" spans="15:48" x14ac:dyDescent="0.2">
      <c r="O574" s="503"/>
      <c r="P574" s="358"/>
      <c r="Q574" s="358"/>
      <c r="R574" s="358"/>
      <c r="S574" s="358"/>
      <c r="T574" s="358"/>
      <c r="U574" s="358"/>
      <c r="V574" s="358"/>
      <c r="W574" s="358"/>
      <c r="X574" s="358"/>
      <c r="Y574" s="358"/>
      <c r="Z574" s="358"/>
      <c r="AA574" s="358"/>
      <c r="AB574" s="358"/>
      <c r="AC574" s="358"/>
      <c r="AD574" s="359"/>
      <c r="AE574" s="359"/>
      <c r="AF574" s="359"/>
      <c r="AG574" s="359"/>
      <c r="AH574" s="359"/>
      <c r="AI574" s="359"/>
      <c r="AJ574" s="359"/>
      <c r="AK574" s="359"/>
      <c r="AL574" s="359"/>
      <c r="AM574" s="359"/>
      <c r="AN574" s="359"/>
      <c r="AO574" s="359"/>
      <c r="AP574" s="359"/>
      <c r="AQ574" s="359"/>
      <c r="AR574" s="359"/>
      <c r="AS574" s="359"/>
      <c r="AT574" s="359"/>
      <c r="AU574" s="359"/>
      <c r="AV574" s="360"/>
    </row>
    <row r="575" spans="15:48" x14ac:dyDescent="0.2">
      <c r="O575" s="503"/>
      <c r="P575" s="358"/>
      <c r="Q575" s="358"/>
      <c r="R575" s="358"/>
      <c r="S575" s="358"/>
      <c r="T575" s="358"/>
      <c r="U575" s="358"/>
      <c r="V575" s="358"/>
      <c r="W575" s="358"/>
      <c r="X575" s="358"/>
      <c r="Y575" s="358"/>
      <c r="Z575" s="358"/>
      <c r="AA575" s="358"/>
      <c r="AB575" s="358"/>
      <c r="AC575" s="358"/>
      <c r="AD575" s="359"/>
      <c r="AE575" s="359"/>
      <c r="AF575" s="359"/>
      <c r="AG575" s="359"/>
      <c r="AH575" s="359"/>
      <c r="AI575" s="359"/>
      <c r="AJ575" s="359"/>
      <c r="AK575" s="359"/>
      <c r="AL575" s="359"/>
      <c r="AM575" s="359"/>
      <c r="AN575" s="359"/>
      <c r="AO575" s="359"/>
      <c r="AP575" s="359"/>
      <c r="AQ575" s="359"/>
      <c r="AR575" s="359"/>
      <c r="AS575" s="359"/>
      <c r="AT575" s="359"/>
      <c r="AU575" s="359"/>
      <c r="AV575" s="360"/>
    </row>
    <row r="576" spans="15:48" x14ac:dyDescent="0.2">
      <c r="O576" s="503"/>
      <c r="P576" s="358"/>
      <c r="Q576" s="358"/>
      <c r="R576" s="358"/>
      <c r="S576" s="358"/>
      <c r="T576" s="358"/>
      <c r="U576" s="358"/>
      <c r="V576" s="358"/>
      <c r="W576" s="358"/>
      <c r="X576" s="358"/>
      <c r="Y576" s="358"/>
      <c r="Z576" s="358"/>
      <c r="AA576" s="358"/>
      <c r="AB576" s="358"/>
      <c r="AC576" s="358"/>
      <c r="AD576" s="359"/>
      <c r="AE576" s="359"/>
      <c r="AF576" s="359"/>
      <c r="AG576" s="359"/>
      <c r="AH576" s="359"/>
      <c r="AI576" s="359"/>
      <c r="AJ576" s="359"/>
      <c r="AK576" s="359"/>
      <c r="AL576" s="359"/>
      <c r="AM576" s="359"/>
      <c r="AN576" s="359"/>
      <c r="AO576" s="359"/>
      <c r="AP576" s="359"/>
      <c r="AQ576" s="359"/>
      <c r="AR576" s="359"/>
      <c r="AS576" s="359"/>
      <c r="AT576" s="359"/>
      <c r="AU576" s="359"/>
      <c r="AV576" s="360"/>
    </row>
    <row r="577" spans="15:48" x14ac:dyDescent="0.2">
      <c r="O577" s="503"/>
      <c r="P577" s="358"/>
      <c r="Q577" s="358"/>
      <c r="R577" s="358"/>
      <c r="S577" s="358"/>
      <c r="T577" s="358"/>
      <c r="U577" s="358"/>
      <c r="V577" s="358"/>
      <c r="W577" s="358"/>
      <c r="X577" s="358"/>
      <c r="Y577" s="358"/>
      <c r="Z577" s="358"/>
      <c r="AA577" s="358"/>
      <c r="AB577" s="358"/>
      <c r="AC577" s="358"/>
      <c r="AD577" s="359"/>
      <c r="AE577" s="359"/>
      <c r="AF577" s="359"/>
      <c r="AG577" s="359"/>
      <c r="AH577" s="359"/>
      <c r="AI577" s="359"/>
      <c r="AJ577" s="359"/>
      <c r="AK577" s="359"/>
      <c r="AL577" s="359"/>
      <c r="AM577" s="359"/>
      <c r="AN577" s="359"/>
      <c r="AO577" s="359"/>
      <c r="AP577" s="359"/>
      <c r="AQ577" s="359"/>
      <c r="AR577" s="359"/>
      <c r="AS577" s="359"/>
      <c r="AT577" s="359"/>
      <c r="AU577" s="359"/>
      <c r="AV577" s="360"/>
    </row>
    <row r="578" spans="15:48" x14ac:dyDescent="0.2">
      <c r="O578" s="503"/>
      <c r="P578" s="358"/>
      <c r="Q578" s="358"/>
      <c r="R578" s="358"/>
      <c r="S578" s="358"/>
      <c r="T578" s="358"/>
      <c r="U578" s="358"/>
      <c r="V578" s="358"/>
      <c r="W578" s="358"/>
      <c r="X578" s="358"/>
      <c r="Y578" s="358"/>
      <c r="Z578" s="358"/>
      <c r="AA578" s="358"/>
      <c r="AB578" s="358"/>
      <c r="AC578" s="358"/>
      <c r="AD578" s="359"/>
      <c r="AE578" s="359"/>
      <c r="AF578" s="359"/>
      <c r="AG578" s="359"/>
      <c r="AH578" s="359"/>
      <c r="AI578" s="359"/>
      <c r="AJ578" s="359"/>
      <c r="AK578" s="359"/>
      <c r="AL578" s="359"/>
      <c r="AM578" s="359"/>
      <c r="AN578" s="359"/>
      <c r="AO578" s="359"/>
      <c r="AP578" s="359"/>
      <c r="AQ578" s="359"/>
      <c r="AR578" s="359"/>
      <c r="AS578" s="359"/>
      <c r="AT578" s="359"/>
      <c r="AU578" s="359"/>
      <c r="AV578" s="360"/>
    </row>
    <row r="579" spans="15:48" x14ac:dyDescent="0.2">
      <c r="O579" s="503"/>
      <c r="P579" s="358"/>
      <c r="Q579" s="358"/>
      <c r="R579" s="358"/>
      <c r="S579" s="358"/>
      <c r="T579" s="358"/>
      <c r="U579" s="358"/>
      <c r="V579" s="358"/>
      <c r="W579" s="358"/>
      <c r="X579" s="358"/>
      <c r="Y579" s="358"/>
      <c r="Z579" s="358"/>
      <c r="AA579" s="358"/>
      <c r="AB579" s="358"/>
      <c r="AC579" s="358"/>
      <c r="AD579" s="359"/>
      <c r="AE579" s="359"/>
      <c r="AF579" s="359"/>
      <c r="AG579" s="359"/>
      <c r="AH579" s="359"/>
      <c r="AI579" s="359"/>
      <c r="AJ579" s="359"/>
      <c r="AK579" s="359"/>
      <c r="AL579" s="359"/>
      <c r="AM579" s="359"/>
      <c r="AN579" s="359"/>
      <c r="AO579" s="359"/>
      <c r="AP579" s="359"/>
      <c r="AQ579" s="359"/>
      <c r="AR579" s="359"/>
      <c r="AS579" s="359"/>
      <c r="AT579" s="359"/>
      <c r="AU579" s="359"/>
      <c r="AV579" s="360"/>
    </row>
    <row r="580" spans="15:48" x14ac:dyDescent="0.2">
      <c r="O580" s="503"/>
      <c r="P580" s="358"/>
      <c r="Q580" s="358"/>
      <c r="R580" s="358"/>
      <c r="S580" s="358"/>
      <c r="T580" s="358"/>
      <c r="U580" s="358"/>
      <c r="V580" s="358"/>
      <c r="W580" s="358"/>
      <c r="X580" s="358"/>
      <c r="Y580" s="358"/>
      <c r="Z580" s="358"/>
      <c r="AA580" s="358"/>
      <c r="AB580" s="358"/>
      <c r="AC580" s="358"/>
      <c r="AD580" s="359"/>
      <c r="AE580" s="359"/>
      <c r="AF580" s="359"/>
      <c r="AG580" s="359"/>
      <c r="AH580" s="359"/>
      <c r="AI580" s="359"/>
      <c r="AJ580" s="359"/>
      <c r="AK580" s="359"/>
      <c r="AL580" s="359"/>
      <c r="AM580" s="359"/>
      <c r="AN580" s="359"/>
      <c r="AO580" s="359"/>
      <c r="AP580" s="359"/>
      <c r="AQ580" s="359"/>
      <c r="AR580" s="359"/>
      <c r="AS580" s="359"/>
      <c r="AT580" s="359"/>
      <c r="AU580" s="359"/>
      <c r="AV580" s="360"/>
    </row>
    <row r="581" spans="15:48" x14ac:dyDescent="0.2">
      <c r="O581" s="503"/>
      <c r="P581" s="358"/>
      <c r="Q581" s="358"/>
      <c r="R581" s="358"/>
      <c r="S581" s="358"/>
      <c r="T581" s="358"/>
      <c r="U581" s="358"/>
      <c r="V581" s="358"/>
      <c r="W581" s="358"/>
      <c r="X581" s="358"/>
      <c r="Y581" s="358"/>
      <c r="Z581" s="358"/>
      <c r="AA581" s="358"/>
      <c r="AB581" s="358"/>
      <c r="AC581" s="358"/>
      <c r="AD581" s="359"/>
      <c r="AE581" s="359"/>
      <c r="AF581" s="359"/>
      <c r="AG581" s="359"/>
      <c r="AH581" s="359"/>
      <c r="AI581" s="359"/>
      <c r="AJ581" s="359"/>
      <c r="AK581" s="359"/>
      <c r="AL581" s="359"/>
      <c r="AM581" s="359"/>
      <c r="AN581" s="359"/>
      <c r="AO581" s="359"/>
      <c r="AP581" s="359"/>
      <c r="AQ581" s="359"/>
      <c r="AR581" s="359"/>
      <c r="AS581" s="359"/>
      <c r="AT581" s="359"/>
      <c r="AU581" s="359"/>
      <c r="AV581" s="360"/>
    </row>
    <row r="582" spans="15:48" x14ac:dyDescent="0.2">
      <c r="O582" s="503"/>
      <c r="P582" s="358"/>
      <c r="Q582" s="358"/>
      <c r="R582" s="358"/>
      <c r="S582" s="358"/>
      <c r="T582" s="358"/>
      <c r="U582" s="358"/>
      <c r="V582" s="358"/>
      <c r="W582" s="358"/>
      <c r="X582" s="358"/>
      <c r="Y582" s="358"/>
      <c r="Z582" s="358"/>
      <c r="AA582" s="358"/>
      <c r="AB582" s="358"/>
      <c r="AC582" s="358"/>
      <c r="AD582" s="359"/>
      <c r="AE582" s="359"/>
      <c r="AF582" s="359"/>
      <c r="AG582" s="359"/>
      <c r="AH582" s="359"/>
      <c r="AI582" s="359"/>
      <c r="AJ582" s="359"/>
      <c r="AK582" s="359"/>
      <c r="AL582" s="359"/>
      <c r="AM582" s="359"/>
      <c r="AN582" s="359"/>
      <c r="AO582" s="359"/>
      <c r="AP582" s="359"/>
      <c r="AQ582" s="359"/>
      <c r="AR582" s="359"/>
      <c r="AS582" s="359"/>
      <c r="AT582" s="359"/>
      <c r="AU582" s="359"/>
      <c r="AV582" s="360"/>
    </row>
    <row r="583" spans="15:48" x14ac:dyDescent="0.2">
      <c r="O583" s="503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  <c r="AA583" s="358"/>
      <c r="AB583" s="358"/>
      <c r="AC583" s="358"/>
      <c r="AD583" s="359"/>
      <c r="AE583" s="359"/>
      <c r="AF583" s="359"/>
      <c r="AG583" s="359"/>
      <c r="AH583" s="359"/>
      <c r="AI583" s="359"/>
      <c r="AJ583" s="359"/>
      <c r="AK583" s="359"/>
      <c r="AL583" s="359"/>
      <c r="AM583" s="359"/>
      <c r="AN583" s="359"/>
      <c r="AO583" s="359"/>
      <c r="AP583" s="359"/>
      <c r="AQ583" s="359"/>
      <c r="AR583" s="359"/>
      <c r="AS583" s="359"/>
      <c r="AT583" s="359"/>
      <c r="AU583" s="359"/>
      <c r="AV583" s="360"/>
    </row>
    <row r="584" spans="15:48" x14ac:dyDescent="0.2">
      <c r="O584" s="503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  <c r="AA584" s="358"/>
      <c r="AB584" s="358"/>
      <c r="AC584" s="358"/>
      <c r="AD584" s="359"/>
      <c r="AE584" s="359"/>
      <c r="AF584" s="359"/>
      <c r="AG584" s="359"/>
      <c r="AH584" s="359"/>
      <c r="AI584" s="359"/>
      <c r="AJ584" s="359"/>
      <c r="AK584" s="359"/>
      <c r="AL584" s="359"/>
      <c r="AM584" s="359"/>
      <c r="AN584" s="359"/>
      <c r="AO584" s="359"/>
      <c r="AP584" s="359"/>
      <c r="AQ584" s="359"/>
      <c r="AR584" s="359"/>
      <c r="AS584" s="359"/>
      <c r="AT584" s="359"/>
      <c r="AU584" s="359"/>
      <c r="AV584" s="360"/>
    </row>
    <row r="585" spans="15:48" x14ac:dyDescent="0.2">
      <c r="O585" s="503"/>
      <c r="P585" s="358"/>
      <c r="Q585" s="358"/>
      <c r="R585" s="358"/>
      <c r="S585" s="358"/>
      <c r="T585" s="358"/>
      <c r="U585" s="358"/>
      <c r="V585" s="358"/>
      <c r="W585" s="358"/>
      <c r="X585" s="358"/>
      <c r="Y585" s="358"/>
      <c r="Z585" s="358"/>
      <c r="AA585" s="358"/>
      <c r="AB585" s="358"/>
      <c r="AC585" s="358"/>
      <c r="AD585" s="359"/>
      <c r="AE585" s="359"/>
      <c r="AF585" s="359"/>
      <c r="AG585" s="359"/>
      <c r="AH585" s="359"/>
      <c r="AI585" s="359"/>
      <c r="AJ585" s="359"/>
      <c r="AK585" s="359"/>
      <c r="AL585" s="359"/>
      <c r="AM585" s="359"/>
      <c r="AN585" s="359"/>
      <c r="AO585" s="359"/>
      <c r="AP585" s="359"/>
      <c r="AQ585" s="359"/>
      <c r="AR585" s="359"/>
      <c r="AS585" s="359"/>
      <c r="AT585" s="359"/>
      <c r="AU585" s="359"/>
      <c r="AV585" s="360"/>
    </row>
    <row r="586" spans="15:48" x14ac:dyDescent="0.2">
      <c r="O586" s="503"/>
      <c r="P586" s="358"/>
      <c r="Q586" s="358"/>
      <c r="R586" s="358"/>
      <c r="S586" s="358"/>
      <c r="T586" s="358"/>
      <c r="U586" s="358"/>
      <c r="V586" s="358"/>
      <c r="W586" s="358"/>
      <c r="X586" s="358"/>
      <c r="Y586" s="358"/>
      <c r="Z586" s="358"/>
      <c r="AA586" s="358"/>
      <c r="AB586" s="358"/>
      <c r="AC586" s="358"/>
      <c r="AD586" s="359"/>
      <c r="AE586" s="359"/>
      <c r="AF586" s="359"/>
      <c r="AG586" s="359"/>
      <c r="AH586" s="359"/>
      <c r="AI586" s="359"/>
      <c r="AJ586" s="359"/>
      <c r="AK586" s="359"/>
      <c r="AL586" s="359"/>
      <c r="AM586" s="359"/>
      <c r="AN586" s="359"/>
      <c r="AO586" s="359"/>
      <c r="AP586" s="359"/>
      <c r="AQ586" s="359"/>
      <c r="AR586" s="359"/>
      <c r="AS586" s="359"/>
      <c r="AT586" s="359"/>
      <c r="AU586" s="359"/>
      <c r="AV586" s="360"/>
    </row>
    <row r="587" spans="15:48" x14ac:dyDescent="0.2">
      <c r="O587" s="503"/>
      <c r="P587" s="358"/>
      <c r="Q587" s="358"/>
      <c r="R587" s="358"/>
      <c r="S587" s="358"/>
      <c r="T587" s="358"/>
      <c r="U587" s="358"/>
      <c r="V587" s="358"/>
      <c r="W587" s="358"/>
      <c r="X587" s="358"/>
      <c r="Y587" s="358"/>
      <c r="Z587" s="358"/>
      <c r="AA587" s="358"/>
      <c r="AB587" s="358"/>
      <c r="AC587" s="358"/>
      <c r="AD587" s="359"/>
      <c r="AE587" s="359"/>
      <c r="AF587" s="359"/>
      <c r="AG587" s="359"/>
      <c r="AH587" s="359"/>
      <c r="AI587" s="359"/>
      <c r="AJ587" s="359"/>
      <c r="AK587" s="359"/>
      <c r="AL587" s="359"/>
      <c r="AM587" s="359"/>
      <c r="AN587" s="359"/>
      <c r="AO587" s="359"/>
      <c r="AP587" s="359"/>
      <c r="AQ587" s="359"/>
      <c r="AR587" s="359"/>
      <c r="AS587" s="359"/>
      <c r="AT587" s="359"/>
      <c r="AU587" s="359"/>
      <c r="AV587" s="360"/>
    </row>
    <row r="588" spans="15:48" x14ac:dyDescent="0.2">
      <c r="O588" s="503"/>
      <c r="P588" s="358"/>
      <c r="Q588" s="358"/>
      <c r="R588" s="358"/>
      <c r="S588" s="358"/>
      <c r="T588" s="358"/>
      <c r="U588" s="358"/>
      <c r="V588" s="358"/>
      <c r="W588" s="358"/>
      <c r="X588" s="358"/>
      <c r="Y588" s="358"/>
      <c r="Z588" s="358"/>
      <c r="AA588" s="358"/>
      <c r="AB588" s="358"/>
      <c r="AC588" s="358"/>
      <c r="AD588" s="359"/>
      <c r="AE588" s="359"/>
      <c r="AF588" s="359"/>
      <c r="AG588" s="359"/>
      <c r="AH588" s="359"/>
      <c r="AI588" s="359"/>
      <c r="AJ588" s="359"/>
      <c r="AK588" s="359"/>
      <c r="AL588" s="359"/>
      <c r="AM588" s="359"/>
      <c r="AN588" s="359"/>
      <c r="AO588" s="359"/>
      <c r="AP588" s="359"/>
      <c r="AQ588" s="359"/>
      <c r="AR588" s="359"/>
      <c r="AS588" s="359"/>
      <c r="AT588" s="359"/>
      <c r="AU588" s="359"/>
      <c r="AV588" s="360"/>
    </row>
    <row r="589" spans="15:48" x14ac:dyDescent="0.2">
      <c r="O589" s="503"/>
      <c r="P589" s="358"/>
      <c r="Q589" s="358"/>
      <c r="R589" s="358"/>
      <c r="S589" s="358"/>
      <c r="T589" s="358"/>
      <c r="U589" s="358"/>
      <c r="V589" s="358"/>
      <c r="W589" s="358"/>
      <c r="X589" s="358"/>
      <c r="Y589" s="358"/>
      <c r="Z589" s="358"/>
      <c r="AA589" s="358"/>
      <c r="AB589" s="358"/>
      <c r="AC589" s="358"/>
      <c r="AD589" s="359"/>
      <c r="AE589" s="359"/>
      <c r="AF589" s="359"/>
      <c r="AG589" s="359"/>
      <c r="AH589" s="359"/>
      <c r="AI589" s="359"/>
      <c r="AJ589" s="359"/>
      <c r="AK589" s="359"/>
      <c r="AL589" s="359"/>
      <c r="AM589" s="359"/>
      <c r="AN589" s="359"/>
      <c r="AO589" s="359"/>
      <c r="AP589" s="359"/>
      <c r="AQ589" s="359"/>
      <c r="AR589" s="359"/>
      <c r="AS589" s="359"/>
      <c r="AT589" s="359"/>
      <c r="AU589" s="359"/>
      <c r="AV589" s="360"/>
    </row>
    <row r="590" spans="15:48" x14ac:dyDescent="0.2">
      <c r="O590" s="503"/>
      <c r="P590" s="358"/>
      <c r="Q590" s="358"/>
      <c r="R590" s="358"/>
      <c r="S590" s="358"/>
      <c r="T590" s="358"/>
      <c r="U590" s="358"/>
      <c r="V590" s="358"/>
      <c r="W590" s="358"/>
      <c r="X590" s="358"/>
      <c r="Y590" s="358"/>
      <c r="Z590" s="358"/>
      <c r="AA590" s="358"/>
      <c r="AB590" s="358"/>
      <c r="AC590" s="358"/>
      <c r="AD590" s="359"/>
      <c r="AE590" s="359"/>
      <c r="AF590" s="359"/>
      <c r="AG590" s="359"/>
      <c r="AH590" s="359"/>
      <c r="AI590" s="359"/>
      <c r="AJ590" s="359"/>
      <c r="AK590" s="359"/>
      <c r="AL590" s="359"/>
      <c r="AM590" s="359"/>
      <c r="AN590" s="359"/>
      <c r="AO590" s="359"/>
      <c r="AP590" s="359"/>
      <c r="AQ590" s="359"/>
      <c r="AR590" s="359"/>
      <c r="AS590" s="359"/>
      <c r="AT590" s="359"/>
      <c r="AU590" s="359"/>
      <c r="AV590" s="360"/>
    </row>
    <row r="591" spans="15:48" x14ac:dyDescent="0.2">
      <c r="O591" s="503"/>
      <c r="P591" s="358"/>
      <c r="Q591" s="358"/>
      <c r="R591" s="358"/>
      <c r="S591" s="358"/>
      <c r="T591" s="358"/>
      <c r="U591" s="358"/>
      <c r="V591" s="358"/>
      <c r="W591" s="358"/>
      <c r="X591" s="358"/>
      <c r="Y591" s="358"/>
      <c r="Z591" s="358"/>
      <c r="AA591" s="358"/>
      <c r="AB591" s="358"/>
      <c r="AC591" s="358"/>
      <c r="AD591" s="359"/>
      <c r="AE591" s="359"/>
      <c r="AF591" s="359"/>
      <c r="AG591" s="359"/>
      <c r="AH591" s="359"/>
      <c r="AI591" s="359"/>
      <c r="AJ591" s="359"/>
      <c r="AK591" s="359"/>
      <c r="AL591" s="359"/>
      <c r="AM591" s="359"/>
      <c r="AN591" s="359"/>
      <c r="AO591" s="359"/>
      <c r="AP591" s="359"/>
      <c r="AQ591" s="359"/>
      <c r="AR591" s="359"/>
      <c r="AS591" s="359"/>
      <c r="AT591" s="359"/>
      <c r="AU591" s="359"/>
      <c r="AV591" s="360"/>
    </row>
    <row r="592" spans="15:48" x14ac:dyDescent="0.2">
      <c r="O592" s="503"/>
      <c r="P592" s="358"/>
      <c r="Q592" s="358"/>
      <c r="R592" s="358"/>
      <c r="S592" s="358"/>
      <c r="T592" s="358"/>
      <c r="U592" s="358"/>
      <c r="V592" s="358"/>
      <c r="W592" s="358"/>
      <c r="X592" s="358"/>
      <c r="Y592" s="358"/>
      <c r="Z592" s="358"/>
      <c r="AA592" s="358"/>
      <c r="AB592" s="358"/>
      <c r="AC592" s="358"/>
      <c r="AD592" s="359"/>
      <c r="AE592" s="359"/>
      <c r="AF592" s="359"/>
      <c r="AG592" s="359"/>
      <c r="AH592" s="359"/>
      <c r="AI592" s="359"/>
      <c r="AJ592" s="359"/>
      <c r="AK592" s="359"/>
      <c r="AL592" s="359"/>
      <c r="AM592" s="359"/>
      <c r="AN592" s="359"/>
      <c r="AO592" s="359"/>
      <c r="AP592" s="359"/>
      <c r="AQ592" s="359"/>
      <c r="AR592" s="359"/>
      <c r="AS592" s="359"/>
      <c r="AT592" s="359"/>
      <c r="AU592" s="359"/>
      <c r="AV592" s="360"/>
    </row>
    <row r="593" spans="15:48" x14ac:dyDescent="0.2">
      <c r="O593" s="503"/>
      <c r="P593" s="358"/>
      <c r="Q593" s="358"/>
      <c r="R593" s="358"/>
      <c r="S593" s="358"/>
      <c r="T593" s="358"/>
      <c r="U593" s="358"/>
      <c r="V593" s="358"/>
      <c r="W593" s="358"/>
      <c r="X593" s="358"/>
      <c r="Y593" s="358"/>
      <c r="Z593" s="358"/>
      <c r="AA593" s="358"/>
      <c r="AB593" s="358"/>
      <c r="AC593" s="358"/>
      <c r="AD593" s="359"/>
      <c r="AE593" s="359"/>
      <c r="AF593" s="359"/>
      <c r="AG593" s="359"/>
      <c r="AH593" s="359"/>
      <c r="AI593" s="359"/>
      <c r="AJ593" s="359"/>
      <c r="AK593" s="359"/>
      <c r="AL593" s="359"/>
      <c r="AM593" s="359"/>
      <c r="AN593" s="359"/>
      <c r="AO593" s="359"/>
      <c r="AP593" s="359"/>
      <c r="AQ593" s="359"/>
      <c r="AR593" s="359"/>
      <c r="AS593" s="359"/>
      <c r="AT593" s="359"/>
      <c r="AU593" s="359"/>
      <c r="AV593" s="360"/>
    </row>
    <row r="594" spans="15:48" x14ac:dyDescent="0.2">
      <c r="O594" s="503"/>
      <c r="P594" s="358"/>
      <c r="Q594" s="358"/>
      <c r="R594" s="358"/>
      <c r="S594" s="358"/>
      <c r="T594" s="358"/>
      <c r="U594" s="358"/>
      <c r="V594" s="358"/>
      <c r="W594" s="358"/>
      <c r="X594" s="358"/>
      <c r="Y594" s="358"/>
      <c r="Z594" s="358"/>
      <c r="AA594" s="358"/>
      <c r="AB594" s="358"/>
      <c r="AC594" s="358"/>
      <c r="AD594" s="359"/>
      <c r="AE594" s="359"/>
      <c r="AF594" s="359"/>
      <c r="AG594" s="359"/>
      <c r="AH594" s="359"/>
      <c r="AI594" s="359"/>
      <c r="AJ594" s="359"/>
      <c r="AK594" s="359"/>
      <c r="AL594" s="359"/>
      <c r="AM594" s="359"/>
      <c r="AN594" s="359"/>
      <c r="AO594" s="359"/>
      <c r="AP594" s="359"/>
      <c r="AQ594" s="359"/>
      <c r="AR594" s="359"/>
      <c r="AS594" s="359"/>
      <c r="AT594" s="359"/>
      <c r="AU594" s="359"/>
      <c r="AV594" s="360"/>
    </row>
    <row r="595" spans="15:48" x14ac:dyDescent="0.2">
      <c r="O595" s="503"/>
      <c r="P595" s="358"/>
      <c r="Q595" s="358"/>
      <c r="R595" s="358"/>
      <c r="S595" s="358"/>
      <c r="T595" s="358"/>
      <c r="U595" s="358"/>
      <c r="V595" s="358"/>
      <c r="W595" s="358"/>
      <c r="X595" s="358"/>
      <c r="Y595" s="358"/>
      <c r="Z595" s="358"/>
      <c r="AA595" s="358"/>
      <c r="AB595" s="358"/>
      <c r="AC595" s="358"/>
      <c r="AD595" s="359"/>
      <c r="AE595" s="359"/>
      <c r="AF595" s="359"/>
      <c r="AG595" s="359"/>
      <c r="AH595" s="359"/>
      <c r="AI595" s="359"/>
      <c r="AJ595" s="359"/>
      <c r="AK595" s="359"/>
      <c r="AL595" s="359"/>
      <c r="AM595" s="359"/>
      <c r="AN595" s="359"/>
      <c r="AO595" s="359"/>
      <c r="AP595" s="359"/>
      <c r="AQ595" s="359"/>
      <c r="AR595" s="359"/>
      <c r="AS595" s="359"/>
      <c r="AT595" s="359"/>
      <c r="AU595" s="359"/>
      <c r="AV595" s="360"/>
    </row>
    <row r="596" spans="15:48" x14ac:dyDescent="0.2">
      <c r="O596" s="503"/>
      <c r="P596" s="358"/>
      <c r="Q596" s="358"/>
      <c r="R596" s="358"/>
      <c r="S596" s="358"/>
      <c r="T596" s="358"/>
      <c r="U596" s="358"/>
      <c r="V596" s="358"/>
      <c r="W596" s="358"/>
      <c r="X596" s="358"/>
      <c r="Y596" s="358"/>
      <c r="Z596" s="358"/>
      <c r="AA596" s="358"/>
      <c r="AB596" s="358"/>
      <c r="AC596" s="358"/>
      <c r="AD596" s="359"/>
      <c r="AE596" s="359"/>
      <c r="AF596" s="359"/>
      <c r="AG596" s="359"/>
      <c r="AH596" s="359"/>
      <c r="AI596" s="359"/>
      <c r="AJ596" s="359"/>
      <c r="AK596" s="359"/>
      <c r="AL596" s="359"/>
      <c r="AM596" s="359"/>
      <c r="AN596" s="359"/>
      <c r="AO596" s="359"/>
      <c r="AP596" s="359"/>
      <c r="AQ596" s="359"/>
      <c r="AR596" s="359"/>
      <c r="AS596" s="359"/>
      <c r="AT596" s="359"/>
      <c r="AU596" s="359"/>
      <c r="AV596" s="360"/>
    </row>
    <row r="597" spans="15:48" x14ac:dyDescent="0.2">
      <c r="O597" s="503"/>
      <c r="P597" s="358"/>
      <c r="Q597" s="358"/>
      <c r="R597" s="358"/>
      <c r="S597" s="358"/>
      <c r="T597" s="358"/>
      <c r="U597" s="358"/>
      <c r="V597" s="358"/>
      <c r="W597" s="358"/>
      <c r="X597" s="358"/>
      <c r="Y597" s="358"/>
      <c r="Z597" s="358"/>
      <c r="AA597" s="358"/>
      <c r="AB597" s="358"/>
      <c r="AC597" s="358"/>
      <c r="AD597" s="359"/>
      <c r="AE597" s="359"/>
      <c r="AF597" s="359"/>
      <c r="AG597" s="359"/>
      <c r="AH597" s="359"/>
      <c r="AI597" s="359"/>
      <c r="AJ597" s="359"/>
      <c r="AK597" s="359"/>
      <c r="AL597" s="359"/>
      <c r="AM597" s="359"/>
      <c r="AN597" s="359"/>
      <c r="AO597" s="359"/>
      <c r="AP597" s="359"/>
      <c r="AQ597" s="359"/>
      <c r="AR597" s="359"/>
      <c r="AS597" s="359"/>
      <c r="AT597" s="359"/>
      <c r="AU597" s="359"/>
      <c r="AV597" s="360"/>
    </row>
    <row r="598" spans="15:48" x14ac:dyDescent="0.2">
      <c r="O598" s="503"/>
      <c r="P598" s="358"/>
      <c r="Q598" s="358"/>
      <c r="R598" s="358"/>
      <c r="S598" s="358"/>
      <c r="T598" s="358"/>
      <c r="U598" s="358"/>
      <c r="V598" s="358"/>
      <c r="W598" s="358"/>
      <c r="X598" s="358"/>
      <c r="Y598" s="358"/>
      <c r="Z598" s="358"/>
      <c r="AA598" s="358"/>
      <c r="AB598" s="358"/>
      <c r="AC598" s="358"/>
      <c r="AD598" s="359"/>
      <c r="AE598" s="359"/>
      <c r="AF598" s="359"/>
      <c r="AG598" s="359"/>
      <c r="AH598" s="359"/>
      <c r="AI598" s="359"/>
      <c r="AJ598" s="359"/>
      <c r="AK598" s="359"/>
      <c r="AL598" s="359"/>
      <c r="AM598" s="359"/>
      <c r="AN598" s="359"/>
      <c r="AO598" s="359"/>
      <c r="AP598" s="359"/>
      <c r="AQ598" s="359"/>
      <c r="AR598" s="359"/>
      <c r="AS598" s="359"/>
      <c r="AT598" s="359"/>
      <c r="AU598" s="359"/>
      <c r="AV598" s="360"/>
    </row>
    <row r="599" spans="15:48" x14ac:dyDescent="0.2">
      <c r="O599" s="503"/>
      <c r="P599" s="358"/>
      <c r="Q599" s="358"/>
      <c r="R599" s="358"/>
      <c r="S599" s="358"/>
      <c r="T599" s="358"/>
      <c r="U599" s="358"/>
      <c r="V599" s="358"/>
      <c r="W599" s="358"/>
      <c r="X599" s="358"/>
      <c r="Y599" s="358"/>
      <c r="Z599" s="358"/>
      <c r="AA599" s="358"/>
      <c r="AB599" s="358"/>
      <c r="AC599" s="358"/>
      <c r="AD599" s="359"/>
      <c r="AE599" s="359"/>
      <c r="AF599" s="359"/>
      <c r="AG599" s="359"/>
      <c r="AH599" s="359"/>
      <c r="AI599" s="359"/>
      <c r="AJ599" s="359"/>
      <c r="AK599" s="359"/>
      <c r="AL599" s="359"/>
      <c r="AM599" s="359"/>
      <c r="AN599" s="359"/>
      <c r="AO599" s="359"/>
      <c r="AP599" s="359"/>
      <c r="AQ599" s="359"/>
      <c r="AR599" s="359"/>
      <c r="AS599" s="359"/>
      <c r="AT599" s="359"/>
      <c r="AU599" s="359"/>
      <c r="AV599" s="360"/>
    </row>
    <row r="600" spans="15:48" x14ac:dyDescent="0.2">
      <c r="O600" s="503"/>
      <c r="P600" s="358"/>
      <c r="Q600" s="358"/>
      <c r="R600" s="358"/>
      <c r="S600" s="358"/>
      <c r="T600" s="358"/>
      <c r="U600" s="358"/>
      <c r="V600" s="358"/>
      <c r="W600" s="358"/>
      <c r="X600" s="358"/>
      <c r="Y600" s="358"/>
      <c r="Z600" s="358"/>
      <c r="AA600" s="358"/>
      <c r="AB600" s="358"/>
      <c r="AC600" s="358"/>
      <c r="AD600" s="359"/>
      <c r="AE600" s="359"/>
      <c r="AF600" s="359"/>
      <c r="AG600" s="359"/>
      <c r="AH600" s="359"/>
      <c r="AI600" s="359"/>
      <c r="AJ600" s="359"/>
      <c r="AK600" s="359"/>
      <c r="AL600" s="359"/>
      <c r="AM600" s="359"/>
      <c r="AN600" s="359"/>
      <c r="AO600" s="359"/>
      <c r="AP600" s="359"/>
      <c r="AQ600" s="359"/>
      <c r="AR600" s="359"/>
      <c r="AS600" s="359"/>
      <c r="AT600" s="359"/>
      <c r="AU600" s="359"/>
      <c r="AV600" s="360"/>
    </row>
    <row r="601" spans="15:48" x14ac:dyDescent="0.2">
      <c r="O601" s="503"/>
      <c r="P601" s="358"/>
      <c r="Q601" s="358"/>
      <c r="R601" s="358"/>
      <c r="S601" s="358"/>
      <c r="T601" s="358"/>
      <c r="U601" s="358"/>
      <c r="V601" s="358"/>
      <c r="W601" s="358"/>
      <c r="X601" s="358"/>
      <c r="Y601" s="358"/>
      <c r="Z601" s="358"/>
      <c r="AA601" s="358"/>
      <c r="AB601" s="358"/>
      <c r="AC601" s="358"/>
      <c r="AD601" s="359"/>
      <c r="AE601" s="359"/>
      <c r="AF601" s="359"/>
      <c r="AG601" s="359"/>
      <c r="AH601" s="359"/>
      <c r="AI601" s="359"/>
      <c r="AJ601" s="359"/>
      <c r="AK601" s="359"/>
      <c r="AL601" s="359"/>
      <c r="AM601" s="359"/>
      <c r="AN601" s="359"/>
      <c r="AO601" s="359"/>
      <c r="AP601" s="359"/>
      <c r="AQ601" s="359"/>
      <c r="AR601" s="359"/>
      <c r="AS601" s="359"/>
      <c r="AT601" s="359"/>
      <c r="AU601" s="359"/>
      <c r="AV601" s="360"/>
    </row>
    <row r="602" spans="15:48" x14ac:dyDescent="0.2">
      <c r="O602" s="503"/>
      <c r="P602" s="358"/>
      <c r="Q602" s="358"/>
      <c r="R602" s="358"/>
      <c r="S602" s="358"/>
      <c r="T602" s="358"/>
      <c r="U602" s="358"/>
      <c r="V602" s="358"/>
      <c r="W602" s="358"/>
      <c r="X602" s="358"/>
      <c r="Y602" s="358"/>
      <c r="Z602" s="358"/>
      <c r="AA602" s="358"/>
      <c r="AB602" s="358"/>
      <c r="AC602" s="358"/>
      <c r="AD602" s="359"/>
      <c r="AE602" s="359"/>
      <c r="AF602" s="359"/>
      <c r="AG602" s="359"/>
      <c r="AH602" s="359"/>
      <c r="AI602" s="359"/>
      <c r="AJ602" s="359"/>
      <c r="AK602" s="359"/>
      <c r="AL602" s="359"/>
      <c r="AM602" s="359"/>
      <c r="AN602" s="359"/>
      <c r="AO602" s="359"/>
      <c r="AP602" s="359"/>
      <c r="AQ602" s="359"/>
      <c r="AR602" s="359"/>
      <c r="AS602" s="359"/>
      <c r="AT602" s="359"/>
      <c r="AU602" s="359"/>
      <c r="AV602" s="360"/>
    </row>
    <row r="603" spans="15:48" x14ac:dyDescent="0.2">
      <c r="O603" s="503"/>
      <c r="P603" s="358"/>
      <c r="Q603" s="358"/>
      <c r="R603" s="358"/>
      <c r="S603" s="358"/>
      <c r="T603" s="358"/>
      <c r="U603" s="358"/>
      <c r="V603" s="358"/>
      <c r="W603" s="358"/>
      <c r="X603" s="358"/>
      <c r="Y603" s="358"/>
      <c r="Z603" s="358"/>
      <c r="AA603" s="358"/>
      <c r="AB603" s="358"/>
      <c r="AC603" s="358"/>
      <c r="AD603" s="359"/>
      <c r="AE603" s="359"/>
      <c r="AF603" s="359"/>
      <c r="AG603" s="359"/>
      <c r="AH603" s="359"/>
      <c r="AI603" s="359"/>
      <c r="AJ603" s="359"/>
      <c r="AK603" s="359"/>
      <c r="AL603" s="359"/>
      <c r="AM603" s="359"/>
      <c r="AN603" s="359"/>
      <c r="AO603" s="359"/>
      <c r="AP603" s="359"/>
      <c r="AQ603" s="359"/>
      <c r="AR603" s="359"/>
      <c r="AS603" s="359"/>
      <c r="AT603" s="359"/>
      <c r="AU603" s="359"/>
      <c r="AV603" s="360"/>
    </row>
    <row r="604" spans="15:48" x14ac:dyDescent="0.2">
      <c r="O604" s="503"/>
      <c r="P604" s="358"/>
      <c r="Q604" s="358"/>
      <c r="R604" s="358"/>
      <c r="S604" s="358"/>
      <c r="T604" s="358"/>
      <c r="U604" s="358"/>
      <c r="V604" s="358"/>
      <c r="W604" s="358"/>
      <c r="X604" s="358"/>
      <c r="Y604" s="358"/>
      <c r="Z604" s="358"/>
      <c r="AA604" s="358"/>
      <c r="AB604" s="358"/>
      <c r="AC604" s="358"/>
      <c r="AD604" s="359"/>
      <c r="AE604" s="359"/>
      <c r="AF604" s="359"/>
      <c r="AG604" s="359"/>
      <c r="AH604" s="359"/>
      <c r="AI604" s="359"/>
      <c r="AJ604" s="359"/>
      <c r="AK604" s="359"/>
      <c r="AL604" s="359"/>
      <c r="AM604" s="359"/>
      <c r="AN604" s="359"/>
      <c r="AO604" s="359"/>
      <c r="AP604" s="359"/>
      <c r="AQ604" s="359"/>
      <c r="AR604" s="359"/>
      <c r="AS604" s="359"/>
      <c r="AT604" s="359"/>
      <c r="AU604" s="359"/>
      <c r="AV604" s="360"/>
    </row>
    <row r="605" spans="15:48" x14ac:dyDescent="0.2">
      <c r="O605" s="503"/>
      <c r="P605" s="358"/>
      <c r="Q605" s="358"/>
      <c r="R605" s="358"/>
      <c r="S605" s="358"/>
      <c r="T605" s="358"/>
      <c r="U605" s="358"/>
      <c r="V605" s="358"/>
      <c r="W605" s="358"/>
      <c r="X605" s="358"/>
      <c r="Y605" s="358"/>
      <c r="Z605" s="358"/>
      <c r="AA605" s="358"/>
      <c r="AB605" s="358"/>
      <c r="AC605" s="358"/>
      <c r="AD605" s="359"/>
      <c r="AE605" s="359"/>
      <c r="AF605" s="359"/>
      <c r="AG605" s="359"/>
      <c r="AH605" s="359"/>
      <c r="AI605" s="359"/>
      <c r="AJ605" s="359"/>
      <c r="AK605" s="359"/>
      <c r="AL605" s="359"/>
      <c r="AM605" s="359"/>
      <c r="AN605" s="359"/>
      <c r="AO605" s="359"/>
      <c r="AP605" s="359"/>
      <c r="AQ605" s="359"/>
      <c r="AR605" s="359"/>
      <c r="AS605" s="359"/>
      <c r="AT605" s="359"/>
      <c r="AU605" s="359"/>
      <c r="AV605" s="360"/>
    </row>
    <row r="606" spans="15:48" x14ac:dyDescent="0.2">
      <c r="O606" s="503"/>
      <c r="P606" s="358"/>
      <c r="Q606" s="358"/>
      <c r="R606" s="358"/>
      <c r="S606" s="358"/>
      <c r="T606" s="358"/>
      <c r="U606" s="358"/>
      <c r="V606" s="358"/>
      <c r="W606" s="358"/>
      <c r="X606" s="358"/>
      <c r="Y606" s="358"/>
      <c r="Z606" s="358"/>
      <c r="AA606" s="358"/>
      <c r="AB606" s="358"/>
      <c r="AC606" s="358"/>
      <c r="AD606" s="359"/>
      <c r="AE606" s="359"/>
      <c r="AF606" s="359"/>
      <c r="AG606" s="359"/>
      <c r="AH606" s="359"/>
      <c r="AI606" s="359"/>
      <c r="AJ606" s="359"/>
      <c r="AK606" s="359"/>
      <c r="AL606" s="359"/>
      <c r="AM606" s="359"/>
      <c r="AN606" s="359"/>
      <c r="AO606" s="359"/>
      <c r="AP606" s="359"/>
      <c r="AQ606" s="359"/>
      <c r="AR606" s="359"/>
      <c r="AS606" s="359"/>
      <c r="AT606" s="359"/>
      <c r="AU606" s="359"/>
      <c r="AV606" s="360"/>
    </row>
    <row r="607" spans="15:48" x14ac:dyDescent="0.2">
      <c r="O607" s="503"/>
      <c r="P607" s="358"/>
      <c r="Q607" s="358"/>
      <c r="R607" s="358"/>
      <c r="S607" s="358"/>
      <c r="T607" s="358"/>
      <c r="U607" s="358"/>
      <c r="V607" s="358"/>
      <c r="W607" s="358"/>
      <c r="X607" s="358"/>
      <c r="Y607" s="358"/>
      <c r="Z607" s="358"/>
      <c r="AA607" s="358"/>
      <c r="AB607" s="358"/>
      <c r="AC607" s="358"/>
      <c r="AD607" s="359"/>
      <c r="AE607" s="359"/>
      <c r="AF607" s="359"/>
      <c r="AG607" s="359"/>
      <c r="AH607" s="359"/>
      <c r="AI607" s="359"/>
      <c r="AJ607" s="359"/>
      <c r="AK607" s="359"/>
      <c r="AL607" s="359"/>
      <c r="AM607" s="359"/>
      <c r="AN607" s="359"/>
      <c r="AO607" s="359"/>
      <c r="AP607" s="359"/>
      <c r="AQ607" s="359"/>
      <c r="AR607" s="359"/>
      <c r="AS607" s="359"/>
      <c r="AT607" s="359"/>
      <c r="AU607" s="359"/>
      <c r="AV607" s="360"/>
    </row>
    <row r="608" spans="15:48" x14ac:dyDescent="0.2">
      <c r="O608" s="503"/>
      <c r="P608" s="358"/>
      <c r="Q608" s="358"/>
      <c r="R608" s="358"/>
      <c r="S608" s="358"/>
      <c r="T608" s="358"/>
      <c r="U608" s="358"/>
      <c r="V608" s="358"/>
      <c r="W608" s="358"/>
      <c r="X608" s="358"/>
      <c r="Y608" s="358"/>
      <c r="Z608" s="358"/>
      <c r="AA608" s="358"/>
      <c r="AB608" s="358"/>
      <c r="AC608" s="358"/>
      <c r="AD608" s="359"/>
      <c r="AE608" s="359"/>
      <c r="AF608" s="359"/>
      <c r="AG608" s="359"/>
      <c r="AH608" s="359"/>
      <c r="AI608" s="359"/>
      <c r="AJ608" s="359"/>
      <c r="AK608" s="359"/>
      <c r="AL608" s="359"/>
      <c r="AM608" s="359"/>
      <c r="AN608" s="359"/>
      <c r="AO608" s="359"/>
      <c r="AP608" s="359"/>
      <c r="AQ608" s="359"/>
      <c r="AR608" s="359"/>
      <c r="AS608" s="359"/>
      <c r="AT608" s="359"/>
      <c r="AU608" s="359"/>
      <c r="AV608" s="360"/>
    </row>
    <row r="609" spans="15:48" x14ac:dyDescent="0.2">
      <c r="O609" s="503"/>
      <c r="P609" s="358"/>
      <c r="Q609" s="358"/>
      <c r="R609" s="358"/>
      <c r="S609" s="358"/>
      <c r="T609" s="358"/>
      <c r="U609" s="358"/>
      <c r="V609" s="358"/>
      <c r="W609" s="358"/>
      <c r="X609" s="358"/>
      <c r="Y609" s="358"/>
      <c r="Z609" s="358"/>
      <c r="AA609" s="358"/>
      <c r="AB609" s="358"/>
      <c r="AC609" s="358"/>
      <c r="AD609" s="359"/>
      <c r="AE609" s="359"/>
      <c r="AF609" s="359"/>
      <c r="AG609" s="359"/>
      <c r="AH609" s="359"/>
      <c r="AI609" s="359"/>
      <c r="AJ609" s="359"/>
      <c r="AK609" s="359"/>
      <c r="AL609" s="359"/>
      <c r="AM609" s="359"/>
      <c r="AN609" s="359"/>
      <c r="AO609" s="359"/>
      <c r="AP609" s="359"/>
      <c r="AQ609" s="359"/>
      <c r="AR609" s="359"/>
      <c r="AS609" s="359"/>
      <c r="AT609" s="359"/>
      <c r="AU609" s="359"/>
      <c r="AV609" s="360"/>
    </row>
    <row r="610" spans="15:48" x14ac:dyDescent="0.2">
      <c r="O610" s="503"/>
      <c r="P610" s="358"/>
      <c r="Q610" s="358"/>
      <c r="R610" s="358"/>
      <c r="S610" s="358"/>
      <c r="T610" s="358"/>
      <c r="U610" s="358"/>
      <c r="V610" s="358"/>
      <c r="W610" s="358"/>
      <c r="X610" s="358"/>
      <c r="Y610" s="358"/>
      <c r="Z610" s="358"/>
      <c r="AA610" s="358"/>
      <c r="AB610" s="358"/>
      <c r="AC610" s="358"/>
      <c r="AD610" s="359"/>
      <c r="AE610" s="359"/>
      <c r="AF610" s="359"/>
      <c r="AG610" s="359"/>
      <c r="AH610" s="359"/>
      <c r="AI610" s="359"/>
      <c r="AJ610" s="359"/>
      <c r="AK610" s="359"/>
      <c r="AL610" s="359"/>
      <c r="AM610" s="359"/>
      <c r="AN610" s="359"/>
      <c r="AO610" s="359"/>
      <c r="AP610" s="359"/>
      <c r="AQ610" s="359"/>
      <c r="AR610" s="359"/>
      <c r="AS610" s="359"/>
      <c r="AT610" s="359"/>
      <c r="AU610" s="359"/>
      <c r="AV610" s="360"/>
    </row>
    <row r="611" spans="15:48" x14ac:dyDescent="0.2">
      <c r="O611" s="503"/>
      <c r="P611" s="358"/>
      <c r="Q611" s="358"/>
      <c r="R611" s="358"/>
      <c r="S611" s="358"/>
      <c r="T611" s="358"/>
      <c r="U611" s="358"/>
      <c r="V611" s="358"/>
      <c r="W611" s="358"/>
      <c r="X611" s="358"/>
      <c r="Y611" s="358"/>
      <c r="Z611" s="358"/>
      <c r="AA611" s="358"/>
      <c r="AB611" s="358"/>
      <c r="AC611" s="358"/>
      <c r="AD611" s="359"/>
      <c r="AE611" s="359"/>
      <c r="AF611" s="359"/>
      <c r="AG611" s="359"/>
      <c r="AH611" s="359"/>
      <c r="AI611" s="359"/>
      <c r="AJ611" s="359"/>
      <c r="AK611" s="359"/>
      <c r="AL611" s="359"/>
      <c r="AM611" s="359"/>
      <c r="AN611" s="359"/>
      <c r="AO611" s="359"/>
      <c r="AP611" s="359"/>
      <c r="AQ611" s="359"/>
      <c r="AR611" s="359"/>
      <c r="AS611" s="359"/>
      <c r="AT611" s="359"/>
      <c r="AU611" s="359"/>
      <c r="AV611" s="360"/>
    </row>
    <row r="612" spans="15:48" x14ac:dyDescent="0.2">
      <c r="O612" s="503"/>
      <c r="P612" s="358"/>
      <c r="Q612" s="358"/>
      <c r="R612" s="358"/>
      <c r="S612" s="358"/>
      <c r="T612" s="358"/>
      <c r="U612" s="358"/>
      <c r="V612" s="358"/>
      <c r="W612" s="358"/>
      <c r="X612" s="358"/>
      <c r="Y612" s="358"/>
      <c r="Z612" s="358"/>
      <c r="AA612" s="358"/>
      <c r="AB612" s="358"/>
      <c r="AC612" s="358"/>
      <c r="AD612" s="359"/>
      <c r="AE612" s="359"/>
      <c r="AF612" s="359"/>
      <c r="AG612" s="359"/>
      <c r="AH612" s="359"/>
      <c r="AI612" s="359"/>
      <c r="AJ612" s="359"/>
      <c r="AK612" s="359"/>
      <c r="AL612" s="359"/>
      <c r="AM612" s="359"/>
      <c r="AN612" s="359"/>
      <c r="AO612" s="359"/>
      <c r="AP612" s="359"/>
      <c r="AQ612" s="359"/>
      <c r="AR612" s="359"/>
      <c r="AS612" s="359"/>
      <c r="AT612" s="359"/>
      <c r="AU612" s="359"/>
      <c r="AV612" s="360"/>
    </row>
    <row r="613" spans="15:48" x14ac:dyDescent="0.2">
      <c r="O613" s="503"/>
      <c r="P613" s="358"/>
      <c r="Q613" s="358"/>
      <c r="R613" s="358"/>
      <c r="S613" s="358"/>
      <c r="T613" s="358"/>
      <c r="U613" s="358"/>
      <c r="V613" s="358"/>
      <c r="W613" s="358"/>
      <c r="X613" s="358"/>
      <c r="Y613" s="358"/>
      <c r="Z613" s="358"/>
      <c r="AA613" s="358"/>
      <c r="AB613" s="358"/>
      <c r="AC613" s="358"/>
      <c r="AD613" s="359"/>
      <c r="AE613" s="359"/>
      <c r="AF613" s="359"/>
      <c r="AG613" s="359"/>
      <c r="AH613" s="359"/>
      <c r="AI613" s="359"/>
      <c r="AJ613" s="359"/>
      <c r="AK613" s="359"/>
      <c r="AL613" s="359"/>
      <c r="AM613" s="359"/>
      <c r="AN613" s="359"/>
      <c r="AO613" s="359"/>
      <c r="AP613" s="359"/>
      <c r="AQ613" s="359"/>
      <c r="AR613" s="359"/>
      <c r="AS613" s="359"/>
      <c r="AT613" s="359"/>
      <c r="AU613" s="359"/>
      <c r="AV613" s="360"/>
    </row>
    <row r="614" spans="15:48" x14ac:dyDescent="0.2">
      <c r="O614" s="503"/>
      <c r="P614" s="358"/>
      <c r="Q614" s="358"/>
      <c r="R614" s="358"/>
      <c r="S614" s="358"/>
      <c r="T614" s="358"/>
      <c r="U614" s="358"/>
      <c r="V614" s="358"/>
      <c r="W614" s="358"/>
      <c r="X614" s="358"/>
      <c r="Y614" s="358"/>
      <c r="Z614" s="358"/>
      <c r="AA614" s="358"/>
      <c r="AB614" s="358"/>
      <c r="AC614" s="358"/>
      <c r="AD614" s="359"/>
      <c r="AE614" s="359"/>
      <c r="AF614" s="359"/>
      <c r="AG614" s="359"/>
      <c r="AH614" s="359"/>
      <c r="AI614" s="359"/>
      <c r="AJ614" s="359"/>
      <c r="AK614" s="359"/>
      <c r="AL614" s="359"/>
      <c r="AM614" s="359"/>
      <c r="AN614" s="359"/>
      <c r="AO614" s="359"/>
      <c r="AP614" s="359"/>
      <c r="AQ614" s="359"/>
      <c r="AR614" s="359"/>
      <c r="AS614" s="359"/>
      <c r="AT614" s="359"/>
      <c r="AU614" s="359"/>
      <c r="AV614" s="360"/>
    </row>
    <row r="615" spans="15:48" x14ac:dyDescent="0.2">
      <c r="O615" s="503"/>
      <c r="P615" s="358"/>
      <c r="Q615" s="358"/>
      <c r="R615" s="358"/>
      <c r="S615" s="358"/>
      <c r="T615" s="358"/>
      <c r="U615" s="358"/>
      <c r="V615" s="358"/>
      <c r="W615" s="358"/>
      <c r="X615" s="358"/>
      <c r="Y615" s="358"/>
      <c r="Z615" s="358"/>
      <c r="AA615" s="358"/>
      <c r="AB615" s="358"/>
      <c r="AC615" s="358"/>
      <c r="AD615" s="359"/>
      <c r="AE615" s="359"/>
      <c r="AF615" s="359"/>
      <c r="AG615" s="359"/>
      <c r="AH615" s="359"/>
      <c r="AI615" s="359"/>
      <c r="AJ615" s="359"/>
      <c r="AK615" s="359"/>
      <c r="AL615" s="359"/>
      <c r="AM615" s="359"/>
      <c r="AN615" s="359"/>
      <c r="AO615" s="359"/>
      <c r="AP615" s="359"/>
      <c r="AQ615" s="359"/>
      <c r="AR615" s="359"/>
      <c r="AS615" s="359"/>
      <c r="AT615" s="359"/>
      <c r="AU615" s="359"/>
      <c r="AV615" s="360"/>
    </row>
    <row r="616" spans="15:48" x14ac:dyDescent="0.2">
      <c r="O616" s="503"/>
      <c r="P616" s="358"/>
      <c r="Q616" s="358"/>
      <c r="R616" s="358"/>
      <c r="S616" s="358"/>
      <c r="T616" s="358"/>
      <c r="U616" s="358"/>
      <c r="V616" s="358"/>
      <c r="W616" s="358"/>
      <c r="X616" s="358"/>
      <c r="Y616" s="358"/>
      <c r="Z616" s="358"/>
      <c r="AA616" s="358"/>
      <c r="AB616" s="358"/>
      <c r="AC616" s="358"/>
      <c r="AD616" s="359"/>
      <c r="AE616" s="359"/>
      <c r="AF616" s="359"/>
      <c r="AG616" s="359"/>
      <c r="AH616" s="359"/>
      <c r="AI616" s="359"/>
      <c r="AJ616" s="359"/>
      <c r="AK616" s="359"/>
      <c r="AL616" s="359"/>
      <c r="AM616" s="359"/>
      <c r="AN616" s="359"/>
      <c r="AO616" s="359"/>
      <c r="AP616" s="359"/>
      <c r="AQ616" s="359"/>
      <c r="AR616" s="359"/>
      <c r="AS616" s="359"/>
      <c r="AT616" s="359"/>
      <c r="AU616" s="359"/>
      <c r="AV616" s="360"/>
    </row>
    <row r="617" spans="15:48" x14ac:dyDescent="0.2">
      <c r="O617" s="503"/>
      <c r="P617" s="358"/>
      <c r="Q617" s="358"/>
      <c r="R617" s="358"/>
      <c r="S617" s="358"/>
      <c r="T617" s="358"/>
      <c r="U617" s="358"/>
      <c r="V617" s="358"/>
      <c r="W617" s="358"/>
      <c r="X617" s="358"/>
      <c r="Y617" s="358"/>
      <c r="Z617" s="358"/>
      <c r="AA617" s="358"/>
      <c r="AB617" s="358"/>
      <c r="AC617" s="358"/>
      <c r="AD617" s="359"/>
      <c r="AE617" s="359"/>
      <c r="AF617" s="359"/>
      <c r="AG617" s="359"/>
      <c r="AH617" s="359"/>
      <c r="AI617" s="359"/>
      <c r="AJ617" s="359"/>
      <c r="AK617" s="359"/>
      <c r="AL617" s="359"/>
      <c r="AM617" s="359"/>
      <c r="AN617" s="359"/>
      <c r="AO617" s="359"/>
      <c r="AP617" s="359"/>
      <c r="AQ617" s="359"/>
      <c r="AR617" s="359"/>
      <c r="AS617" s="359"/>
      <c r="AT617" s="359"/>
      <c r="AU617" s="359"/>
      <c r="AV617" s="360"/>
    </row>
    <row r="618" spans="15:48" x14ac:dyDescent="0.2">
      <c r="O618" s="503"/>
      <c r="P618" s="358"/>
      <c r="Q618" s="358"/>
      <c r="R618" s="358"/>
      <c r="S618" s="358"/>
      <c r="T618" s="358"/>
      <c r="U618" s="358"/>
      <c r="V618" s="358"/>
      <c r="W618" s="358"/>
      <c r="X618" s="358"/>
      <c r="Y618" s="358"/>
      <c r="Z618" s="358"/>
      <c r="AA618" s="358"/>
      <c r="AB618" s="358"/>
      <c r="AC618" s="358"/>
      <c r="AD618" s="359"/>
      <c r="AE618" s="359"/>
      <c r="AF618" s="359"/>
      <c r="AG618" s="359"/>
      <c r="AH618" s="359"/>
      <c r="AI618" s="359"/>
      <c r="AJ618" s="359"/>
      <c r="AK618" s="359"/>
      <c r="AL618" s="359"/>
      <c r="AM618" s="359"/>
      <c r="AN618" s="359"/>
      <c r="AO618" s="359"/>
      <c r="AP618" s="359"/>
      <c r="AQ618" s="359"/>
      <c r="AR618" s="359"/>
      <c r="AS618" s="359"/>
      <c r="AT618" s="359"/>
      <c r="AU618" s="359"/>
      <c r="AV618" s="360"/>
    </row>
    <row r="619" spans="15:48" x14ac:dyDescent="0.2">
      <c r="O619" s="503"/>
      <c r="P619" s="358"/>
      <c r="Q619" s="358"/>
      <c r="R619" s="358"/>
      <c r="S619" s="358"/>
      <c r="T619" s="358"/>
      <c r="U619" s="358"/>
      <c r="V619" s="358"/>
      <c r="W619" s="358"/>
      <c r="X619" s="358"/>
      <c r="Y619" s="358"/>
      <c r="Z619" s="358"/>
      <c r="AA619" s="358"/>
      <c r="AB619" s="358"/>
      <c r="AC619" s="358"/>
      <c r="AD619" s="359"/>
      <c r="AE619" s="359"/>
      <c r="AF619" s="359"/>
      <c r="AG619" s="359"/>
      <c r="AH619" s="359"/>
      <c r="AI619" s="359"/>
      <c r="AJ619" s="359"/>
      <c r="AK619" s="359"/>
      <c r="AL619" s="359"/>
      <c r="AM619" s="359"/>
      <c r="AN619" s="359"/>
      <c r="AO619" s="359"/>
      <c r="AP619" s="359"/>
      <c r="AQ619" s="359"/>
      <c r="AR619" s="359"/>
      <c r="AS619" s="359"/>
      <c r="AT619" s="359"/>
      <c r="AU619" s="359"/>
      <c r="AV619" s="360"/>
    </row>
    <row r="620" spans="15:48" x14ac:dyDescent="0.2">
      <c r="O620" s="503"/>
      <c r="P620" s="358"/>
      <c r="Q620" s="358"/>
      <c r="R620" s="358"/>
      <c r="S620" s="358"/>
      <c r="T620" s="358"/>
      <c r="U620" s="358"/>
      <c r="V620" s="358"/>
      <c r="W620" s="358"/>
      <c r="X620" s="358"/>
      <c r="Y620" s="358"/>
      <c r="Z620" s="358"/>
      <c r="AA620" s="358"/>
      <c r="AB620" s="358"/>
      <c r="AC620" s="358"/>
      <c r="AD620" s="359"/>
      <c r="AE620" s="359"/>
      <c r="AF620" s="359"/>
      <c r="AG620" s="359"/>
      <c r="AH620" s="359"/>
      <c r="AI620" s="359"/>
      <c r="AJ620" s="359"/>
      <c r="AK620" s="359"/>
      <c r="AL620" s="359"/>
      <c r="AM620" s="359"/>
      <c r="AN620" s="359"/>
      <c r="AO620" s="359"/>
      <c r="AP620" s="359"/>
      <c r="AQ620" s="359"/>
      <c r="AR620" s="359"/>
      <c r="AS620" s="359"/>
      <c r="AT620" s="359"/>
      <c r="AU620" s="359"/>
      <c r="AV620" s="360"/>
    </row>
    <row r="621" spans="15:48" x14ac:dyDescent="0.2">
      <c r="O621" s="503"/>
      <c r="P621" s="358"/>
      <c r="Q621" s="358"/>
      <c r="R621" s="358"/>
      <c r="S621" s="358"/>
      <c r="T621" s="358"/>
      <c r="U621" s="358"/>
      <c r="V621" s="358"/>
      <c r="W621" s="358"/>
      <c r="X621" s="358"/>
      <c r="Y621" s="358"/>
      <c r="Z621" s="358"/>
      <c r="AA621" s="358"/>
      <c r="AB621" s="358"/>
      <c r="AC621" s="358"/>
      <c r="AD621" s="359"/>
      <c r="AE621" s="359"/>
      <c r="AF621" s="359"/>
      <c r="AG621" s="359"/>
      <c r="AH621" s="359"/>
      <c r="AI621" s="359"/>
      <c r="AJ621" s="359"/>
      <c r="AK621" s="359"/>
      <c r="AL621" s="359"/>
      <c r="AM621" s="359"/>
      <c r="AN621" s="359"/>
      <c r="AO621" s="359"/>
      <c r="AP621" s="359"/>
      <c r="AQ621" s="359"/>
      <c r="AR621" s="359"/>
      <c r="AS621" s="359"/>
      <c r="AT621" s="359"/>
      <c r="AU621" s="359"/>
      <c r="AV621" s="360"/>
    </row>
    <row r="622" spans="15:48" x14ac:dyDescent="0.2">
      <c r="O622" s="503"/>
      <c r="P622" s="358"/>
      <c r="Q622" s="358"/>
      <c r="R622" s="358"/>
      <c r="S622" s="358"/>
      <c r="T622" s="358"/>
      <c r="U622" s="358"/>
      <c r="V622" s="358"/>
      <c r="W622" s="358"/>
      <c r="X622" s="358"/>
      <c r="Y622" s="358"/>
      <c r="Z622" s="358"/>
      <c r="AA622" s="358"/>
      <c r="AB622" s="358"/>
      <c r="AC622" s="358"/>
      <c r="AD622" s="359"/>
      <c r="AE622" s="359"/>
      <c r="AF622" s="359"/>
      <c r="AG622" s="359"/>
      <c r="AH622" s="359"/>
      <c r="AI622" s="359"/>
      <c r="AJ622" s="359"/>
      <c r="AK622" s="359"/>
      <c r="AL622" s="359"/>
      <c r="AM622" s="359"/>
      <c r="AN622" s="359"/>
      <c r="AO622" s="359"/>
      <c r="AP622" s="359"/>
      <c r="AQ622" s="359"/>
      <c r="AR622" s="359"/>
      <c r="AS622" s="359"/>
      <c r="AT622" s="359"/>
      <c r="AU622" s="359"/>
      <c r="AV622" s="360"/>
    </row>
    <row r="623" spans="15:48" x14ac:dyDescent="0.2">
      <c r="O623" s="503"/>
      <c r="P623" s="358"/>
      <c r="Q623" s="358"/>
      <c r="R623" s="358"/>
      <c r="S623" s="358"/>
      <c r="T623" s="358"/>
      <c r="U623" s="358"/>
      <c r="V623" s="358"/>
      <c r="W623" s="358"/>
      <c r="X623" s="358"/>
      <c r="Y623" s="358"/>
      <c r="Z623" s="358"/>
      <c r="AA623" s="358"/>
      <c r="AB623" s="358"/>
      <c r="AC623" s="358"/>
      <c r="AD623" s="359"/>
      <c r="AE623" s="359"/>
      <c r="AF623" s="359"/>
      <c r="AG623" s="359"/>
      <c r="AH623" s="359"/>
      <c r="AI623" s="359"/>
      <c r="AJ623" s="359"/>
      <c r="AK623" s="359"/>
      <c r="AL623" s="359"/>
      <c r="AM623" s="359"/>
      <c r="AN623" s="359"/>
      <c r="AO623" s="359"/>
      <c r="AP623" s="359"/>
      <c r="AQ623" s="359"/>
      <c r="AR623" s="359"/>
      <c r="AS623" s="359"/>
      <c r="AT623" s="359"/>
      <c r="AU623" s="359"/>
      <c r="AV623" s="360"/>
    </row>
    <row r="624" spans="15:48" x14ac:dyDescent="0.2">
      <c r="O624" s="503"/>
      <c r="P624" s="358"/>
      <c r="Q624" s="358"/>
      <c r="R624" s="358"/>
      <c r="S624" s="358"/>
      <c r="T624" s="358"/>
      <c r="U624" s="358"/>
      <c r="V624" s="358"/>
      <c r="W624" s="358"/>
      <c r="X624" s="358"/>
      <c r="Y624" s="358"/>
      <c r="Z624" s="358"/>
      <c r="AA624" s="358"/>
      <c r="AB624" s="358"/>
      <c r="AC624" s="358"/>
      <c r="AD624" s="359"/>
      <c r="AE624" s="359"/>
      <c r="AF624" s="359"/>
      <c r="AG624" s="359"/>
      <c r="AH624" s="359"/>
      <c r="AI624" s="359"/>
      <c r="AJ624" s="359"/>
      <c r="AK624" s="359"/>
      <c r="AL624" s="359"/>
      <c r="AM624" s="359"/>
      <c r="AN624" s="359"/>
      <c r="AO624" s="359"/>
      <c r="AP624" s="359"/>
      <c r="AQ624" s="359"/>
      <c r="AR624" s="359"/>
      <c r="AS624" s="359"/>
      <c r="AT624" s="359"/>
      <c r="AU624" s="359"/>
      <c r="AV624" s="360"/>
    </row>
    <row r="625" spans="15:48" x14ac:dyDescent="0.2">
      <c r="O625" s="503"/>
      <c r="P625" s="358"/>
      <c r="Q625" s="358"/>
      <c r="R625" s="358"/>
      <c r="S625" s="358"/>
      <c r="T625" s="358"/>
      <c r="U625" s="358"/>
      <c r="V625" s="358"/>
      <c r="W625" s="358"/>
      <c r="X625" s="358"/>
      <c r="Y625" s="358"/>
      <c r="Z625" s="358"/>
      <c r="AA625" s="358"/>
      <c r="AB625" s="358"/>
      <c r="AC625" s="358"/>
      <c r="AD625" s="359"/>
      <c r="AE625" s="359"/>
      <c r="AF625" s="359"/>
      <c r="AG625" s="359"/>
      <c r="AH625" s="359"/>
      <c r="AI625" s="359"/>
      <c r="AJ625" s="359"/>
      <c r="AK625" s="359"/>
      <c r="AL625" s="359"/>
      <c r="AM625" s="359"/>
      <c r="AN625" s="359"/>
      <c r="AO625" s="359"/>
      <c r="AP625" s="359"/>
      <c r="AQ625" s="359"/>
      <c r="AR625" s="359"/>
      <c r="AS625" s="359"/>
      <c r="AT625" s="359"/>
      <c r="AU625" s="359"/>
      <c r="AV625" s="360"/>
    </row>
    <row r="626" spans="15:48" x14ac:dyDescent="0.2">
      <c r="O626" s="503"/>
      <c r="P626" s="358"/>
      <c r="Q626" s="358"/>
      <c r="R626" s="358"/>
      <c r="S626" s="358"/>
      <c r="T626" s="358"/>
      <c r="U626" s="358"/>
      <c r="V626" s="358"/>
      <c r="W626" s="358"/>
      <c r="X626" s="358"/>
      <c r="Y626" s="358"/>
      <c r="Z626" s="358"/>
      <c r="AA626" s="358"/>
      <c r="AB626" s="358"/>
      <c r="AC626" s="358"/>
      <c r="AD626" s="359"/>
      <c r="AE626" s="359"/>
      <c r="AF626" s="359"/>
      <c r="AG626" s="359"/>
      <c r="AH626" s="359"/>
      <c r="AI626" s="359"/>
      <c r="AJ626" s="359"/>
      <c r="AK626" s="359"/>
      <c r="AL626" s="359"/>
      <c r="AM626" s="359"/>
      <c r="AN626" s="359"/>
      <c r="AO626" s="359"/>
      <c r="AP626" s="359"/>
      <c r="AQ626" s="359"/>
      <c r="AR626" s="359"/>
      <c r="AS626" s="359"/>
      <c r="AT626" s="359"/>
      <c r="AU626" s="359"/>
      <c r="AV626" s="360"/>
    </row>
    <row r="627" spans="15:48" x14ac:dyDescent="0.2">
      <c r="O627" s="503"/>
      <c r="P627" s="358"/>
      <c r="Q627" s="358"/>
      <c r="R627" s="358"/>
      <c r="S627" s="358"/>
      <c r="T627" s="358"/>
      <c r="U627" s="358"/>
      <c r="V627" s="358"/>
      <c r="W627" s="358"/>
      <c r="X627" s="358"/>
      <c r="Y627" s="358"/>
      <c r="Z627" s="358"/>
      <c r="AA627" s="358"/>
      <c r="AB627" s="358"/>
      <c r="AC627" s="358"/>
      <c r="AD627" s="359"/>
      <c r="AE627" s="359"/>
      <c r="AF627" s="359"/>
      <c r="AG627" s="359"/>
      <c r="AH627" s="359"/>
      <c r="AI627" s="359"/>
      <c r="AJ627" s="359"/>
      <c r="AK627" s="359"/>
      <c r="AL627" s="359"/>
      <c r="AM627" s="359"/>
      <c r="AN627" s="359"/>
      <c r="AO627" s="359"/>
      <c r="AP627" s="359"/>
      <c r="AQ627" s="359"/>
      <c r="AR627" s="359"/>
      <c r="AS627" s="359"/>
      <c r="AT627" s="359"/>
      <c r="AU627" s="359"/>
      <c r="AV627" s="360"/>
    </row>
    <row r="628" spans="15:48" x14ac:dyDescent="0.2">
      <c r="O628" s="503"/>
      <c r="P628" s="358"/>
      <c r="Q628" s="358"/>
      <c r="R628" s="358"/>
      <c r="S628" s="358"/>
      <c r="T628" s="358"/>
      <c r="U628" s="358"/>
      <c r="V628" s="358"/>
      <c r="W628" s="358"/>
      <c r="X628" s="358"/>
      <c r="Y628" s="358"/>
      <c r="Z628" s="358"/>
      <c r="AA628" s="358"/>
      <c r="AB628" s="358"/>
      <c r="AC628" s="358"/>
      <c r="AD628" s="359"/>
      <c r="AE628" s="359"/>
      <c r="AF628" s="359"/>
      <c r="AG628" s="359"/>
      <c r="AH628" s="359"/>
      <c r="AI628" s="359"/>
      <c r="AJ628" s="359"/>
      <c r="AK628" s="359"/>
      <c r="AL628" s="359"/>
      <c r="AM628" s="359"/>
      <c r="AN628" s="359"/>
      <c r="AO628" s="359"/>
      <c r="AP628" s="359"/>
      <c r="AQ628" s="359"/>
      <c r="AR628" s="359"/>
      <c r="AS628" s="359"/>
      <c r="AT628" s="359"/>
      <c r="AU628" s="359"/>
      <c r="AV628" s="360"/>
    </row>
    <row r="629" spans="15:48" x14ac:dyDescent="0.2">
      <c r="O629" s="503"/>
      <c r="P629" s="358"/>
      <c r="Q629" s="358"/>
      <c r="R629" s="358"/>
      <c r="S629" s="358"/>
      <c r="T629" s="358"/>
      <c r="U629" s="358"/>
      <c r="V629" s="358"/>
      <c r="W629" s="358"/>
      <c r="X629" s="358"/>
      <c r="Y629" s="358"/>
      <c r="Z629" s="358"/>
      <c r="AA629" s="358"/>
      <c r="AB629" s="358"/>
      <c r="AC629" s="358"/>
      <c r="AD629" s="359"/>
      <c r="AE629" s="359"/>
      <c r="AF629" s="359"/>
      <c r="AG629" s="359"/>
      <c r="AH629" s="359"/>
      <c r="AI629" s="359"/>
      <c r="AJ629" s="359"/>
      <c r="AK629" s="359"/>
      <c r="AL629" s="359"/>
      <c r="AM629" s="359"/>
      <c r="AN629" s="359"/>
      <c r="AO629" s="359"/>
      <c r="AP629" s="359"/>
      <c r="AQ629" s="359"/>
      <c r="AR629" s="359"/>
      <c r="AS629" s="359"/>
      <c r="AT629" s="359"/>
      <c r="AU629" s="359"/>
      <c r="AV629" s="360"/>
    </row>
    <row r="630" spans="15:48" x14ac:dyDescent="0.2">
      <c r="O630" s="503"/>
      <c r="P630" s="358"/>
      <c r="Q630" s="358"/>
      <c r="R630" s="358"/>
      <c r="S630" s="358"/>
      <c r="T630" s="358"/>
      <c r="U630" s="358"/>
      <c r="V630" s="358"/>
      <c r="W630" s="358"/>
      <c r="X630" s="358"/>
      <c r="Y630" s="358"/>
      <c r="Z630" s="358"/>
      <c r="AA630" s="358"/>
      <c r="AB630" s="358"/>
      <c r="AC630" s="358"/>
      <c r="AD630" s="359"/>
      <c r="AE630" s="359"/>
      <c r="AF630" s="359"/>
      <c r="AG630" s="359"/>
      <c r="AH630" s="359"/>
      <c r="AI630" s="359"/>
      <c r="AJ630" s="359"/>
      <c r="AK630" s="359"/>
      <c r="AL630" s="359"/>
      <c r="AM630" s="359"/>
      <c r="AN630" s="359"/>
      <c r="AO630" s="359"/>
      <c r="AP630" s="359"/>
      <c r="AQ630" s="359"/>
      <c r="AR630" s="359"/>
      <c r="AS630" s="359"/>
      <c r="AT630" s="359"/>
      <c r="AU630" s="359"/>
      <c r="AV630" s="360"/>
    </row>
    <row r="631" spans="15:48" x14ac:dyDescent="0.2">
      <c r="O631" s="503"/>
      <c r="P631" s="358"/>
      <c r="Q631" s="358"/>
      <c r="R631" s="358"/>
      <c r="S631" s="358"/>
      <c r="T631" s="358"/>
      <c r="U631" s="358"/>
      <c r="V631" s="358"/>
      <c r="W631" s="358"/>
      <c r="X631" s="358"/>
      <c r="Y631" s="358"/>
      <c r="Z631" s="358"/>
      <c r="AA631" s="358"/>
      <c r="AB631" s="358"/>
      <c r="AC631" s="358"/>
      <c r="AD631" s="359"/>
      <c r="AE631" s="359"/>
      <c r="AF631" s="359"/>
      <c r="AG631" s="359"/>
      <c r="AH631" s="359"/>
      <c r="AI631" s="359"/>
      <c r="AJ631" s="359"/>
      <c r="AK631" s="359"/>
      <c r="AL631" s="359"/>
      <c r="AM631" s="359"/>
      <c r="AN631" s="359"/>
      <c r="AO631" s="359"/>
      <c r="AP631" s="359"/>
      <c r="AQ631" s="359"/>
      <c r="AR631" s="359"/>
      <c r="AS631" s="359"/>
      <c r="AT631" s="359"/>
      <c r="AU631" s="359"/>
      <c r="AV631" s="360"/>
    </row>
    <row r="632" spans="15:48" x14ac:dyDescent="0.2">
      <c r="O632" s="503"/>
      <c r="P632" s="358"/>
      <c r="Q632" s="358"/>
      <c r="R632" s="358"/>
      <c r="S632" s="358"/>
      <c r="T632" s="358"/>
      <c r="U632" s="358"/>
      <c r="V632" s="358"/>
      <c r="W632" s="358"/>
      <c r="X632" s="358"/>
      <c r="Y632" s="358"/>
      <c r="Z632" s="358"/>
      <c r="AA632" s="358"/>
      <c r="AB632" s="358"/>
      <c r="AC632" s="358"/>
      <c r="AD632" s="359"/>
      <c r="AE632" s="359"/>
      <c r="AF632" s="359"/>
      <c r="AG632" s="359"/>
      <c r="AH632" s="359"/>
      <c r="AI632" s="359"/>
      <c r="AJ632" s="359"/>
      <c r="AK632" s="359"/>
      <c r="AL632" s="359"/>
      <c r="AM632" s="359"/>
      <c r="AN632" s="359"/>
      <c r="AO632" s="359"/>
      <c r="AP632" s="359"/>
      <c r="AQ632" s="359"/>
      <c r="AR632" s="359"/>
      <c r="AS632" s="359"/>
      <c r="AT632" s="359"/>
      <c r="AU632" s="359"/>
      <c r="AV632" s="360"/>
    </row>
    <row r="633" spans="15:48" x14ac:dyDescent="0.2">
      <c r="O633" s="503"/>
      <c r="P633" s="358"/>
      <c r="Q633" s="358"/>
      <c r="R633" s="358"/>
      <c r="S633" s="358"/>
      <c r="T633" s="358"/>
      <c r="U633" s="358"/>
      <c r="V633" s="358"/>
      <c r="W633" s="358"/>
      <c r="X633" s="358"/>
      <c r="Y633" s="358"/>
      <c r="Z633" s="358"/>
      <c r="AA633" s="358"/>
      <c r="AB633" s="358"/>
      <c r="AC633" s="358"/>
      <c r="AD633" s="359"/>
      <c r="AE633" s="359"/>
      <c r="AF633" s="359"/>
      <c r="AG633" s="359"/>
      <c r="AH633" s="359"/>
      <c r="AI633" s="359"/>
      <c r="AJ633" s="359"/>
      <c r="AK633" s="359"/>
      <c r="AL633" s="359"/>
      <c r="AM633" s="359"/>
      <c r="AN633" s="359"/>
      <c r="AO633" s="359"/>
      <c r="AP633" s="359"/>
      <c r="AQ633" s="359"/>
      <c r="AR633" s="359"/>
      <c r="AS633" s="359"/>
      <c r="AT633" s="359"/>
      <c r="AU633" s="359"/>
      <c r="AV633" s="360"/>
    </row>
    <row r="634" spans="15:48" x14ac:dyDescent="0.2">
      <c r="O634" s="503"/>
      <c r="P634" s="358"/>
      <c r="Q634" s="358"/>
      <c r="R634" s="358"/>
      <c r="S634" s="358"/>
      <c r="T634" s="358"/>
      <c r="U634" s="358"/>
      <c r="V634" s="358"/>
      <c r="W634" s="358"/>
      <c r="X634" s="358"/>
      <c r="Y634" s="358"/>
      <c r="Z634" s="358"/>
      <c r="AA634" s="358"/>
      <c r="AB634" s="358"/>
      <c r="AC634" s="358"/>
      <c r="AD634" s="359"/>
      <c r="AE634" s="359"/>
      <c r="AF634" s="359"/>
      <c r="AG634" s="359"/>
      <c r="AH634" s="359"/>
      <c r="AI634" s="359"/>
      <c r="AJ634" s="359"/>
      <c r="AK634" s="359"/>
      <c r="AL634" s="359"/>
      <c r="AM634" s="359"/>
      <c r="AN634" s="359"/>
      <c r="AO634" s="359"/>
      <c r="AP634" s="359"/>
      <c r="AQ634" s="359"/>
      <c r="AR634" s="359"/>
      <c r="AS634" s="359"/>
      <c r="AT634" s="359"/>
      <c r="AU634" s="359"/>
      <c r="AV634" s="360"/>
    </row>
    <row r="635" spans="15:48" x14ac:dyDescent="0.2">
      <c r="O635" s="503"/>
      <c r="P635" s="358"/>
      <c r="Q635" s="358"/>
      <c r="R635" s="358"/>
      <c r="S635" s="358"/>
      <c r="T635" s="358"/>
      <c r="U635" s="358"/>
      <c r="V635" s="358"/>
      <c r="W635" s="358"/>
      <c r="X635" s="358"/>
      <c r="Y635" s="358"/>
      <c r="Z635" s="358"/>
      <c r="AA635" s="358"/>
      <c r="AB635" s="358"/>
      <c r="AC635" s="358"/>
      <c r="AD635" s="359"/>
      <c r="AE635" s="359"/>
      <c r="AF635" s="359"/>
      <c r="AG635" s="359"/>
      <c r="AH635" s="359"/>
      <c r="AI635" s="359"/>
      <c r="AJ635" s="359"/>
      <c r="AK635" s="359"/>
      <c r="AL635" s="359"/>
      <c r="AM635" s="359"/>
      <c r="AN635" s="359"/>
      <c r="AO635" s="359"/>
      <c r="AP635" s="359"/>
      <c r="AQ635" s="359"/>
      <c r="AR635" s="359"/>
      <c r="AS635" s="359"/>
      <c r="AT635" s="359"/>
      <c r="AU635" s="359"/>
      <c r="AV635" s="360"/>
    </row>
    <row r="636" spans="15:48" x14ac:dyDescent="0.2">
      <c r="O636" s="503"/>
      <c r="P636" s="358"/>
      <c r="Q636" s="358"/>
      <c r="R636" s="358"/>
      <c r="S636" s="358"/>
      <c r="T636" s="358"/>
      <c r="U636" s="358"/>
      <c r="V636" s="358"/>
      <c r="W636" s="358"/>
      <c r="X636" s="358"/>
      <c r="Y636" s="358"/>
      <c r="Z636" s="358"/>
      <c r="AA636" s="358"/>
      <c r="AB636" s="358"/>
      <c r="AC636" s="358"/>
      <c r="AD636" s="359"/>
      <c r="AE636" s="359"/>
      <c r="AF636" s="359"/>
      <c r="AG636" s="359"/>
      <c r="AH636" s="359"/>
      <c r="AI636" s="359"/>
      <c r="AJ636" s="359"/>
      <c r="AK636" s="359"/>
      <c r="AL636" s="359"/>
      <c r="AM636" s="359"/>
      <c r="AN636" s="359"/>
      <c r="AO636" s="359"/>
      <c r="AP636" s="359"/>
      <c r="AQ636" s="359"/>
      <c r="AR636" s="359"/>
      <c r="AS636" s="359"/>
      <c r="AT636" s="359"/>
      <c r="AU636" s="359"/>
      <c r="AV636" s="360"/>
    </row>
    <row r="637" spans="15:48" x14ac:dyDescent="0.2">
      <c r="O637" s="503"/>
      <c r="P637" s="358"/>
      <c r="Q637" s="358"/>
      <c r="R637" s="358"/>
      <c r="S637" s="358"/>
      <c r="T637" s="358"/>
      <c r="U637" s="358"/>
      <c r="V637" s="358"/>
      <c r="W637" s="358"/>
      <c r="X637" s="358"/>
      <c r="Y637" s="358"/>
      <c r="Z637" s="358"/>
      <c r="AA637" s="358"/>
      <c r="AB637" s="358"/>
      <c r="AC637" s="358"/>
      <c r="AD637" s="359"/>
      <c r="AE637" s="359"/>
      <c r="AF637" s="359"/>
      <c r="AG637" s="359"/>
      <c r="AH637" s="359"/>
      <c r="AI637" s="359"/>
      <c r="AJ637" s="359"/>
      <c r="AK637" s="359"/>
      <c r="AL637" s="359"/>
      <c r="AM637" s="359"/>
      <c r="AN637" s="359"/>
      <c r="AO637" s="359"/>
      <c r="AP637" s="359"/>
      <c r="AQ637" s="359"/>
      <c r="AR637" s="359"/>
      <c r="AS637" s="359"/>
      <c r="AT637" s="359"/>
      <c r="AU637" s="359"/>
      <c r="AV637" s="360"/>
    </row>
    <row r="638" spans="15:48" x14ac:dyDescent="0.2">
      <c r="O638" s="503"/>
      <c r="P638" s="358"/>
      <c r="Q638" s="358"/>
      <c r="R638" s="358"/>
      <c r="S638" s="358"/>
      <c r="T638" s="358"/>
      <c r="U638" s="358"/>
      <c r="V638" s="358"/>
      <c r="W638" s="358"/>
      <c r="X638" s="358"/>
      <c r="Y638" s="358"/>
      <c r="Z638" s="358"/>
      <c r="AA638" s="358"/>
      <c r="AB638" s="358"/>
      <c r="AC638" s="358"/>
      <c r="AD638" s="359"/>
      <c r="AE638" s="359"/>
      <c r="AF638" s="359"/>
      <c r="AG638" s="359"/>
      <c r="AH638" s="359"/>
      <c r="AI638" s="359"/>
      <c r="AJ638" s="359"/>
      <c r="AK638" s="359"/>
      <c r="AL638" s="359"/>
      <c r="AM638" s="359"/>
      <c r="AN638" s="359"/>
      <c r="AO638" s="359"/>
      <c r="AP638" s="359"/>
      <c r="AQ638" s="359"/>
      <c r="AR638" s="359"/>
      <c r="AS638" s="359"/>
      <c r="AT638" s="359"/>
      <c r="AU638" s="359"/>
      <c r="AV638" s="360"/>
    </row>
    <row r="639" spans="15:48" x14ac:dyDescent="0.2">
      <c r="O639" s="503"/>
      <c r="P639" s="358"/>
      <c r="Q639" s="358"/>
      <c r="R639" s="358"/>
      <c r="S639" s="358"/>
      <c r="T639" s="358"/>
      <c r="U639" s="358"/>
      <c r="V639" s="358"/>
      <c r="W639" s="358"/>
      <c r="X639" s="358"/>
      <c r="Y639" s="358"/>
      <c r="Z639" s="358"/>
      <c r="AA639" s="358"/>
      <c r="AB639" s="358"/>
      <c r="AC639" s="358"/>
      <c r="AD639" s="359"/>
      <c r="AE639" s="359"/>
      <c r="AF639" s="359"/>
      <c r="AG639" s="359"/>
      <c r="AH639" s="359"/>
      <c r="AI639" s="359"/>
      <c r="AJ639" s="359"/>
      <c r="AK639" s="359"/>
      <c r="AL639" s="359"/>
      <c r="AM639" s="359"/>
      <c r="AN639" s="359"/>
      <c r="AO639" s="359"/>
      <c r="AP639" s="359"/>
      <c r="AQ639" s="359"/>
      <c r="AR639" s="359"/>
      <c r="AS639" s="359"/>
      <c r="AT639" s="359"/>
      <c r="AU639" s="359"/>
      <c r="AV639" s="360"/>
    </row>
    <row r="640" spans="15:48" x14ac:dyDescent="0.2">
      <c r="O640" s="503"/>
      <c r="P640" s="358"/>
      <c r="Q640" s="358"/>
      <c r="R640" s="358"/>
      <c r="S640" s="358"/>
      <c r="T640" s="358"/>
      <c r="U640" s="358"/>
      <c r="V640" s="358"/>
      <c r="W640" s="358"/>
      <c r="X640" s="358"/>
      <c r="Y640" s="358"/>
      <c r="Z640" s="358"/>
      <c r="AA640" s="358"/>
      <c r="AB640" s="358"/>
      <c r="AC640" s="358"/>
      <c r="AD640" s="359"/>
      <c r="AE640" s="359"/>
      <c r="AF640" s="359"/>
      <c r="AG640" s="359"/>
      <c r="AH640" s="359"/>
      <c r="AI640" s="359"/>
      <c r="AJ640" s="359"/>
      <c r="AK640" s="359"/>
      <c r="AL640" s="359"/>
      <c r="AM640" s="359"/>
      <c r="AN640" s="359"/>
      <c r="AO640" s="359"/>
      <c r="AP640" s="359"/>
      <c r="AQ640" s="359"/>
      <c r="AR640" s="359"/>
      <c r="AS640" s="359"/>
      <c r="AT640" s="359"/>
      <c r="AU640" s="359"/>
      <c r="AV640" s="360"/>
    </row>
    <row r="641" spans="15:48" x14ac:dyDescent="0.2">
      <c r="O641" s="503"/>
      <c r="P641" s="358"/>
      <c r="Q641" s="358"/>
      <c r="R641" s="358"/>
      <c r="S641" s="358"/>
      <c r="T641" s="358"/>
      <c r="U641" s="358"/>
      <c r="V641" s="358"/>
      <c r="W641" s="358"/>
      <c r="X641" s="358"/>
      <c r="Y641" s="358"/>
      <c r="Z641" s="358"/>
      <c r="AA641" s="358"/>
      <c r="AB641" s="358"/>
      <c r="AC641" s="358"/>
      <c r="AD641" s="359"/>
      <c r="AE641" s="359"/>
      <c r="AF641" s="359"/>
      <c r="AG641" s="359"/>
      <c r="AH641" s="359"/>
      <c r="AI641" s="359"/>
      <c r="AJ641" s="359"/>
      <c r="AK641" s="359"/>
      <c r="AL641" s="359"/>
      <c r="AM641" s="359"/>
      <c r="AN641" s="359"/>
      <c r="AO641" s="359"/>
      <c r="AP641" s="359"/>
      <c r="AQ641" s="359"/>
      <c r="AR641" s="359"/>
      <c r="AS641" s="359"/>
      <c r="AT641" s="359"/>
      <c r="AU641" s="359"/>
      <c r="AV641" s="360"/>
    </row>
    <row r="642" spans="15:48" x14ac:dyDescent="0.2">
      <c r="O642" s="503"/>
      <c r="P642" s="358"/>
      <c r="Q642" s="358"/>
      <c r="R642" s="358"/>
      <c r="S642" s="358"/>
      <c r="T642" s="358"/>
      <c r="U642" s="358"/>
      <c r="V642" s="358"/>
      <c r="W642" s="358"/>
      <c r="X642" s="358"/>
      <c r="Y642" s="358"/>
      <c r="Z642" s="358"/>
      <c r="AA642" s="358"/>
      <c r="AB642" s="358"/>
      <c r="AC642" s="358"/>
      <c r="AD642" s="359"/>
      <c r="AE642" s="359"/>
      <c r="AF642" s="359"/>
      <c r="AG642" s="359"/>
      <c r="AH642" s="359"/>
      <c r="AI642" s="359"/>
      <c r="AJ642" s="359"/>
      <c r="AK642" s="359"/>
      <c r="AL642" s="359"/>
      <c r="AM642" s="359"/>
      <c r="AN642" s="359"/>
      <c r="AO642" s="359"/>
      <c r="AP642" s="359"/>
      <c r="AQ642" s="359"/>
      <c r="AR642" s="359"/>
      <c r="AS642" s="359"/>
      <c r="AT642" s="359"/>
      <c r="AU642" s="359"/>
      <c r="AV642" s="360"/>
    </row>
    <row r="643" spans="15:48" x14ac:dyDescent="0.2">
      <c r="O643" s="503"/>
      <c r="P643" s="358"/>
      <c r="Q643" s="358"/>
      <c r="R643" s="358"/>
      <c r="S643" s="358"/>
      <c r="T643" s="358"/>
      <c r="U643" s="358"/>
      <c r="V643" s="358"/>
      <c r="W643" s="358"/>
      <c r="X643" s="358"/>
      <c r="Y643" s="358"/>
      <c r="Z643" s="358"/>
      <c r="AA643" s="358"/>
      <c r="AB643" s="358"/>
      <c r="AC643" s="358"/>
      <c r="AD643" s="359"/>
      <c r="AE643" s="359"/>
      <c r="AF643" s="359"/>
      <c r="AG643" s="359"/>
      <c r="AH643" s="359"/>
      <c r="AI643" s="359"/>
      <c r="AJ643" s="359"/>
      <c r="AK643" s="359"/>
      <c r="AL643" s="359"/>
      <c r="AM643" s="359"/>
      <c r="AN643" s="359"/>
      <c r="AO643" s="359"/>
      <c r="AP643" s="359"/>
      <c r="AQ643" s="359"/>
      <c r="AR643" s="359"/>
      <c r="AS643" s="359"/>
      <c r="AT643" s="359"/>
      <c r="AU643" s="359"/>
      <c r="AV643" s="360"/>
    </row>
    <row r="644" spans="15:48" x14ac:dyDescent="0.2">
      <c r="O644" s="503"/>
      <c r="P644" s="358"/>
      <c r="Q644" s="358"/>
      <c r="R644" s="358"/>
      <c r="S644" s="358"/>
      <c r="T644" s="358"/>
      <c r="U644" s="358"/>
      <c r="V644" s="358"/>
      <c r="W644" s="358"/>
      <c r="X644" s="358"/>
      <c r="Y644" s="358"/>
      <c r="Z644" s="358"/>
      <c r="AA644" s="358"/>
      <c r="AB644" s="358"/>
      <c r="AC644" s="358"/>
      <c r="AD644" s="359"/>
      <c r="AE644" s="359"/>
      <c r="AF644" s="359"/>
      <c r="AG644" s="359"/>
      <c r="AH644" s="359"/>
      <c r="AI644" s="359"/>
      <c r="AJ644" s="359"/>
      <c r="AK644" s="359"/>
      <c r="AL644" s="359"/>
      <c r="AM644" s="359"/>
      <c r="AN644" s="359"/>
      <c r="AO644" s="359"/>
      <c r="AP644" s="359"/>
      <c r="AQ644" s="359"/>
      <c r="AR644" s="359"/>
      <c r="AS644" s="359"/>
      <c r="AT644" s="359"/>
      <c r="AU644" s="359"/>
      <c r="AV644" s="360"/>
    </row>
    <row r="645" spans="15:48" x14ac:dyDescent="0.2">
      <c r="O645" s="503"/>
      <c r="P645" s="358"/>
      <c r="Q645" s="358"/>
      <c r="R645" s="358"/>
      <c r="S645" s="358"/>
      <c r="T645" s="358"/>
      <c r="U645" s="358"/>
      <c r="V645" s="358"/>
      <c r="W645" s="358"/>
      <c r="X645" s="358"/>
      <c r="Y645" s="358"/>
      <c r="Z645" s="358"/>
      <c r="AA645" s="358"/>
      <c r="AB645" s="358"/>
      <c r="AC645" s="358"/>
      <c r="AD645" s="359"/>
      <c r="AE645" s="359"/>
      <c r="AF645" s="359"/>
      <c r="AG645" s="359"/>
      <c r="AH645" s="359"/>
      <c r="AI645" s="359"/>
      <c r="AJ645" s="359"/>
      <c r="AK645" s="359"/>
      <c r="AL645" s="359"/>
      <c r="AM645" s="359"/>
      <c r="AN645" s="359"/>
      <c r="AO645" s="359"/>
      <c r="AP645" s="359"/>
      <c r="AQ645" s="359"/>
      <c r="AR645" s="359"/>
      <c r="AS645" s="359"/>
      <c r="AT645" s="359"/>
      <c r="AU645" s="359"/>
      <c r="AV645" s="360"/>
    </row>
    <row r="646" spans="15:48" x14ac:dyDescent="0.2">
      <c r="O646" s="503"/>
      <c r="P646" s="358"/>
      <c r="Q646" s="358"/>
      <c r="R646" s="358"/>
      <c r="S646" s="358"/>
      <c r="T646" s="358"/>
      <c r="U646" s="358"/>
      <c r="V646" s="358"/>
      <c r="W646" s="358"/>
      <c r="X646" s="358"/>
      <c r="Y646" s="358"/>
      <c r="Z646" s="358"/>
      <c r="AA646" s="358"/>
      <c r="AB646" s="358"/>
      <c r="AC646" s="358"/>
      <c r="AD646" s="359"/>
      <c r="AE646" s="359"/>
      <c r="AF646" s="359"/>
      <c r="AG646" s="359"/>
      <c r="AH646" s="359"/>
      <c r="AI646" s="359"/>
      <c r="AJ646" s="359"/>
      <c r="AK646" s="359"/>
      <c r="AL646" s="359"/>
      <c r="AM646" s="359"/>
      <c r="AN646" s="359"/>
      <c r="AO646" s="359"/>
      <c r="AP646" s="359"/>
      <c r="AQ646" s="359"/>
      <c r="AR646" s="359"/>
      <c r="AS646" s="359"/>
      <c r="AT646" s="359"/>
      <c r="AU646" s="359"/>
      <c r="AV646" s="360"/>
    </row>
    <row r="647" spans="15:48" x14ac:dyDescent="0.2">
      <c r="O647" s="503"/>
      <c r="P647" s="358"/>
      <c r="Q647" s="358"/>
      <c r="R647" s="358"/>
      <c r="S647" s="358"/>
      <c r="T647" s="358"/>
      <c r="U647" s="358"/>
      <c r="V647" s="358"/>
      <c r="W647" s="358"/>
      <c r="X647" s="358"/>
      <c r="Y647" s="358"/>
      <c r="Z647" s="358"/>
      <c r="AA647" s="358"/>
      <c r="AB647" s="358"/>
      <c r="AC647" s="358"/>
      <c r="AD647" s="359"/>
      <c r="AE647" s="359"/>
      <c r="AF647" s="359"/>
      <c r="AG647" s="359"/>
      <c r="AH647" s="359"/>
      <c r="AI647" s="359"/>
      <c r="AJ647" s="359"/>
      <c r="AK647" s="359"/>
      <c r="AL647" s="359"/>
      <c r="AM647" s="359"/>
      <c r="AN647" s="359"/>
      <c r="AO647" s="359"/>
      <c r="AP647" s="359"/>
      <c r="AQ647" s="359"/>
      <c r="AR647" s="359"/>
      <c r="AS647" s="359"/>
      <c r="AT647" s="359"/>
      <c r="AU647" s="359"/>
      <c r="AV647" s="360"/>
    </row>
    <row r="648" spans="15:48" x14ac:dyDescent="0.2">
      <c r="O648" s="503"/>
      <c r="P648" s="358"/>
      <c r="Q648" s="358"/>
      <c r="R648" s="358"/>
      <c r="S648" s="358"/>
      <c r="T648" s="358"/>
      <c r="U648" s="358"/>
      <c r="V648" s="358"/>
      <c r="W648" s="358"/>
      <c r="X648" s="358"/>
      <c r="Y648" s="358"/>
      <c r="Z648" s="358"/>
      <c r="AA648" s="358"/>
      <c r="AB648" s="358"/>
      <c r="AC648" s="358"/>
      <c r="AD648" s="359"/>
      <c r="AE648" s="359"/>
      <c r="AF648" s="359"/>
      <c r="AG648" s="359"/>
      <c r="AH648" s="359"/>
      <c r="AI648" s="359"/>
      <c r="AJ648" s="359"/>
      <c r="AK648" s="359"/>
      <c r="AL648" s="359"/>
      <c r="AM648" s="359"/>
      <c r="AN648" s="359"/>
      <c r="AO648" s="359"/>
      <c r="AP648" s="359"/>
      <c r="AQ648" s="359"/>
      <c r="AR648" s="359"/>
      <c r="AS648" s="359"/>
      <c r="AT648" s="359"/>
      <c r="AU648" s="359"/>
      <c r="AV648" s="360"/>
    </row>
    <row r="649" spans="15:48" x14ac:dyDescent="0.2">
      <c r="O649" s="503"/>
      <c r="P649" s="358"/>
      <c r="Q649" s="358"/>
      <c r="R649" s="358"/>
      <c r="S649" s="358"/>
      <c r="T649" s="358"/>
      <c r="U649" s="358"/>
      <c r="V649" s="358"/>
      <c r="W649" s="358"/>
      <c r="X649" s="358"/>
      <c r="Y649" s="358"/>
      <c r="Z649" s="358"/>
      <c r="AA649" s="358"/>
      <c r="AB649" s="358"/>
      <c r="AC649" s="358"/>
      <c r="AD649" s="359"/>
      <c r="AE649" s="359"/>
      <c r="AF649" s="359"/>
      <c r="AG649" s="359"/>
      <c r="AH649" s="359"/>
      <c r="AI649" s="359"/>
      <c r="AJ649" s="359"/>
      <c r="AK649" s="359"/>
      <c r="AL649" s="359"/>
      <c r="AM649" s="359"/>
      <c r="AN649" s="359"/>
      <c r="AO649" s="359"/>
      <c r="AP649" s="359"/>
      <c r="AQ649" s="359"/>
      <c r="AR649" s="359"/>
      <c r="AS649" s="359"/>
      <c r="AT649" s="359"/>
      <c r="AU649" s="359"/>
      <c r="AV649" s="360"/>
    </row>
    <row r="650" spans="15:48" x14ac:dyDescent="0.2">
      <c r="O650" s="503"/>
      <c r="P650" s="358"/>
      <c r="Q650" s="358"/>
      <c r="R650" s="358"/>
      <c r="S650" s="358"/>
      <c r="T650" s="358"/>
      <c r="U650" s="358"/>
      <c r="V650" s="358"/>
      <c r="W650" s="358"/>
      <c r="X650" s="358"/>
      <c r="Y650" s="358"/>
      <c r="Z650" s="358"/>
      <c r="AA650" s="358"/>
      <c r="AB650" s="358"/>
      <c r="AC650" s="358"/>
      <c r="AD650" s="359"/>
      <c r="AE650" s="359"/>
      <c r="AF650" s="359"/>
      <c r="AG650" s="359"/>
      <c r="AH650" s="359"/>
      <c r="AI650" s="359"/>
      <c r="AJ650" s="359"/>
      <c r="AK650" s="359"/>
      <c r="AL650" s="359"/>
      <c r="AM650" s="359"/>
      <c r="AN650" s="359"/>
      <c r="AO650" s="359"/>
      <c r="AP650" s="359"/>
      <c r="AQ650" s="359"/>
      <c r="AR650" s="359"/>
      <c r="AS650" s="359"/>
      <c r="AT650" s="359"/>
      <c r="AU650" s="359"/>
      <c r="AV650" s="360"/>
    </row>
    <row r="651" spans="15:48" x14ac:dyDescent="0.2">
      <c r="O651" s="503"/>
      <c r="P651" s="358"/>
      <c r="Q651" s="358"/>
      <c r="R651" s="358"/>
      <c r="S651" s="358"/>
      <c r="T651" s="358"/>
      <c r="U651" s="358"/>
      <c r="V651" s="358"/>
      <c r="W651" s="358"/>
      <c r="X651" s="358"/>
      <c r="Y651" s="358"/>
      <c r="Z651" s="358"/>
      <c r="AA651" s="358"/>
      <c r="AB651" s="358"/>
      <c r="AC651" s="358"/>
      <c r="AD651" s="359"/>
      <c r="AE651" s="359"/>
      <c r="AF651" s="359"/>
      <c r="AG651" s="359"/>
      <c r="AH651" s="359"/>
      <c r="AI651" s="359"/>
      <c r="AJ651" s="359"/>
      <c r="AK651" s="359"/>
      <c r="AL651" s="359"/>
      <c r="AM651" s="359"/>
      <c r="AN651" s="359"/>
      <c r="AO651" s="359"/>
      <c r="AP651" s="359"/>
      <c r="AQ651" s="359"/>
      <c r="AR651" s="359"/>
      <c r="AS651" s="359"/>
      <c r="AT651" s="359"/>
      <c r="AU651" s="359"/>
      <c r="AV651" s="360"/>
    </row>
    <row r="652" spans="15:48" x14ac:dyDescent="0.2">
      <c r="O652" s="503"/>
      <c r="P652" s="358"/>
      <c r="Q652" s="358"/>
      <c r="R652" s="358"/>
      <c r="S652" s="358"/>
      <c r="T652" s="358"/>
      <c r="U652" s="358"/>
      <c r="V652" s="358"/>
      <c r="W652" s="358"/>
      <c r="X652" s="358"/>
      <c r="Y652" s="358"/>
      <c r="Z652" s="358"/>
      <c r="AA652" s="358"/>
      <c r="AB652" s="358"/>
      <c r="AC652" s="358"/>
      <c r="AD652" s="359"/>
      <c r="AE652" s="359"/>
      <c r="AF652" s="359"/>
      <c r="AG652" s="359"/>
      <c r="AH652" s="359"/>
      <c r="AI652" s="359"/>
      <c r="AJ652" s="359"/>
      <c r="AK652" s="359"/>
      <c r="AL652" s="359"/>
      <c r="AM652" s="359"/>
      <c r="AN652" s="359"/>
      <c r="AO652" s="359"/>
      <c r="AP652" s="359"/>
      <c r="AQ652" s="359"/>
      <c r="AR652" s="359"/>
      <c r="AS652" s="359"/>
      <c r="AT652" s="359"/>
      <c r="AU652" s="359"/>
      <c r="AV652" s="360"/>
    </row>
    <row r="653" spans="15:48" x14ac:dyDescent="0.2">
      <c r="O653" s="503"/>
      <c r="P653" s="358"/>
      <c r="Q653" s="358"/>
      <c r="R653" s="358"/>
      <c r="S653" s="358"/>
      <c r="T653" s="358"/>
      <c r="U653" s="358"/>
      <c r="V653" s="358"/>
      <c r="W653" s="358"/>
      <c r="X653" s="358"/>
      <c r="Y653" s="358"/>
      <c r="Z653" s="358"/>
      <c r="AA653" s="358"/>
      <c r="AB653" s="358"/>
      <c r="AC653" s="358"/>
      <c r="AD653" s="359"/>
      <c r="AE653" s="359"/>
      <c r="AF653" s="359"/>
      <c r="AG653" s="359"/>
      <c r="AH653" s="359"/>
      <c r="AI653" s="359"/>
      <c r="AJ653" s="359"/>
      <c r="AK653" s="359"/>
      <c r="AL653" s="359"/>
      <c r="AM653" s="359"/>
      <c r="AN653" s="359"/>
      <c r="AO653" s="359"/>
      <c r="AP653" s="359"/>
      <c r="AQ653" s="359"/>
      <c r="AR653" s="359"/>
      <c r="AS653" s="359"/>
      <c r="AT653" s="359"/>
      <c r="AU653" s="359"/>
      <c r="AV653" s="360"/>
    </row>
    <row r="654" spans="15:48" x14ac:dyDescent="0.2">
      <c r="O654" s="503"/>
      <c r="P654" s="358"/>
      <c r="Q654" s="358"/>
      <c r="R654" s="358"/>
      <c r="S654" s="358"/>
      <c r="T654" s="358"/>
      <c r="U654" s="358"/>
      <c r="V654" s="358"/>
      <c r="W654" s="358"/>
      <c r="X654" s="358"/>
      <c r="Y654" s="358"/>
      <c r="Z654" s="358"/>
      <c r="AA654" s="358"/>
      <c r="AB654" s="358"/>
      <c r="AC654" s="358"/>
      <c r="AD654" s="359"/>
      <c r="AE654" s="359"/>
      <c r="AF654" s="359"/>
      <c r="AG654" s="359"/>
      <c r="AH654" s="359"/>
      <c r="AI654" s="359"/>
      <c r="AJ654" s="359"/>
      <c r="AK654" s="359"/>
      <c r="AL654" s="359"/>
      <c r="AM654" s="359"/>
      <c r="AN654" s="359"/>
      <c r="AO654" s="359"/>
      <c r="AP654" s="359"/>
      <c r="AQ654" s="359"/>
      <c r="AR654" s="359"/>
      <c r="AS654" s="359"/>
      <c r="AT654" s="359"/>
      <c r="AU654" s="359"/>
      <c r="AV654" s="360"/>
    </row>
    <row r="655" spans="15:48" x14ac:dyDescent="0.2">
      <c r="O655" s="503"/>
      <c r="P655" s="358"/>
      <c r="Q655" s="358"/>
      <c r="R655" s="358"/>
      <c r="S655" s="358"/>
      <c r="T655" s="358"/>
      <c r="U655" s="358"/>
      <c r="V655" s="358"/>
      <c r="W655" s="358"/>
      <c r="X655" s="358"/>
      <c r="Y655" s="358"/>
      <c r="Z655" s="358"/>
      <c r="AA655" s="358"/>
      <c r="AB655" s="358"/>
      <c r="AC655" s="358"/>
      <c r="AD655" s="359"/>
      <c r="AE655" s="359"/>
      <c r="AF655" s="359"/>
      <c r="AG655" s="359"/>
      <c r="AH655" s="359"/>
      <c r="AI655" s="359"/>
      <c r="AJ655" s="359"/>
      <c r="AK655" s="359"/>
      <c r="AL655" s="359"/>
      <c r="AM655" s="359"/>
      <c r="AN655" s="359"/>
      <c r="AO655" s="359"/>
      <c r="AP655" s="359"/>
      <c r="AQ655" s="359"/>
      <c r="AR655" s="359"/>
      <c r="AS655" s="359"/>
      <c r="AT655" s="359"/>
      <c r="AU655" s="359"/>
      <c r="AV655" s="360"/>
    </row>
    <row r="656" spans="15:48" x14ac:dyDescent="0.2">
      <c r="O656" s="503"/>
      <c r="P656" s="358"/>
      <c r="Q656" s="358"/>
      <c r="R656" s="358"/>
      <c r="S656" s="358"/>
      <c r="T656" s="358"/>
      <c r="U656" s="358"/>
      <c r="V656" s="358"/>
      <c r="W656" s="358"/>
      <c r="X656" s="358"/>
      <c r="Y656" s="358"/>
      <c r="Z656" s="358"/>
      <c r="AA656" s="358"/>
      <c r="AB656" s="358"/>
      <c r="AC656" s="358"/>
      <c r="AD656" s="359"/>
      <c r="AE656" s="359"/>
      <c r="AF656" s="359"/>
      <c r="AG656" s="359"/>
      <c r="AH656" s="359"/>
      <c r="AI656" s="359"/>
      <c r="AJ656" s="359"/>
      <c r="AK656" s="359"/>
      <c r="AL656" s="359"/>
      <c r="AM656" s="359"/>
      <c r="AN656" s="359"/>
      <c r="AO656" s="359"/>
      <c r="AP656" s="359"/>
      <c r="AQ656" s="359"/>
      <c r="AR656" s="359"/>
      <c r="AS656" s="359"/>
      <c r="AT656" s="359"/>
      <c r="AU656" s="359"/>
      <c r="AV656" s="360"/>
    </row>
    <row r="657" spans="15:48" x14ac:dyDescent="0.2">
      <c r="O657" s="503"/>
      <c r="P657" s="358"/>
      <c r="Q657" s="358"/>
      <c r="R657" s="358"/>
      <c r="S657" s="358"/>
      <c r="T657" s="358"/>
      <c r="U657" s="358"/>
      <c r="V657" s="358"/>
      <c r="W657" s="358"/>
      <c r="X657" s="358"/>
      <c r="Y657" s="358"/>
      <c r="Z657" s="358"/>
      <c r="AA657" s="358"/>
      <c r="AB657" s="358"/>
      <c r="AC657" s="358"/>
      <c r="AD657" s="359"/>
      <c r="AE657" s="359"/>
      <c r="AF657" s="359"/>
      <c r="AG657" s="359"/>
      <c r="AH657" s="359"/>
      <c r="AI657" s="359"/>
      <c r="AJ657" s="359"/>
      <c r="AK657" s="359"/>
      <c r="AL657" s="359"/>
      <c r="AM657" s="359"/>
      <c r="AN657" s="359"/>
      <c r="AO657" s="359"/>
      <c r="AP657" s="359"/>
      <c r="AQ657" s="359"/>
      <c r="AR657" s="359"/>
      <c r="AS657" s="359"/>
      <c r="AT657" s="359"/>
      <c r="AU657" s="359"/>
      <c r="AV657" s="360"/>
    </row>
    <row r="658" spans="15:48" x14ac:dyDescent="0.2">
      <c r="O658" s="503"/>
      <c r="P658" s="358"/>
      <c r="Q658" s="358"/>
      <c r="R658" s="358"/>
      <c r="S658" s="358"/>
      <c r="T658" s="358"/>
      <c r="U658" s="358"/>
      <c r="V658" s="358"/>
      <c r="W658" s="358"/>
      <c r="X658" s="358"/>
      <c r="Y658" s="358"/>
      <c r="Z658" s="358"/>
      <c r="AA658" s="358"/>
      <c r="AB658" s="358"/>
      <c r="AC658" s="358"/>
      <c r="AD658" s="359"/>
      <c r="AE658" s="359"/>
      <c r="AF658" s="359"/>
      <c r="AG658" s="359"/>
      <c r="AH658" s="359"/>
      <c r="AI658" s="359"/>
      <c r="AJ658" s="359"/>
      <c r="AK658" s="359"/>
      <c r="AL658" s="359"/>
      <c r="AM658" s="359"/>
      <c r="AN658" s="359"/>
      <c r="AO658" s="359"/>
      <c r="AP658" s="359"/>
      <c r="AQ658" s="359"/>
      <c r="AR658" s="359"/>
      <c r="AS658" s="359"/>
      <c r="AT658" s="359"/>
      <c r="AU658" s="359"/>
      <c r="AV658" s="360"/>
    </row>
    <row r="659" spans="15:48" x14ac:dyDescent="0.2">
      <c r="O659" s="503"/>
      <c r="P659" s="358"/>
      <c r="Q659" s="358"/>
      <c r="R659" s="358"/>
      <c r="S659" s="358"/>
      <c r="T659" s="358"/>
      <c r="U659" s="358"/>
      <c r="V659" s="358"/>
      <c r="W659" s="358"/>
      <c r="X659" s="358"/>
      <c r="Y659" s="358"/>
      <c r="Z659" s="358"/>
      <c r="AA659" s="358"/>
      <c r="AB659" s="358"/>
      <c r="AC659" s="358"/>
      <c r="AD659" s="359"/>
      <c r="AE659" s="359"/>
      <c r="AF659" s="359"/>
      <c r="AG659" s="359"/>
      <c r="AH659" s="359"/>
      <c r="AI659" s="359"/>
      <c r="AJ659" s="359"/>
      <c r="AK659" s="359"/>
      <c r="AL659" s="359"/>
      <c r="AM659" s="359"/>
      <c r="AN659" s="359"/>
      <c r="AO659" s="359"/>
      <c r="AP659" s="359"/>
      <c r="AQ659" s="359"/>
      <c r="AR659" s="359"/>
      <c r="AS659" s="359"/>
      <c r="AT659" s="359"/>
      <c r="AU659" s="359"/>
      <c r="AV659" s="360"/>
    </row>
    <row r="660" spans="15:48" x14ac:dyDescent="0.2">
      <c r="O660" s="503"/>
      <c r="P660" s="358"/>
      <c r="Q660" s="358"/>
      <c r="R660" s="358"/>
      <c r="S660" s="358"/>
      <c r="T660" s="358"/>
      <c r="U660" s="358"/>
      <c r="V660" s="358"/>
      <c r="W660" s="358"/>
      <c r="X660" s="358"/>
      <c r="Y660" s="358"/>
      <c r="Z660" s="358"/>
      <c r="AA660" s="358"/>
      <c r="AB660" s="358"/>
      <c r="AC660" s="358"/>
      <c r="AD660" s="359"/>
      <c r="AE660" s="359"/>
      <c r="AF660" s="359"/>
      <c r="AG660" s="359"/>
      <c r="AH660" s="359"/>
      <c r="AI660" s="359"/>
      <c r="AJ660" s="359"/>
      <c r="AK660" s="359"/>
      <c r="AL660" s="359"/>
      <c r="AM660" s="359"/>
      <c r="AN660" s="359"/>
      <c r="AO660" s="359"/>
      <c r="AP660" s="359"/>
      <c r="AQ660" s="359"/>
      <c r="AR660" s="359"/>
      <c r="AS660" s="359"/>
      <c r="AT660" s="359"/>
      <c r="AU660" s="359"/>
      <c r="AV660" s="360"/>
    </row>
    <row r="661" spans="15:48" x14ac:dyDescent="0.2">
      <c r="O661" s="503"/>
      <c r="P661" s="358"/>
      <c r="Q661" s="358"/>
      <c r="R661" s="358"/>
      <c r="S661" s="358"/>
      <c r="T661" s="358"/>
      <c r="U661" s="358"/>
      <c r="V661" s="358"/>
      <c r="W661" s="358"/>
      <c r="X661" s="358"/>
      <c r="Y661" s="358"/>
      <c r="Z661" s="358"/>
      <c r="AA661" s="358"/>
      <c r="AB661" s="358"/>
      <c r="AC661" s="358"/>
      <c r="AD661" s="359"/>
      <c r="AE661" s="359"/>
      <c r="AF661" s="359"/>
      <c r="AG661" s="359"/>
      <c r="AH661" s="359"/>
      <c r="AI661" s="359"/>
      <c r="AJ661" s="359"/>
      <c r="AK661" s="359"/>
      <c r="AL661" s="359"/>
      <c r="AM661" s="359"/>
      <c r="AN661" s="359"/>
      <c r="AO661" s="359"/>
      <c r="AP661" s="359"/>
      <c r="AQ661" s="359"/>
      <c r="AR661" s="359"/>
      <c r="AS661" s="359"/>
      <c r="AT661" s="359"/>
      <c r="AU661" s="359"/>
      <c r="AV661" s="360"/>
    </row>
    <row r="662" spans="15:48" x14ac:dyDescent="0.2">
      <c r="O662" s="503"/>
      <c r="P662" s="358"/>
      <c r="Q662" s="358"/>
      <c r="R662" s="358"/>
      <c r="S662" s="358"/>
      <c r="T662" s="358"/>
      <c r="U662" s="358"/>
      <c r="V662" s="358"/>
      <c r="W662" s="358"/>
      <c r="X662" s="358"/>
      <c r="Y662" s="358"/>
      <c r="Z662" s="358"/>
      <c r="AA662" s="358"/>
      <c r="AB662" s="358"/>
      <c r="AC662" s="358"/>
      <c r="AD662" s="359"/>
      <c r="AE662" s="359"/>
      <c r="AF662" s="359"/>
      <c r="AG662" s="359"/>
      <c r="AH662" s="359"/>
      <c r="AI662" s="359"/>
      <c r="AJ662" s="359"/>
      <c r="AK662" s="359"/>
      <c r="AL662" s="359"/>
      <c r="AM662" s="359"/>
      <c r="AN662" s="359"/>
      <c r="AO662" s="359"/>
      <c r="AP662" s="359"/>
      <c r="AQ662" s="359"/>
      <c r="AR662" s="359"/>
      <c r="AS662" s="359"/>
      <c r="AT662" s="359"/>
      <c r="AU662" s="359"/>
      <c r="AV662" s="360"/>
    </row>
    <row r="663" spans="15:48" x14ac:dyDescent="0.2">
      <c r="O663" s="503"/>
      <c r="P663" s="358"/>
      <c r="Q663" s="358"/>
      <c r="R663" s="358"/>
      <c r="S663" s="358"/>
      <c r="T663" s="358"/>
      <c r="U663" s="358"/>
      <c r="V663" s="358"/>
      <c r="W663" s="358"/>
      <c r="X663" s="358"/>
      <c r="Y663" s="358"/>
      <c r="Z663" s="358"/>
      <c r="AA663" s="358"/>
      <c r="AB663" s="358"/>
      <c r="AC663" s="358"/>
      <c r="AD663" s="359"/>
      <c r="AE663" s="359"/>
      <c r="AF663" s="359"/>
      <c r="AG663" s="359"/>
      <c r="AH663" s="359"/>
      <c r="AI663" s="359"/>
      <c r="AJ663" s="359"/>
      <c r="AK663" s="359"/>
      <c r="AL663" s="359"/>
      <c r="AM663" s="359"/>
      <c r="AN663" s="359"/>
      <c r="AO663" s="359"/>
      <c r="AP663" s="359"/>
      <c r="AQ663" s="359"/>
      <c r="AR663" s="359"/>
      <c r="AS663" s="359"/>
      <c r="AT663" s="359"/>
      <c r="AU663" s="359"/>
      <c r="AV663" s="360"/>
    </row>
    <row r="664" spans="15:48" x14ac:dyDescent="0.2">
      <c r="O664" s="503"/>
      <c r="P664" s="358"/>
      <c r="Q664" s="358"/>
      <c r="R664" s="358"/>
      <c r="S664" s="358"/>
      <c r="T664" s="358"/>
      <c r="U664" s="358"/>
      <c r="V664" s="358"/>
      <c r="W664" s="358"/>
      <c r="X664" s="358"/>
      <c r="Y664" s="358"/>
      <c r="Z664" s="358"/>
      <c r="AA664" s="358"/>
      <c r="AB664" s="358"/>
      <c r="AC664" s="358"/>
      <c r="AD664" s="359"/>
      <c r="AE664" s="359"/>
      <c r="AF664" s="359"/>
      <c r="AG664" s="359"/>
      <c r="AH664" s="359"/>
      <c r="AI664" s="359"/>
      <c r="AJ664" s="359"/>
      <c r="AK664" s="359"/>
      <c r="AL664" s="359"/>
      <c r="AM664" s="359"/>
      <c r="AN664" s="359"/>
      <c r="AO664" s="359"/>
      <c r="AP664" s="359"/>
      <c r="AQ664" s="359"/>
      <c r="AR664" s="359"/>
      <c r="AS664" s="359"/>
      <c r="AT664" s="359"/>
      <c r="AU664" s="359"/>
      <c r="AV664" s="360"/>
    </row>
    <row r="665" spans="15:48" x14ac:dyDescent="0.2">
      <c r="O665" s="503"/>
      <c r="P665" s="358"/>
      <c r="Q665" s="358"/>
      <c r="R665" s="358"/>
      <c r="S665" s="358"/>
      <c r="T665" s="358"/>
      <c r="U665" s="358"/>
      <c r="V665" s="358"/>
      <c r="W665" s="358"/>
      <c r="X665" s="358"/>
      <c r="Y665" s="358"/>
      <c r="Z665" s="358"/>
      <c r="AA665" s="358"/>
      <c r="AB665" s="358"/>
      <c r="AC665" s="358"/>
      <c r="AD665" s="359"/>
      <c r="AE665" s="359"/>
      <c r="AF665" s="359"/>
      <c r="AG665" s="359"/>
      <c r="AH665" s="359"/>
      <c r="AI665" s="359"/>
      <c r="AJ665" s="359"/>
      <c r="AK665" s="359"/>
      <c r="AL665" s="359"/>
      <c r="AM665" s="359"/>
      <c r="AN665" s="359"/>
      <c r="AO665" s="359"/>
      <c r="AP665" s="359"/>
      <c r="AQ665" s="359"/>
      <c r="AR665" s="359"/>
      <c r="AS665" s="359"/>
      <c r="AT665" s="359"/>
      <c r="AU665" s="359"/>
      <c r="AV665" s="360"/>
    </row>
    <row r="666" spans="15:48" x14ac:dyDescent="0.2">
      <c r="O666" s="503"/>
      <c r="P666" s="358"/>
      <c r="Q666" s="358"/>
      <c r="R666" s="358"/>
      <c r="S666" s="358"/>
      <c r="T666" s="358"/>
      <c r="U666" s="358"/>
      <c r="V666" s="358"/>
      <c r="W666" s="358"/>
      <c r="X666" s="358"/>
      <c r="Y666" s="358"/>
      <c r="Z666" s="358"/>
      <c r="AA666" s="358"/>
      <c r="AB666" s="358"/>
      <c r="AC666" s="358"/>
      <c r="AD666" s="359"/>
      <c r="AE666" s="359"/>
      <c r="AF666" s="359"/>
      <c r="AG666" s="359"/>
      <c r="AH666" s="359"/>
      <c r="AI666" s="359"/>
      <c r="AJ666" s="359"/>
      <c r="AK666" s="359"/>
      <c r="AL666" s="359"/>
      <c r="AM666" s="359"/>
      <c r="AN666" s="359"/>
      <c r="AO666" s="359"/>
      <c r="AP666" s="359"/>
      <c r="AQ666" s="359"/>
      <c r="AR666" s="359"/>
      <c r="AS666" s="359"/>
      <c r="AT666" s="359"/>
      <c r="AU666" s="359"/>
      <c r="AV666" s="360"/>
    </row>
    <row r="667" spans="15:48" x14ac:dyDescent="0.2">
      <c r="O667" s="503"/>
      <c r="P667" s="358"/>
      <c r="Q667" s="358"/>
      <c r="R667" s="358"/>
      <c r="S667" s="358"/>
      <c r="T667" s="358"/>
      <c r="U667" s="358"/>
      <c r="V667" s="358"/>
      <c r="W667" s="358"/>
      <c r="X667" s="358"/>
      <c r="Y667" s="358"/>
      <c r="Z667" s="358"/>
      <c r="AA667" s="358"/>
      <c r="AB667" s="358"/>
      <c r="AC667" s="358"/>
      <c r="AD667" s="359"/>
      <c r="AE667" s="359"/>
      <c r="AF667" s="359"/>
      <c r="AG667" s="359"/>
      <c r="AH667" s="359"/>
      <c r="AI667" s="359"/>
      <c r="AJ667" s="359"/>
      <c r="AK667" s="359"/>
      <c r="AL667" s="359"/>
      <c r="AM667" s="359"/>
      <c r="AN667" s="359"/>
      <c r="AO667" s="359"/>
      <c r="AP667" s="359"/>
      <c r="AQ667" s="359"/>
      <c r="AR667" s="359"/>
      <c r="AS667" s="359"/>
      <c r="AT667" s="359"/>
      <c r="AU667" s="359"/>
      <c r="AV667" s="360"/>
    </row>
    <row r="668" spans="15:48" x14ac:dyDescent="0.2">
      <c r="O668" s="503"/>
      <c r="P668" s="358"/>
      <c r="Q668" s="358"/>
      <c r="R668" s="358"/>
      <c r="S668" s="358"/>
      <c r="T668" s="358"/>
      <c r="U668" s="358"/>
      <c r="V668" s="358"/>
      <c r="W668" s="358"/>
      <c r="X668" s="358"/>
      <c r="Y668" s="358"/>
      <c r="Z668" s="358"/>
      <c r="AA668" s="358"/>
      <c r="AB668" s="358"/>
      <c r="AC668" s="358"/>
      <c r="AD668" s="359"/>
      <c r="AE668" s="359"/>
      <c r="AF668" s="359"/>
      <c r="AG668" s="359"/>
      <c r="AH668" s="359"/>
      <c r="AI668" s="359"/>
      <c r="AJ668" s="359"/>
      <c r="AK668" s="359"/>
      <c r="AL668" s="359"/>
      <c r="AM668" s="359"/>
      <c r="AN668" s="359"/>
      <c r="AO668" s="359"/>
      <c r="AP668" s="359"/>
      <c r="AQ668" s="359"/>
      <c r="AR668" s="359"/>
      <c r="AS668" s="359"/>
      <c r="AT668" s="359"/>
      <c r="AU668" s="359"/>
      <c r="AV668" s="360"/>
    </row>
    <row r="669" spans="15:48" x14ac:dyDescent="0.2">
      <c r="O669" s="503"/>
      <c r="P669" s="358"/>
      <c r="Q669" s="358"/>
      <c r="R669" s="358"/>
      <c r="S669" s="358"/>
      <c r="T669" s="358"/>
      <c r="U669" s="358"/>
      <c r="V669" s="358"/>
      <c r="W669" s="358"/>
      <c r="X669" s="358"/>
      <c r="Y669" s="358"/>
      <c r="Z669" s="358"/>
      <c r="AA669" s="358"/>
      <c r="AB669" s="358"/>
      <c r="AC669" s="358"/>
      <c r="AD669" s="359"/>
      <c r="AE669" s="359"/>
      <c r="AF669" s="359"/>
      <c r="AG669" s="359"/>
      <c r="AH669" s="359"/>
      <c r="AI669" s="359"/>
      <c r="AJ669" s="359"/>
      <c r="AK669" s="359"/>
      <c r="AL669" s="359"/>
      <c r="AM669" s="359"/>
      <c r="AN669" s="359"/>
      <c r="AO669" s="359"/>
      <c r="AP669" s="359"/>
      <c r="AQ669" s="359"/>
      <c r="AR669" s="359"/>
      <c r="AS669" s="359"/>
      <c r="AT669" s="359"/>
      <c r="AU669" s="359"/>
      <c r="AV669" s="360"/>
    </row>
    <row r="670" spans="15:48" x14ac:dyDescent="0.2">
      <c r="O670" s="503"/>
      <c r="P670" s="358"/>
      <c r="Q670" s="358"/>
      <c r="R670" s="358"/>
      <c r="S670" s="358"/>
      <c r="T670" s="358"/>
      <c r="U670" s="358"/>
      <c r="V670" s="358"/>
      <c r="W670" s="358"/>
      <c r="X670" s="358"/>
      <c r="Y670" s="358"/>
      <c r="Z670" s="358"/>
      <c r="AA670" s="358"/>
      <c r="AB670" s="358"/>
      <c r="AC670" s="358"/>
      <c r="AD670" s="359"/>
      <c r="AE670" s="359"/>
      <c r="AF670" s="359"/>
      <c r="AG670" s="359"/>
      <c r="AH670" s="359"/>
      <c r="AI670" s="359"/>
      <c r="AJ670" s="359"/>
      <c r="AK670" s="359"/>
      <c r="AL670" s="359"/>
      <c r="AM670" s="359"/>
      <c r="AN670" s="359"/>
      <c r="AO670" s="359"/>
      <c r="AP670" s="359"/>
      <c r="AQ670" s="359"/>
      <c r="AR670" s="359"/>
      <c r="AS670" s="359"/>
      <c r="AT670" s="359"/>
      <c r="AU670" s="359"/>
      <c r="AV670" s="360"/>
    </row>
    <row r="671" spans="15:48" x14ac:dyDescent="0.2">
      <c r="O671" s="503"/>
      <c r="P671" s="358"/>
      <c r="Q671" s="358"/>
      <c r="R671" s="358"/>
      <c r="S671" s="358"/>
      <c r="T671" s="358"/>
      <c r="U671" s="358"/>
      <c r="V671" s="358"/>
      <c r="W671" s="358"/>
      <c r="X671" s="358"/>
      <c r="Y671" s="358"/>
      <c r="Z671" s="358"/>
      <c r="AA671" s="358"/>
      <c r="AB671" s="358"/>
      <c r="AC671" s="358"/>
      <c r="AD671" s="359"/>
      <c r="AE671" s="359"/>
      <c r="AF671" s="359"/>
      <c r="AG671" s="359"/>
      <c r="AH671" s="359"/>
      <c r="AI671" s="359"/>
      <c r="AJ671" s="359"/>
      <c r="AK671" s="359"/>
      <c r="AL671" s="359"/>
      <c r="AM671" s="359"/>
      <c r="AN671" s="359"/>
      <c r="AO671" s="359"/>
      <c r="AP671" s="359"/>
      <c r="AQ671" s="359"/>
      <c r="AR671" s="359"/>
      <c r="AS671" s="359"/>
      <c r="AT671" s="359"/>
      <c r="AU671" s="359"/>
      <c r="AV671" s="360"/>
    </row>
    <row r="672" spans="15:48" x14ac:dyDescent="0.2">
      <c r="O672" s="503"/>
      <c r="P672" s="358"/>
      <c r="Q672" s="358"/>
      <c r="R672" s="358"/>
      <c r="S672" s="358"/>
      <c r="T672" s="358"/>
      <c r="U672" s="358"/>
      <c r="V672" s="358"/>
      <c r="W672" s="358"/>
      <c r="X672" s="358"/>
      <c r="Y672" s="358"/>
      <c r="Z672" s="358"/>
      <c r="AA672" s="358"/>
      <c r="AB672" s="358"/>
      <c r="AC672" s="358"/>
      <c r="AD672" s="359"/>
      <c r="AE672" s="359"/>
      <c r="AF672" s="359"/>
      <c r="AG672" s="359"/>
      <c r="AH672" s="359"/>
      <c r="AI672" s="359"/>
      <c r="AJ672" s="359"/>
      <c r="AK672" s="359"/>
      <c r="AL672" s="359"/>
      <c r="AM672" s="359"/>
      <c r="AN672" s="359"/>
      <c r="AO672" s="359"/>
      <c r="AP672" s="359"/>
      <c r="AQ672" s="359"/>
      <c r="AR672" s="359"/>
      <c r="AS672" s="359"/>
      <c r="AT672" s="359"/>
      <c r="AU672" s="359"/>
      <c r="AV672" s="360"/>
    </row>
    <row r="673" spans="15:48" x14ac:dyDescent="0.2">
      <c r="O673" s="503"/>
      <c r="P673" s="358"/>
      <c r="Q673" s="358"/>
      <c r="R673" s="358"/>
      <c r="S673" s="358"/>
      <c r="T673" s="358"/>
      <c r="U673" s="358"/>
      <c r="V673" s="358"/>
      <c r="W673" s="358"/>
      <c r="X673" s="358"/>
      <c r="Y673" s="358"/>
      <c r="Z673" s="358"/>
      <c r="AA673" s="358"/>
      <c r="AB673" s="358"/>
      <c r="AC673" s="358"/>
      <c r="AD673" s="359"/>
      <c r="AE673" s="359"/>
      <c r="AF673" s="359"/>
      <c r="AG673" s="359"/>
      <c r="AH673" s="359"/>
      <c r="AI673" s="359"/>
      <c r="AJ673" s="359"/>
      <c r="AK673" s="359"/>
      <c r="AL673" s="359"/>
      <c r="AM673" s="359"/>
      <c r="AN673" s="359"/>
      <c r="AO673" s="359"/>
      <c r="AP673" s="359"/>
      <c r="AQ673" s="359"/>
      <c r="AR673" s="359"/>
      <c r="AS673" s="359"/>
      <c r="AT673" s="359"/>
      <c r="AU673" s="359"/>
      <c r="AV673" s="360"/>
    </row>
    <row r="674" spans="15:48" x14ac:dyDescent="0.2">
      <c r="O674" s="503"/>
      <c r="P674" s="358"/>
      <c r="Q674" s="358"/>
      <c r="R674" s="358"/>
      <c r="S674" s="358"/>
      <c r="T674" s="358"/>
      <c r="U674" s="358"/>
      <c r="V674" s="358"/>
      <c r="W674" s="358"/>
      <c r="X674" s="358"/>
      <c r="Y674" s="358"/>
      <c r="Z674" s="358"/>
      <c r="AA674" s="358"/>
      <c r="AB674" s="358"/>
      <c r="AC674" s="358"/>
      <c r="AD674" s="359"/>
      <c r="AE674" s="359"/>
      <c r="AF674" s="359"/>
      <c r="AG674" s="359"/>
      <c r="AH674" s="359"/>
      <c r="AI674" s="359"/>
      <c r="AJ674" s="359"/>
      <c r="AK674" s="359"/>
      <c r="AL674" s="359"/>
      <c r="AM674" s="359"/>
      <c r="AN674" s="359"/>
      <c r="AO674" s="359"/>
      <c r="AP674" s="359"/>
      <c r="AQ674" s="359"/>
      <c r="AR674" s="359"/>
      <c r="AS674" s="359"/>
      <c r="AT674" s="359"/>
      <c r="AU674" s="359"/>
      <c r="AV674" s="360"/>
    </row>
    <row r="675" spans="15:48" x14ac:dyDescent="0.2">
      <c r="O675" s="503"/>
      <c r="P675" s="358"/>
      <c r="Q675" s="358"/>
      <c r="R675" s="358"/>
      <c r="S675" s="358"/>
      <c r="T675" s="358"/>
      <c r="U675" s="358"/>
      <c r="V675" s="358"/>
      <c r="W675" s="358"/>
      <c r="X675" s="358"/>
      <c r="Y675" s="358"/>
      <c r="Z675" s="358"/>
      <c r="AA675" s="358"/>
      <c r="AB675" s="358"/>
      <c r="AC675" s="358"/>
      <c r="AD675" s="359"/>
      <c r="AE675" s="359"/>
      <c r="AF675" s="359"/>
      <c r="AG675" s="359"/>
      <c r="AH675" s="359"/>
      <c r="AI675" s="359"/>
      <c r="AJ675" s="359"/>
      <c r="AK675" s="359"/>
      <c r="AL675" s="359"/>
      <c r="AM675" s="359"/>
      <c r="AN675" s="359"/>
      <c r="AO675" s="359"/>
      <c r="AP675" s="359"/>
      <c r="AQ675" s="359"/>
      <c r="AR675" s="359"/>
      <c r="AS675" s="359"/>
      <c r="AT675" s="359"/>
      <c r="AU675" s="359"/>
      <c r="AV675" s="360"/>
    </row>
    <row r="676" spans="15:48" x14ac:dyDescent="0.2">
      <c r="O676" s="503"/>
      <c r="P676" s="358"/>
      <c r="Q676" s="358"/>
      <c r="R676" s="358"/>
      <c r="S676" s="358"/>
      <c r="T676" s="358"/>
      <c r="U676" s="358"/>
      <c r="V676" s="358"/>
      <c r="W676" s="358"/>
      <c r="X676" s="358"/>
      <c r="Y676" s="358"/>
      <c r="Z676" s="358"/>
      <c r="AA676" s="358"/>
      <c r="AB676" s="358"/>
      <c r="AC676" s="358"/>
      <c r="AD676" s="359"/>
      <c r="AE676" s="359"/>
      <c r="AF676" s="359"/>
      <c r="AG676" s="359"/>
      <c r="AH676" s="359"/>
      <c r="AI676" s="359"/>
      <c r="AJ676" s="359"/>
      <c r="AK676" s="359"/>
      <c r="AL676" s="359"/>
      <c r="AM676" s="359"/>
      <c r="AN676" s="359"/>
      <c r="AO676" s="359"/>
      <c r="AP676" s="359"/>
      <c r="AQ676" s="359"/>
      <c r="AR676" s="359"/>
      <c r="AS676" s="359"/>
      <c r="AT676" s="359"/>
      <c r="AU676" s="359"/>
      <c r="AV676" s="360"/>
    </row>
    <row r="677" spans="15:48" x14ac:dyDescent="0.2">
      <c r="O677" s="503"/>
      <c r="P677" s="358"/>
      <c r="Q677" s="358"/>
      <c r="R677" s="358"/>
      <c r="S677" s="358"/>
      <c r="T677" s="358"/>
      <c r="U677" s="358"/>
      <c r="V677" s="358"/>
      <c r="W677" s="358"/>
      <c r="X677" s="358"/>
      <c r="Y677" s="358"/>
      <c r="Z677" s="358"/>
      <c r="AA677" s="358"/>
      <c r="AB677" s="358"/>
      <c r="AC677" s="358"/>
      <c r="AD677" s="359"/>
      <c r="AE677" s="359"/>
      <c r="AF677" s="359"/>
      <c r="AG677" s="359"/>
      <c r="AH677" s="359"/>
      <c r="AI677" s="359"/>
      <c r="AJ677" s="359"/>
      <c r="AK677" s="359"/>
      <c r="AL677" s="359"/>
      <c r="AM677" s="359"/>
      <c r="AN677" s="359"/>
      <c r="AO677" s="359"/>
      <c r="AP677" s="359"/>
      <c r="AQ677" s="359"/>
      <c r="AR677" s="359"/>
      <c r="AS677" s="359"/>
      <c r="AT677" s="359"/>
      <c r="AU677" s="359"/>
      <c r="AV677" s="360"/>
    </row>
    <row r="678" spans="15:48" x14ac:dyDescent="0.2">
      <c r="O678" s="503"/>
      <c r="P678" s="358"/>
      <c r="Q678" s="358"/>
      <c r="R678" s="358"/>
      <c r="S678" s="358"/>
      <c r="T678" s="358"/>
      <c r="U678" s="358"/>
      <c r="V678" s="358"/>
      <c r="W678" s="358"/>
      <c r="X678" s="358"/>
      <c r="Y678" s="358"/>
      <c r="Z678" s="358"/>
      <c r="AA678" s="358"/>
      <c r="AB678" s="358"/>
      <c r="AC678" s="358"/>
      <c r="AD678" s="359"/>
      <c r="AE678" s="359"/>
      <c r="AF678" s="359"/>
      <c r="AG678" s="359"/>
      <c r="AH678" s="359"/>
      <c r="AI678" s="359"/>
      <c r="AJ678" s="359"/>
      <c r="AK678" s="359"/>
      <c r="AL678" s="359"/>
      <c r="AM678" s="359"/>
      <c r="AN678" s="359"/>
      <c r="AO678" s="359"/>
      <c r="AP678" s="359"/>
      <c r="AQ678" s="359"/>
      <c r="AR678" s="359"/>
      <c r="AS678" s="359"/>
      <c r="AT678" s="359"/>
      <c r="AU678" s="359"/>
      <c r="AV678" s="360"/>
    </row>
    <row r="679" spans="15:48" x14ac:dyDescent="0.2">
      <c r="O679" s="503"/>
      <c r="P679" s="358"/>
      <c r="Q679" s="358"/>
      <c r="R679" s="358"/>
      <c r="S679" s="358"/>
      <c r="T679" s="358"/>
      <c r="U679" s="358"/>
      <c r="V679" s="358"/>
      <c r="W679" s="358"/>
      <c r="X679" s="358"/>
      <c r="Y679" s="358"/>
      <c r="Z679" s="358"/>
      <c r="AA679" s="358"/>
      <c r="AB679" s="358"/>
      <c r="AC679" s="358"/>
      <c r="AD679" s="359"/>
      <c r="AE679" s="359"/>
      <c r="AF679" s="359"/>
      <c r="AG679" s="359"/>
      <c r="AH679" s="359"/>
      <c r="AI679" s="359"/>
      <c r="AJ679" s="359"/>
      <c r="AK679" s="359"/>
      <c r="AL679" s="359"/>
      <c r="AM679" s="359"/>
      <c r="AN679" s="359"/>
      <c r="AO679" s="359"/>
      <c r="AP679" s="359"/>
      <c r="AQ679" s="359"/>
      <c r="AR679" s="359"/>
      <c r="AS679" s="359"/>
      <c r="AT679" s="359"/>
      <c r="AU679" s="359"/>
      <c r="AV679" s="360"/>
    </row>
    <row r="680" spans="15:48" x14ac:dyDescent="0.2">
      <c r="O680" s="503"/>
      <c r="P680" s="358"/>
      <c r="Q680" s="358"/>
      <c r="R680" s="358"/>
      <c r="S680" s="358"/>
      <c r="T680" s="358"/>
      <c r="U680" s="358"/>
      <c r="V680" s="358"/>
      <c r="W680" s="358"/>
      <c r="X680" s="358"/>
      <c r="Y680" s="358"/>
      <c r="Z680" s="358"/>
      <c r="AA680" s="358"/>
      <c r="AB680" s="358"/>
      <c r="AC680" s="358"/>
      <c r="AD680" s="359"/>
      <c r="AE680" s="359"/>
      <c r="AF680" s="359"/>
      <c r="AG680" s="359"/>
      <c r="AH680" s="359"/>
      <c r="AI680" s="359"/>
      <c r="AJ680" s="359"/>
      <c r="AK680" s="359"/>
      <c r="AL680" s="359"/>
      <c r="AM680" s="359"/>
      <c r="AN680" s="359"/>
      <c r="AO680" s="359"/>
      <c r="AP680" s="359"/>
      <c r="AQ680" s="359"/>
      <c r="AR680" s="359"/>
      <c r="AS680" s="359"/>
      <c r="AT680" s="359"/>
      <c r="AU680" s="359"/>
      <c r="AV680" s="360"/>
    </row>
    <row r="681" spans="15:48" x14ac:dyDescent="0.2">
      <c r="O681" s="503"/>
      <c r="P681" s="358"/>
      <c r="Q681" s="358"/>
      <c r="R681" s="358"/>
      <c r="S681" s="358"/>
      <c r="T681" s="358"/>
      <c r="U681" s="358"/>
      <c r="V681" s="358"/>
      <c r="W681" s="358"/>
      <c r="X681" s="358"/>
      <c r="Y681" s="358"/>
      <c r="Z681" s="358"/>
      <c r="AA681" s="358"/>
      <c r="AB681" s="358"/>
      <c r="AC681" s="358"/>
      <c r="AD681" s="359"/>
      <c r="AE681" s="359"/>
      <c r="AF681" s="359"/>
      <c r="AG681" s="359"/>
      <c r="AH681" s="359"/>
      <c r="AI681" s="359"/>
      <c r="AJ681" s="359"/>
      <c r="AK681" s="359"/>
      <c r="AL681" s="359"/>
      <c r="AM681" s="359"/>
      <c r="AN681" s="359"/>
      <c r="AO681" s="359"/>
      <c r="AP681" s="359"/>
      <c r="AQ681" s="359"/>
      <c r="AR681" s="359"/>
      <c r="AS681" s="359"/>
      <c r="AT681" s="359"/>
      <c r="AU681" s="359"/>
      <c r="AV681" s="360"/>
    </row>
    <row r="682" spans="15:48" x14ac:dyDescent="0.2">
      <c r="O682" s="503"/>
      <c r="P682" s="358"/>
      <c r="Q682" s="358"/>
      <c r="R682" s="358"/>
      <c r="S682" s="358"/>
      <c r="T682" s="358"/>
      <c r="U682" s="358"/>
      <c r="V682" s="358"/>
      <c r="W682" s="358"/>
      <c r="X682" s="358"/>
      <c r="Y682" s="358"/>
      <c r="Z682" s="358"/>
      <c r="AA682" s="358"/>
      <c r="AB682" s="358"/>
      <c r="AC682" s="358"/>
      <c r="AD682" s="359"/>
      <c r="AE682" s="359"/>
      <c r="AF682" s="359"/>
      <c r="AG682" s="359"/>
      <c r="AH682" s="359"/>
      <c r="AI682" s="359"/>
      <c r="AJ682" s="359"/>
      <c r="AK682" s="359"/>
      <c r="AL682" s="359"/>
      <c r="AM682" s="359"/>
      <c r="AN682" s="359"/>
      <c r="AO682" s="359"/>
      <c r="AP682" s="359"/>
      <c r="AQ682" s="359"/>
      <c r="AR682" s="359"/>
      <c r="AS682" s="359"/>
      <c r="AT682" s="359"/>
      <c r="AU682" s="359"/>
      <c r="AV682" s="360"/>
    </row>
    <row r="683" spans="15:48" x14ac:dyDescent="0.2">
      <c r="O683" s="503"/>
      <c r="P683" s="358"/>
      <c r="Q683" s="358"/>
      <c r="R683" s="358"/>
      <c r="S683" s="358"/>
      <c r="T683" s="358"/>
      <c r="U683" s="358"/>
      <c r="V683" s="358"/>
      <c r="W683" s="358"/>
      <c r="X683" s="358"/>
      <c r="Y683" s="358"/>
      <c r="Z683" s="358"/>
      <c r="AA683" s="358"/>
      <c r="AB683" s="358"/>
      <c r="AC683" s="358"/>
      <c r="AD683" s="359"/>
      <c r="AE683" s="359"/>
      <c r="AF683" s="359"/>
      <c r="AG683" s="359"/>
      <c r="AH683" s="359"/>
      <c r="AI683" s="359"/>
      <c r="AJ683" s="359"/>
      <c r="AK683" s="359"/>
      <c r="AL683" s="359"/>
      <c r="AM683" s="359"/>
      <c r="AN683" s="359"/>
      <c r="AO683" s="359"/>
      <c r="AP683" s="359"/>
      <c r="AQ683" s="359"/>
      <c r="AR683" s="359"/>
      <c r="AS683" s="359"/>
      <c r="AT683" s="359"/>
      <c r="AU683" s="359"/>
      <c r="AV683" s="360"/>
    </row>
    <row r="684" spans="15:48" x14ac:dyDescent="0.2">
      <c r="O684" s="503"/>
      <c r="P684" s="358"/>
      <c r="Q684" s="358"/>
      <c r="R684" s="358"/>
      <c r="S684" s="358"/>
      <c r="T684" s="358"/>
      <c r="U684" s="358"/>
      <c r="V684" s="358"/>
      <c r="W684" s="358"/>
      <c r="X684" s="358"/>
      <c r="Y684" s="358"/>
      <c r="Z684" s="358"/>
      <c r="AA684" s="358"/>
      <c r="AB684" s="358"/>
      <c r="AC684" s="358"/>
      <c r="AD684" s="359"/>
      <c r="AE684" s="359"/>
      <c r="AF684" s="359"/>
      <c r="AG684" s="359"/>
      <c r="AH684" s="359"/>
      <c r="AI684" s="359"/>
      <c r="AJ684" s="359"/>
      <c r="AK684" s="359"/>
      <c r="AL684" s="359"/>
      <c r="AM684" s="359"/>
      <c r="AN684" s="359"/>
      <c r="AO684" s="359"/>
      <c r="AP684" s="359"/>
      <c r="AQ684" s="359"/>
      <c r="AR684" s="359"/>
      <c r="AS684" s="359"/>
      <c r="AT684" s="359"/>
      <c r="AU684" s="359"/>
      <c r="AV684" s="360"/>
    </row>
    <row r="685" spans="15:48" x14ac:dyDescent="0.2">
      <c r="O685" s="503"/>
      <c r="P685" s="358"/>
      <c r="Q685" s="358"/>
      <c r="R685" s="358"/>
      <c r="S685" s="358"/>
      <c r="T685" s="358"/>
      <c r="U685" s="358"/>
      <c r="V685" s="358"/>
      <c r="W685" s="358"/>
      <c r="X685" s="358"/>
      <c r="Y685" s="358"/>
      <c r="Z685" s="358"/>
      <c r="AA685" s="358"/>
      <c r="AB685" s="358"/>
      <c r="AC685" s="358"/>
      <c r="AD685" s="359"/>
      <c r="AE685" s="359"/>
      <c r="AF685" s="359"/>
      <c r="AG685" s="359"/>
      <c r="AH685" s="359"/>
      <c r="AI685" s="359"/>
      <c r="AJ685" s="359"/>
      <c r="AK685" s="359"/>
      <c r="AL685" s="359"/>
      <c r="AM685" s="359"/>
      <c r="AN685" s="359"/>
      <c r="AO685" s="359"/>
      <c r="AP685" s="359"/>
      <c r="AQ685" s="359"/>
      <c r="AR685" s="359"/>
      <c r="AS685" s="359"/>
      <c r="AT685" s="359"/>
      <c r="AU685" s="359"/>
      <c r="AV685" s="360"/>
    </row>
    <row r="686" spans="15:48" x14ac:dyDescent="0.2">
      <c r="O686" s="503"/>
      <c r="P686" s="358"/>
      <c r="Q686" s="358"/>
      <c r="R686" s="358"/>
      <c r="S686" s="358"/>
      <c r="T686" s="358"/>
      <c r="U686" s="358"/>
      <c r="V686" s="358"/>
      <c r="W686" s="358"/>
      <c r="X686" s="358"/>
      <c r="Y686" s="358"/>
      <c r="Z686" s="358"/>
      <c r="AA686" s="358"/>
      <c r="AB686" s="358"/>
      <c r="AC686" s="358"/>
      <c r="AD686" s="359"/>
      <c r="AE686" s="359"/>
      <c r="AF686" s="359"/>
      <c r="AG686" s="359"/>
      <c r="AH686" s="359"/>
      <c r="AI686" s="359"/>
      <c r="AJ686" s="359"/>
      <c r="AK686" s="359"/>
      <c r="AL686" s="359"/>
      <c r="AM686" s="359"/>
      <c r="AN686" s="359"/>
      <c r="AO686" s="359"/>
      <c r="AP686" s="359"/>
      <c r="AQ686" s="359"/>
      <c r="AR686" s="359"/>
      <c r="AS686" s="359"/>
      <c r="AT686" s="359"/>
      <c r="AU686" s="359"/>
      <c r="AV686" s="360"/>
    </row>
    <row r="687" spans="15:48" x14ac:dyDescent="0.2">
      <c r="O687" s="503"/>
      <c r="P687" s="358"/>
      <c r="Q687" s="358"/>
      <c r="R687" s="358"/>
      <c r="S687" s="358"/>
      <c r="T687" s="358"/>
      <c r="U687" s="358"/>
      <c r="V687" s="358"/>
      <c r="W687" s="358"/>
      <c r="X687" s="358"/>
      <c r="Y687" s="358"/>
      <c r="Z687" s="358"/>
      <c r="AA687" s="358"/>
      <c r="AB687" s="358"/>
      <c r="AC687" s="358"/>
      <c r="AD687" s="359"/>
      <c r="AE687" s="359"/>
      <c r="AF687" s="359"/>
      <c r="AG687" s="359"/>
      <c r="AH687" s="359"/>
      <c r="AI687" s="359"/>
      <c r="AJ687" s="359"/>
      <c r="AK687" s="359"/>
      <c r="AL687" s="359"/>
      <c r="AM687" s="359"/>
      <c r="AN687" s="359"/>
      <c r="AO687" s="359"/>
      <c r="AP687" s="359"/>
      <c r="AQ687" s="359"/>
      <c r="AR687" s="359"/>
      <c r="AS687" s="359"/>
      <c r="AT687" s="359"/>
      <c r="AU687" s="359"/>
      <c r="AV687" s="360"/>
    </row>
    <row r="688" spans="15:48" x14ac:dyDescent="0.2">
      <c r="O688" s="503"/>
      <c r="P688" s="358"/>
      <c r="Q688" s="358"/>
      <c r="R688" s="358"/>
      <c r="S688" s="358"/>
      <c r="T688" s="358"/>
      <c r="U688" s="358"/>
      <c r="V688" s="358"/>
      <c r="W688" s="358"/>
      <c r="X688" s="358"/>
      <c r="Y688" s="358"/>
      <c r="Z688" s="358"/>
      <c r="AA688" s="358"/>
      <c r="AB688" s="358"/>
      <c r="AC688" s="358"/>
      <c r="AD688" s="359"/>
      <c r="AE688" s="359"/>
      <c r="AF688" s="359"/>
      <c r="AG688" s="359"/>
      <c r="AH688" s="359"/>
      <c r="AI688" s="359"/>
      <c r="AJ688" s="359"/>
      <c r="AK688" s="359"/>
      <c r="AL688" s="359"/>
      <c r="AM688" s="359"/>
      <c r="AN688" s="359"/>
      <c r="AO688" s="359"/>
      <c r="AP688" s="359"/>
      <c r="AQ688" s="359"/>
      <c r="AR688" s="359"/>
      <c r="AS688" s="359"/>
      <c r="AT688" s="359"/>
      <c r="AU688" s="359"/>
      <c r="AV688" s="360"/>
    </row>
    <row r="689" spans="15:48" x14ac:dyDescent="0.2">
      <c r="O689" s="503"/>
      <c r="P689" s="358"/>
      <c r="Q689" s="358"/>
      <c r="R689" s="358"/>
      <c r="S689" s="358"/>
      <c r="T689" s="358"/>
      <c r="U689" s="358"/>
      <c r="V689" s="358"/>
      <c r="W689" s="358"/>
      <c r="X689" s="358"/>
      <c r="Y689" s="358"/>
      <c r="Z689" s="358"/>
      <c r="AA689" s="358"/>
      <c r="AB689" s="358"/>
      <c r="AC689" s="358"/>
      <c r="AD689" s="359"/>
      <c r="AE689" s="359"/>
      <c r="AF689" s="359"/>
      <c r="AG689" s="359"/>
      <c r="AH689" s="359"/>
      <c r="AI689" s="359"/>
      <c r="AJ689" s="359"/>
      <c r="AK689" s="359"/>
      <c r="AL689" s="359"/>
      <c r="AM689" s="359"/>
      <c r="AN689" s="359"/>
      <c r="AO689" s="359"/>
      <c r="AP689" s="359"/>
      <c r="AQ689" s="359"/>
      <c r="AR689" s="359"/>
      <c r="AS689" s="359"/>
      <c r="AT689" s="359"/>
      <c r="AU689" s="359"/>
      <c r="AV689" s="360"/>
    </row>
    <row r="690" spans="15:48" x14ac:dyDescent="0.2">
      <c r="O690" s="503"/>
      <c r="P690" s="358"/>
      <c r="Q690" s="358"/>
      <c r="R690" s="358"/>
      <c r="S690" s="358"/>
      <c r="T690" s="358"/>
      <c r="U690" s="358"/>
      <c r="V690" s="358"/>
      <c r="W690" s="358"/>
      <c r="X690" s="358"/>
      <c r="Y690" s="358"/>
      <c r="Z690" s="358"/>
      <c r="AA690" s="358"/>
      <c r="AB690" s="358"/>
      <c r="AC690" s="358"/>
      <c r="AD690" s="359"/>
      <c r="AE690" s="359"/>
      <c r="AF690" s="359"/>
      <c r="AG690" s="359"/>
      <c r="AH690" s="359"/>
      <c r="AI690" s="359"/>
      <c r="AJ690" s="359"/>
      <c r="AK690" s="359"/>
      <c r="AL690" s="359"/>
      <c r="AM690" s="359"/>
      <c r="AN690" s="359"/>
      <c r="AO690" s="359"/>
      <c r="AP690" s="359"/>
      <c r="AQ690" s="359"/>
      <c r="AR690" s="359"/>
      <c r="AS690" s="359"/>
      <c r="AT690" s="359"/>
      <c r="AU690" s="359"/>
      <c r="AV690" s="360"/>
    </row>
    <row r="691" spans="15:48" x14ac:dyDescent="0.2">
      <c r="O691" s="503"/>
      <c r="P691" s="358"/>
      <c r="Q691" s="358"/>
      <c r="R691" s="358"/>
      <c r="S691" s="358"/>
      <c r="T691" s="358"/>
      <c r="U691" s="358"/>
      <c r="V691" s="358"/>
      <c r="W691" s="358"/>
      <c r="X691" s="358"/>
      <c r="Y691" s="358"/>
      <c r="Z691" s="358"/>
      <c r="AA691" s="358"/>
      <c r="AB691" s="358"/>
      <c r="AC691" s="358"/>
      <c r="AD691" s="359"/>
      <c r="AE691" s="359"/>
      <c r="AF691" s="359"/>
      <c r="AG691" s="359"/>
      <c r="AH691" s="359"/>
      <c r="AI691" s="359"/>
      <c r="AJ691" s="359"/>
      <c r="AK691" s="359"/>
      <c r="AL691" s="359"/>
      <c r="AM691" s="359"/>
      <c r="AN691" s="359"/>
      <c r="AO691" s="359"/>
      <c r="AP691" s="359"/>
      <c r="AQ691" s="359"/>
      <c r="AR691" s="359"/>
      <c r="AS691" s="359"/>
      <c r="AT691" s="359"/>
      <c r="AU691" s="359"/>
      <c r="AV691" s="360"/>
    </row>
    <row r="692" spans="15:48" x14ac:dyDescent="0.2">
      <c r="O692" s="503"/>
      <c r="P692" s="358"/>
      <c r="Q692" s="358"/>
      <c r="R692" s="358"/>
      <c r="S692" s="358"/>
      <c r="T692" s="358"/>
      <c r="U692" s="358"/>
      <c r="V692" s="358"/>
      <c r="W692" s="358"/>
      <c r="X692" s="358"/>
      <c r="Y692" s="358"/>
      <c r="Z692" s="358"/>
      <c r="AA692" s="358"/>
      <c r="AB692" s="358"/>
      <c r="AC692" s="358"/>
      <c r="AD692" s="359"/>
      <c r="AE692" s="359"/>
      <c r="AF692" s="359"/>
      <c r="AG692" s="359"/>
      <c r="AH692" s="359"/>
      <c r="AI692" s="359"/>
      <c r="AJ692" s="359"/>
      <c r="AK692" s="359"/>
      <c r="AL692" s="359"/>
      <c r="AM692" s="359"/>
      <c r="AN692" s="359"/>
      <c r="AO692" s="359"/>
      <c r="AP692" s="359"/>
      <c r="AQ692" s="359"/>
      <c r="AR692" s="359"/>
      <c r="AS692" s="359"/>
      <c r="AT692" s="359"/>
      <c r="AU692" s="359"/>
      <c r="AV692" s="360"/>
    </row>
    <row r="693" spans="15:48" x14ac:dyDescent="0.2">
      <c r="O693" s="503"/>
      <c r="P693" s="358"/>
      <c r="Q693" s="358"/>
      <c r="R693" s="358"/>
      <c r="S693" s="358"/>
      <c r="T693" s="358"/>
      <c r="U693" s="358"/>
      <c r="V693" s="358"/>
      <c r="W693" s="358"/>
      <c r="X693" s="358"/>
      <c r="Y693" s="358"/>
      <c r="Z693" s="358"/>
      <c r="AA693" s="358"/>
      <c r="AB693" s="358"/>
      <c r="AC693" s="358"/>
      <c r="AD693" s="359"/>
      <c r="AE693" s="359"/>
      <c r="AF693" s="359"/>
      <c r="AG693" s="359"/>
      <c r="AH693" s="359"/>
      <c r="AI693" s="359"/>
      <c r="AJ693" s="359"/>
      <c r="AK693" s="359"/>
      <c r="AL693" s="359"/>
      <c r="AM693" s="359"/>
      <c r="AN693" s="359"/>
      <c r="AO693" s="359"/>
      <c r="AP693" s="359"/>
      <c r="AQ693" s="359"/>
      <c r="AR693" s="359"/>
      <c r="AS693" s="359"/>
      <c r="AT693" s="359"/>
      <c r="AU693" s="359"/>
      <c r="AV693" s="360"/>
    </row>
    <row r="694" spans="15:48" x14ac:dyDescent="0.2">
      <c r="O694" s="503"/>
      <c r="P694" s="358"/>
      <c r="Q694" s="358"/>
      <c r="R694" s="358"/>
      <c r="S694" s="358"/>
      <c r="T694" s="358"/>
      <c r="U694" s="358"/>
      <c r="V694" s="358"/>
      <c r="W694" s="358"/>
      <c r="X694" s="358"/>
      <c r="Y694" s="358"/>
      <c r="Z694" s="358"/>
      <c r="AA694" s="358"/>
      <c r="AB694" s="358"/>
      <c r="AC694" s="358"/>
      <c r="AD694" s="359"/>
      <c r="AE694" s="359"/>
      <c r="AF694" s="359"/>
      <c r="AG694" s="359"/>
      <c r="AH694" s="359"/>
      <c r="AI694" s="359"/>
      <c r="AJ694" s="359"/>
      <c r="AK694" s="359"/>
      <c r="AL694" s="359"/>
      <c r="AM694" s="359"/>
      <c r="AN694" s="359"/>
      <c r="AO694" s="359"/>
      <c r="AP694" s="359"/>
      <c r="AQ694" s="359"/>
      <c r="AR694" s="359"/>
      <c r="AS694" s="359"/>
      <c r="AT694" s="359"/>
      <c r="AU694" s="359"/>
      <c r="AV694" s="360"/>
    </row>
    <row r="695" spans="15:48" x14ac:dyDescent="0.2">
      <c r="O695" s="503"/>
      <c r="P695" s="358"/>
      <c r="Q695" s="358"/>
      <c r="R695" s="358"/>
      <c r="S695" s="358"/>
      <c r="T695" s="358"/>
      <c r="U695" s="358"/>
      <c r="V695" s="358"/>
      <c r="W695" s="358"/>
      <c r="X695" s="358"/>
      <c r="Y695" s="358"/>
      <c r="Z695" s="358"/>
      <c r="AA695" s="358"/>
      <c r="AB695" s="358"/>
      <c r="AC695" s="358"/>
      <c r="AD695" s="359"/>
      <c r="AE695" s="359"/>
      <c r="AF695" s="359"/>
      <c r="AG695" s="359"/>
      <c r="AH695" s="359"/>
      <c r="AI695" s="359"/>
      <c r="AJ695" s="359"/>
      <c r="AK695" s="359"/>
      <c r="AL695" s="359"/>
      <c r="AM695" s="359"/>
      <c r="AN695" s="359"/>
      <c r="AO695" s="359"/>
      <c r="AP695" s="359"/>
      <c r="AQ695" s="359"/>
      <c r="AR695" s="359"/>
      <c r="AS695" s="359"/>
      <c r="AT695" s="359"/>
      <c r="AU695" s="359"/>
      <c r="AV695" s="360"/>
    </row>
    <row r="696" spans="15:48" x14ac:dyDescent="0.2">
      <c r="O696" s="503"/>
      <c r="P696" s="358"/>
      <c r="Q696" s="358"/>
      <c r="R696" s="358"/>
      <c r="S696" s="358"/>
      <c r="T696" s="358"/>
      <c r="U696" s="358"/>
      <c r="V696" s="358"/>
      <c r="W696" s="358"/>
      <c r="X696" s="358"/>
      <c r="Y696" s="358"/>
      <c r="Z696" s="358"/>
      <c r="AA696" s="358"/>
      <c r="AB696" s="358"/>
      <c r="AC696" s="358"/>
      <c r="AD696" s="359"/>
      <c r="AE696" s="359"/>
      <c r="AF696" s="359"/>
      <c r="AG696" s="359"/>
      <c r="AH696" s="359"/>
      <c r="AI696" s="359"/>
      <c r="AJ696" s="359"/>
      <c r="AK696" s="359"/>
      <c r="AL696" s="359"/>
      <c r="AM696" s="359"/>
      <c r="AN696" s="359"/>
      <c r="AO696" s="359"/>
      <c r="AP696" s="359"/>
      <c r="AQ696" s="359"/>
      <c r="AR696" s="359"/>
      <c r="AS696" s="359"/>
      <c r="AT696" s="359"/>
      <c r="AU696" s="359"/>
      <c r="AV696" s="360"/>
    </row>
    <row r="697" spans="15:48" x14ac:dyDescent="0.2">
      <c r="O697" s="503"/>
      <c r="P697" s="358"/>
      <c r="Q697" s="358"/>
      <c r="R697" s="358"/>
      <c r="S697" s="358"/>
      <c r="T697" s="358"/>
      <c r="U697" s="358"/>
      <c r="V697" s="358"/>
      <c r="W697" s="358"/>
      <c r="X697" s="358"/>
      <c r="Y697" s="358"/>
      <c r="Z697" s="358"/>
      <c r="AA697" s="358"/>
      <c r="AB697" s="358"/>
      <c r="AC697" s="358"/>
      <c r="AD697" s="359"/>
      <c r="AE697" s="359"/>
      <c r="AF697" s="359"/>
      <c r="AG697" s="359"/>
      <c r="AH697" s="359"/>
      <c r="AI697" s="359"/>
      <c r="AJ697" s="359"/>
      <c r="AK697" s="359"/>
      <c r="AL697" s="359"/>
      <c r="AM697" s="359"/>
      <c r="AN697" s="359"/>
      <c r="AO697" s="359"/>
      <c r="AP697" s="359"/>
      <c r="AQ697" s="359"/>
      <c r="AR697" s="359"/>
      <c r="AS697" s="359"/>
      <c r="AT697" s="359"/>
      <c r="AU697" s="359"/>
      <c r="AV697" s="360"/>
    </row>
    <row r="698" spans="15:48" x14ac:dyDescent="0.2">
      <c r="O698" s="503"/>
      <c r="P698" s="358"/>
      <c r="Q698" s="358"/>
      <c r="R698" s="358"/>
      <c r="S698" s="358"/>
      <c r="T698" s="358"/>
      <c r="U698" s="358"/>
      <c r="V698" s="358"/>
      <c r="W698" s="358"/>
      <c r="X698" s="358"/>
      <c r="Y698" s="358"/>
      <c r="Z698" s="358"/>
      <c r="AA698" s="358"/>
      <c r="AB698" s="358"/>
      <c r="AC698" s="358"/>
      <c r="AD698" s="359"/>
      <c r="AE698" s="359"/>
      <c r="AF698" s="359"/>
      <c r="AG698" s="359"/>
      <c r="AH698" s="359"/>
      <c r="AI698" s="359"/>
      <c r="AJ698" s="359"/>
      <c r="AK698" s="359"/>
      <c r="AL698" s="359"/>
      <c r="AM698" s="359"/>
      <c r="AN698" s="359"/>
      <c r="AO698" s="359"/>
      <c r="AP698" s="359"/>
      <c r="AQ698" s="359"/>
      <c r="AR698" s="359"/>
      <c r="AS698" s="359"/>
      <c r="AT698" s="359"/>
      <c r="AU698" s="359"/>
      <c r="AV698" s="360"/>
    </row>
    <row r="699" spans="15:48" x14ac:dyDescent="0.2">
      <c r="O699" s="503"/>
      <c r="P699" s="358"/>
      <c r="Q699" s="358"/>
      <c r="R699" s="358"/>
      <c r="S699" s="358"/>
      <c r="T699" s="358"/>
      <c r="U699" s="358"/>
      <c r="V699" s="358"/>
      <c r="W699" s="358"/>
      <c r="X699" s="358"/>
      <c r="Y699" s="358"/>
      <c r="Z699" s="358"/>
      <c r="AA699" s="358"/>
      <c r="AB699" s="358"/>
      <c r="AC699" s="358"/>
      <c r="AD699" s="359"/>
      <c r="AE699" s="359"/>
      <c r="AF699" s="359"/>
      <c r="AG699" s="359"/>
      <c r="AH699" s="359"/>
      <c r="AI699" s="359"/>
      <c r="AJ699" s="359"/>
      <c r="AK699" s="359"/>
      <c r="AL699" s="359"/>
      <c r="AM699" s="359"/>
      <c r="AN699" s="359"/>
      <c r="AO699" s="359"/>
      <c r="AP699" s="359"/>
      <c r="AQ699" s="359"/>
      <c r="AR699" s="359"/>
      <c r="AS699" s="359"/>
      <c r="AT699" s="359"/>
      <c r="AU699" s="359"/>
      <c r="AV699" s="360"/>
    </row>
    <row r="700" spans="15:48" x14ac:dyDescent="0.2">
      <c r="O700" s="503"/>
      <c r="P700" s="358"/>
      <c r="Q700" s="358"/>
      <c r="R700" s="358"/>
      <c r="S700" s="358"/>
      <c r="T700" s="358"/>
      <c r="U700" s="358"/>
      <c r="V700" s="358"/>
      <c r="W700" s="358"/>
      <c r="X700" s="358"/>
      <c r="Y700" s="358"/>
      <c r="Z700" s="358"/>
      <c r="AA700" s="358"/>
      <c r="AB700" s="358"/>
      <c r="AC700" s="358"/>
      <c r="AD700" s="359"/>
      <c r="AE700" s="359"/>
      <c r="AF700" s="359"/>
      <c r="AG700" s="359"/>
      <c r="AH700" s="359"/>
      <c r="AI700" s="359"/>
      <c r="AJ700" s="359"/>
      <c r="AK700" s="359"/>
      <c r="AL700" s="359"/>
      <c r="AM700" s="359"/>
      <c r="AN700" s="359"/>
      <c r="AO700" s="359"/>
      <c r="AP700" s="359"/>
      <c r="AQ700" s="359"/>
      <c r="AR700" s="359"/>
      <c r="AS700" s="359"/>
      <c r="AT700" s="359"/>
      <c r="AU700" s="359"/>
      <c r="AV700" s="360"/>
    </row>
    <row r="701" spans="15:48" x14ac:dyDescent="0.2">
      <c r="O701" s="503"/>
      <c r="P701" s="358"/>
      <c r="Q701" s="358"/>
      <c r="R701" s="358"/>
      <c r="S701" s="358"/>
      <c r="T701" s="358"/>
      <c r="U701" s="358"/>
      <c r="V701" s="358"/>
      <c r="W701" s="358"/>
      <c r="X701" s="358"/>
      <c r="Y701" s="358"/>
      <c r="Z701" s="358"/>
      <c r="AA701" s="358"/>
      <c r="AB701" s="358"/>
      <c r="AC701" s="358"/>
      <c r="AD701" s="359"/>
      <c r="AE701" s="359"/>
      <c r="AF701" s="359"/>
      <c r="AG701" s="359"/>
      <c r="AH701" s="359"/>
      <c r="AI701" s="359"/>
      <c r="AJ701" s="359"/>
      <c r="AK701" s="359"/>
      <c r="AL701" s="359"/>
      <c r="AM701" s="359"/>
      <c r="AN701" s="359"/>
      <c r="AO701" s="359"/>
      <c r="AP701" s="359"/>
      <c r="AQ701" s="359"/>
      <c r="AR701" s="359"/>
      <c r="AS701" s="359"/>
      <c r="AT701" s="359"/>
      <c r="AU701" s="359"/>
      <c r="AV701" s="360"/>
    </row>
    <row r="702" spans="15:48" x14ac:dyDescent="0.2">
      <c r="O702" s="503"/>
      <c r="P702" s="358"/>
      <c r="Q702" s="358"/>
      <c r="R702" s="358"/>
      <c r="S702" s="358"/>
      <c r="T702" s="358"/>
      <c r="U702" s="358"/>
      <c r="V702" s="358"/>
      <c r="W702" s="358"/>
      <c r="X702" s="358"/>
      <c r="Y702" s="358"/>
      <c r="Z702" s="358"/>
      <c r="AA702" s="358"/>
      <c r="AB702" s="358"/>
      <c r="AC702" s="358"/>
      <c r="AD702" s="359"/>
      <c r="AE702" s="359"/>
      <c r="AF702" s="359"/>
      <c r="AG702" s="359"/>
      <c r="AH702" s="359"/>
      <c r="AI702" s="359"/>
      <c r="AJ702" s="359"/>
      <c r="AK702" s="359"/>
      <c r="AL702" s="359"/>
      <c r="AM702" s="359"/>
      <c r="AN702" s="359"/>
      <c r="AO702" s="359"/>
      <c r="AP702" s="359"/>
      <c r="AQ702" s="359"/>
      <c r="AR702" s="359"/>
      <c r="AS702" s="359"/>
      <c r="AT702" s="359"/>
      <c r="AU702" s="359"/>
      <c r="AV702" s="360"/>
    </row>
    <row r="703" spans="15:48" x14ac:dyDescent="0.2">
      <c r="O703" s="503"/>
      <c r="P703" s="358"/>
      <c r="Q703" s="358"/>
      <c r="R703" s="358"/>
      <c r="S703" s="358"/>
      <c r="T703" s="358"/>
      <c r="U703" s="358"/>
      <c r="V703" s="358"/>
      <c r="W703" s="358"/>
      <c r="X703" s="358"/>
      <c r="Y703" s="358"/>
      <c r="Z703" s="358"/>
      <c r="AA703" s="358"/>
      <c r="AB703" s="358"/>
      <c r="AC703" s="358"/>
      <c r="AD703" s="359"/>
      <c r="AE703" s="359"/>
      <c r="AF703" s="359"/>
      <c r="AG703" s="359"/>
      <c r="AH703" s="359"/>
      <c r="AI703" s="359"/>
      <c r="AJ703" s="359"/>
      <c r="AK703" s="359"/>
      <c r="AL703" s="359"/>
      <c r="AM703" s="359"/>
      <c r="AN703" s="359"/>
      <c r="AO703" s="359"/>
      <c r="AP703" s="359"/>
      <c r="AQ703" s="359"/>
      <c r="AR703" s="359"/>
      <c r="AS703" s="359"/>
      <c r="AT703" s="359"/>
      <c r="AU703" s="359"/>
      <c r="AV703" s="360"/>
    </row>
    <row r="704" spans="15:48" x14ac:dyDescent="0.2">
      <c r="O704" s="503"/>
      <c r="P704" s="358"/>
      <c r="Q704" s="358"/>
      <c r="R704" s="358"/>
      <c r="S704" s="358"/>
      <c r="T704" s="358"/>
      <c r="U704" s="358"/>
      <c r="V704" s="358"/>
      <c r="W704" s="358"/>
      <c r="X704" s="358"/>
      <c r="Y704" s="358"/>
      <c r="Z704" s="358"/>
      <c r="AA704" s="358"/>
      <c r="AB704" s="358"/>
      <c r="AC704" s="358"/>
      <c r="AD704" s="359"/>
      <c r="AE704" s="359"/>
      <c r="AF704" s="359"/>
      <c r="AG704" s="359"/>
      <c r="AH704" s="359"/>
      <c r="AI704" s="359"/>
      <c r="AJ704" s="359"/>
      <c r="AK704" s="359"/>
      <c r="AL704" s="359"/>
      <c r="AM704" s="359"/>
      <c r="AN704" s="359"/>
      <c r="AO704" s="359"/>
      <c r="AP704" s="359"/>
      <c r="AQ704" s="359"/>
      <c r="AR704" s="359"/>
      <c r="AS704" s="359"/>
      <c r="AT704" s="359"/>
      <c r="AU704" s="359"/>
      <c r="AV704" s="360"/>
    </row>
    <row r="705" spans="15:48" x14ac:dyDescent="0.2">
      <c r="O705" s="503"/>
      <c r="P705" s="358"/>
      <c r="Q705" s="358"/>
      <c r="R705" s="358"/>
      <c r="S705" s="358"/>
      <c r="T705" s="358"/>
      <c r="U705" s="358"/>
      <c r="V705" s="358"/>
      <c r="W705" s="358"/>
      <c r="X705" s="358"/>
      <c r="Y705" s="358"/>
      <c r="Z705" s="358"/>
      <c r="AA705" s="358"/>
      <c r="AB705" s="358"/>
      <c r="AC705" s="358"/>
      <c r="AD705" s="359"/>
      <c r="AE705" s="359"/>
      <c r="AF705" s="359"/>
      <c r="AG705" s="359"/>
      <c r="AH705" s="359"/>
      <c r="AI705" s="359"/>
      <c r="AJ705" s="359"/>
      <c r="AK705" s="359"/>
      <c r="AL705" s="359"/>
      <c r="AM705" s="359"/>
      <c r="AN705" s="359"/>
      <c r="AO705" s="359"/>
      <c r="AP705" s="359"/>
      <c r="AQ705" s="359"/>
      <c r="AR705" s="359"/>
      <c r="AS705" s="359"/>
      <c r="AT705" s="359"/>
      <c r="AU705" s="359"/>
      <c r="AV705" s="360"/>
    </row>
    <row r="706" spans="15:48" x14ac:dyDescent="0.2">
      <c r="O706" s="503"/>
    </row>
    <row r="707" spans="15:48" x14ac:dyDescent="0.2">
      <c r="O707" s="503"/>
    </row>
    <row r="708" spans="15:48" x14ac:dyDescent="0.2">
      <c r="O708" s="503"/>
    </row>
    <row r="709" spans="15:48" x14ac:dyDescent="0.2">
      <c r="O709" s="503"/>
    </row>
    <row r="710" spans="15:48" x14ac:dyDescent="0.2">
      <c r="O710" s="503"/>
    </row>
    <row r="711" spans="15:48" x14ac:dyDescent="0.2">
      <c r="O711" s="503"/>
    </row>
    <row r="712" spans="15:48" x14ac:dyDescent="0.2">
      <c r="O712" s="503"/>
    </row>
    <row r="713" spans="15:48" x14ac:dyDescent="0.2">
      <c r="O713" s="503"/>
    </row>
    <row r="714" spans="15:48" x14ac:dyDescent="0.2">
      <c r="O714" s="503"/>
    </row>
    <row r="715" spans="15:48" x14ac:dyDescent="0.2">
      <c r="O715" s="503"/>
    </row>
    <row r="716" spans="15:48" x14ac:dyDescent="0.2">
      <c r="O716" s="503"/>
    </row>
    <row r="717" spans="15:48" x14ac:dyDescent="0.2">
      <c r="O717" s="503"/>
    </row>
    <row r="718" spans="15:48" x14ac:dyDescent="0.2">
      <c r="O718" s="503"/>
    </row>
    <row r="719" spans="15:48" x14ac:dyDescent="0.2">
      <c r="O719" s="503"/>
    </row>
    <row r="720" spans="15:48" x14ac:dyDescent="0.2">
      <c r="O720" s="503"/>
    </row>
    <row r="721" spans="15:15" x14ac:dyDescent="0.2">
      <c r="O721" s="503"/>
    </row>
    <row r="722" spans="15:15" x14ac:dyDescent="0.2">
      <c r="O722" s="503"/>
    </row>
    <row r="723" spans="15:15" x14ac:dyDescent="0.2">
      <c r="O723" s="503"/>
    </row>
  </sheetData>
  <mergeCells count="61">
    <mergeCell ref="A6:B6"/>
    <mergeCell ref="A1:B1"/>
    <mergeCell ref="A2:B2"/>
    <mergeCell ref="A3:B3"/>
    <mergeCell ref="A4:B4"/>
    <mergeCell ref="A5:B5"/>
    <mergeCell ref="A46:O46"/>
    <mergeCell ref="A7:O7"/>
    <mergeCell ref="A9:K9"/>
    <mergeCell ref="A12:O12"/>
    <mergeCell ref="A13:O13"/>
    <mergeCell ref="A30:O30"/>
    <mergeCell ref="A36:O36"/>
    <mergeCell ref="A37:O37"/>
    <mergeCell ref="A40:O40"/>
    <mergeCell ref="A41:O41"/>
    <mergeCell ref="A42:B42"/>
    <mergeCell ref="A45:O45"/>
    <mergeCell ref="A68:O68"/>
    <mergeCell ref="A49:O49"/>
    <mergeCell ref="A50:O50"/>
    <mergeCell ref="A53:O53"/>
    <mergeCell ref="A54:O54"/>
    <mergeCell ref="A55:O55"/>
    <mergeCell ref="A58:O58"/>
    <mergeCell ref="A59:O59"/>
    <mergeCell ref="A62:O62"/>
    <mergeCell ref="A63:O63"/>
    <mergeCell ref="A64:G64"/>
    <mergeCell ref="A67:O67"/>
    <mergeCell ref="A92:O92"/>
    <mergeCell ref="A71:O71"/>
    <mergeCell ref="A72:O72"/>
    <mergeCell ref="A75:O75"/>
    <mergeCell ref="A76:G76"/>
    <mergeCell ref="A79:O79"/>
    <mergeCell ref="A80:O80"/>
    <mergeCell ref="A83:O83"/>
    <mergeCell ref="A84:O84"/>
    <mergeCell ref="A87:O87"/>
    <mergeCell ref="A88:G88"/>
    <mergeCell ref="A91:O91"/>
    <mergeCell ref="A118:L118"/>
    <mergeCell ref="A95:O95"/>
    <mergeCell ref="A96:O96"/>
    <mergeCell ref="A99:G99"/>
    <mergeCell ref="A102:O102"/>
    <mergeCell ref="A103:O103"/>
    <mergeCell ref="A106:O106"/>
    <mergeCell ref="A107:O107"/>
    <mergeCell ref="A110:O110"/>
    <mergeCell ref="A111:O111"/>
    <mergeCell ref="A114:L114"/>
    <mergeCell ref="A115:L115"/>
    <mergeCell ref="A127:H127"/>
    <mergeCell ref="A119:L119"/>
    <mergeCell ref="A122:L122"/>
    <mergeCell ref="A123:L123"/>
    <mergeCell ref="A124:H124"/>
    <mergeCell ref="A125:H125"/>
    <mergeCell ref="A126:H126"/>
  </mergeCells>
  <conditionalFormatting sqref="F14:F29">
    <cfRule type="cellIs" dxfId="1" priority="1" operator="greaterThan">
      <formula>10</formula>
    </cfRule>
    <cfRule type="cellIs" dxfId="0" priority="2" operator="greaterThan">
      <formula>5</formula>
    </cfRule>
  </conditionalFormatting>
  <printOptions horizontalCentered="1"/>
  <pageMargins left="0.7" right="0.7" top="0.75" bottom="0.75" header="0.3" footer="0.3"/>
  <pageSetup paperSize="9" scale="45" orientation="landscape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1"/>
  <sheetViews>
    <sheetView topLeftCell="A157" zoomScaleNormal="100" workbookViewId="0">
      <selection activeCell="B212" sqref="B212"/>
    </sheetView>
  </sheetViews>
  <sheetFormatPr defaultColWidth="8.85546875" defaultRowHeight="12" customHeight="1" x14ac:dyDescent="0.2"/>
  <cols>
    <col min="1" max="1" width="12.28515625" style="4" customWidth="1"/>
    <col min="2" max="2" width="15.42578125" style="4" customWidth="1"/>
    <col min="3" max="3" width="17.28515625" style="4" bestFit="1" customWidth="1"/>
    <col min="4" max="4" width="13.140625" style="4" bestFit="1" customWidth="1"/>
    <col min="5" max="5" width="14.28515625" style="4" customWidth="1"/>
    <col min="6" max="6" width="17.28515625" style="4" bestFit="1" customWidth="1"/>
    <col min="7" max="7" width="15" style="4" customWidth="1"/>
    <col min="8" max="8" width="14" style="4" customWidth="1"/>
    <col min="9" max="9" width="13.85546875" style="4" customWidth="1"/>
    <col min="10" max="10" width="12.7109375" style="4" customWidth="1"/>
    <col min="11" max="11" width="14.85546875" style="4" customWidth="1"/>
    <col min="12" max="16" width="17.28515625" style="4" customWidth="1"/>
    <col min="17" max="17" width="17.85546875" style="4" customWidth="1"/>
    <col min="18" max="18" width="12" style="4" customWidth="1"/>
    <col min="19" max="256" width="8.85546875" style="4"/>
    <col min="257" max="257" width="12.28515625" style="4" customWidth="1"/>
    <col min="258" max="258" width="15.42578125" style="4" customWidth="1"/>
    <col min="259" max="259" width="17.28515625" style="4" bestFit="1" customWidth="1"/>
    <col min="260" max="260" width="13.140625" style="4" bestFit="1" customWidth="1"/>
    <col min="261" max="261" width="14.28515625" style="4" customWidth="1"/>
    <col min="262" max="262" width="17.28515625" style="4" bestFit="1" customWidth="1"/>
    <col min="263" max="263" width="15" style="4" customWidth="1"/>
    <col min="264" max="264" width="14" style="4" customWidth="1"/>
    <col min="265" max="265" width="13.85546875" style="4" customWidth="1"/>
    <col min="266" max="266" width="12.7109375" style="4" customWidth="1"/>
    <col min="267" max="267" width="14.85546875" style="4" customWidth="1"/>
    <col min="268" max="272" width="17.28515625" style="4" customWidth="1"/>
    <col min="273" max="273" width="17.85546875" style="4" customWidth="1"/>
    <col min="274" max="274" width="12" style="4" customWidth="1"/>
    <col min="275" max="512" width="8.85546875" style="4"/>
    <col min="513" max="513" width="12.28515625" style="4" customWidth="1"/>
    <col min="514" max="514" width="15.42578125" style="4" customWidth="1"/>
    <col min="515" max="515" width="17.28515625" style="4" bestFit="1" customWidth="1"/>
    <col min="516" max="516" width="13.140625" style="4" bestFit="1" customWidth="1"/>
    <col min="517" max="517" width="14.28515625" style="4" customWidth="1"/>
    <col min="518" max="518" width="17.28515625" style="4" bestFit="1" customWidth="1"/>
    <col min="519" max="519" width="15" style="4" customWidth="1"/>
    <col min="520" max="520" width="14" style="4" customWidth="1"/>
    <col min="521" max="521" width="13.85546875" style="4" customWidth="1"/>
    <col min="522" max="522" width="12.7109375" style="4" customWidth="1"/>
    <col min="523" max="523" width="14.85546875" style="4" customWidth="1"/>
    <col min="524" max="528" width="17.28515625" style="4" customWidth="1"/>
    <col min="529" max="529" width="17.85546875" style="4" customWidth="1"/>
    <col min="530" max="530" width="12" style="4" customWidth="1"/>
    <col min="531" max="768" width="8.85546875" style="4"/>
    <col min="769" max="769" width="12.28515625" style="4" customWidth="1"/>
    <col min="770" max="770" width="15.42578125" style="4" customWidth="1"/>
    <col min="771" max="771" width="17.28515625" style="4" bestFit="1" customWidth="1"/>
    <col min="772" max="772" width="13.140625" style="4" bestFit="1" customWidth="1"/>
    <col min="773" max="773" width="14.28515625" style="4" customWidth="1"/>
    <col min="774" max="774" width="17.28515625" style="4" bestFit="1" customWidth="1"/>
    <col min="775" max="775" width="15" style="4" customWidth="1"/>
    <col min="776" max="776" width="14" style="4" customWidth="1"/>
    <col min="777" max="777" width="13.85546875" style="4" customWidth="1"/>
    <col min="778" max="778" width="12.7109375" style="4" customWidth="1"/>
    <col min="779" max="779" width="14.85546875" style="4" customWidth="1"/>
    <col min="780" max="784" width="17.28515625" style="4" customWidth="1"/>
    <col min="785" max="785" width="17.85546875" style="4" customWidth="1"/>
    <col min="786" max="786" width="12" style="4" customWidth="1"/>
    <col min="787" max="1024" width="8.85546875" style="4"/>
    <col min="1025" max="1025" width="12.28515625" style="4" customWidth="1"/>
    <col min="1026" max="1026" width="15.42578125" style="4" customWidth="1"/>
    <col min="1027" max="1027" width="17.28515625" style="4" bestFit="1" customWidth="1"/>
    <col min="1028" max="1028" width="13.140625" style="4" bestFit="1" customWidth="1"/>
    <col min="1029" max="1029" width="14.28515625" style="4" customWidth="1"/>
    <col min="1030" max="1030" width="17.28515625" style="4" bestFit="1" customWidth="1"/>
    <col min="1031" max="1031" width="15" style="4" customWidth="1"/>
    <col min="1032" max="1032" width="14" style="4" customWidth="1"/>
    <col min="1033" max="1033" width="13.85546875" style="4" customWidth="1"/>
    <col min="1034" max="1034" width="12.7109375" style="4" customWidth="1"/>
    <col min="1035" max="1035" width="14.85546875" style="4" customWidth="1"/>
    <col min="1036" max="1040" width="17.28515625" style="4" customWidth="1"/>
    <col min="1041" max="1041" width="17.85546875" style="4" customWidth="1"/>
    <col min="1042" max="1042" width="12" style="4" customWidth="1"/>
    <col min="1043" max="1280" width="8.85546875" style="4"/>
    <col min="1281" max="1281" width="12.28515625" style="4" customWidth="1"/>
    <col min="1282" max="1282" width="15.42578125" style="4" customWidth="1"/>
    <col min="1283" max="1283" width="17.28515625" style="4" bestFit="1" customWidth="1"/>
    <col min="1284" max="1284" width="13.140625" style="4" bestFit="1" customWidth="1"/>
    <col min="1285" max="1285" width="14.28515625" style="4" customWidth="1"/>
    <col min="1286" max="1286" width="17.28515625" style="4" bestFit="1" customWidth="1"/>
    <col min="1287" max="1287" width="15" style="4" customWidth="1"/>
    <col min="1288" max="1288" width="14" style="4" customWidth="1"/>
    <col min="1289" max="1289" width="13.85546875" style="4" customWidth="1"/>
    <col min="1290" max="1290" width="12.7109375" style="4" customWidth="1"/>
    <col min="1291" max="1291" width="14.85546875" style="4" customWidth="1"/>
    <col min="1292" max="1296" width="17.28515625" style="4" customWidth="1"/>
    <col min="1297" max="1297" width="17.85546875" style="4" customWidth="1"/>
    <col min="1298" max="1298" width="12" style="4" customWidth="1"/>
    <col min="1299" max="1536" width="8.85546875" style="4"/>
    <col min="1537" max="1537" width="12.28515625" style="4" customWidth="1"/>
    <col min="1538" max="1538" width="15.42578125" style="4" customWidth="1"/>
    <col min="1539" max="1539" width="17.28515625" style="4" bestFit="1" customWidth="1"/>
    <col min="1540" max="1540" width="13.140625" style="4" bestFit="1" customWidth="1"/>
    <col min="1541" max="1541" width="14.28515625" style="4" customWidth="1"/>
    <col min="1542" max="1542" width="17.28515625" style="4" bestFit="1" customWidth="1"/>
    <col min="1543" max="1543" width="15" style="4" customWidth="1"/>
    <col min="1544" max="1544" width="14" style="4" customWidth="1"/>
    <col min="1545" max="1545" width="13.85546875" style="4" customWidth="1"/>
    <col min="1546" max="1546" width="12.7109375" style="4" customWidth="1"/>
    <col min="1547" max="1547" width="14.85546875" style="4" customWidth="1"/>
    <col min="1548" max="1552" width="17.28515625" style="4" customWidth="1"/>
    <col min="1553" max="1553" width="17.85546875" style="4" customWidth="1"/>
    <col min="1554" max="1554" width="12" style="4" customWidth="1"/>
    <col min="1555" max="1792" width="8.85546875" style="4"/>
    <col min="1793" max="1793" width="12.28515625" style="4" customWidth="1"/>
    <col min="1794" max="1794" width="15.42578125" style="4" customWidth="1"/>
    <col min="1795" max="1795" width="17.28515625" style="4" bestFit="1" customWidth="1"/>
    <col min="1796" max="1796" width="13.140625" style="4" bestFit="1" customWidth="1"/>
    <col min="1797" max="1797" width="14.28515625" style="4" customWidth="1"/>
    <col min="1798" max="1798" width="17.28515625" style="4" bestFit="1" customWidth="1"/>
    <col min="1799" max="1799" width="15" style="4" customWidth="1"/>
    <col min="1800" max="1800" width="14" style="4" customWidth="1"/>
    <col min="1801" max="1801" width="13.85546875" style="4" customWidth="1"/>
    <col min="1802" max="1802" width="12.7109375" style="4" customWidth="1"/>
    <col min="1803" max="1803" width="14.85546875" style="4" customWidth="1"/>
    <col min="1804" max="1808" width="17.28515625" style="4" customWidth="1"/>
    <col min="1809" max="1809" width="17.85546875" style="4" customWidth="1"/>
    <col min="1810" max="1810" width="12" style="4" customWidth="1"/>
    <col min="1811" max="2048" width="8.85546875" style="4"/>
    <col min="2049" max="2049" width="12.28515625" style="4" customWidth="1"/>
    <col min="2050" max="2050" width="15.42578125" style="4" customWidth="1"/>
    <col min="2051" max="2051" width="17.28515625" style="4" bestFit="1" customWidth="1"/>
    <col min="2052" max="2052" width="13.140625" style="4" bestFit="1" customWidth="1"/>
    <col min="2053" max="2053" width="14.28515625" style="4" customWidth="1"/>
    <col min="2054" max="2054" width="17.28515625" style="4" bestFit="1" customWidth="1"/>
    <col min="2055" max="2055" width="15" style="4" customWidth="1"/>
    <col min="2056" max="2056" width="14" style="4" customWidth="1"/>
    <col min="2057" max="2057" width="13.85546875" style="4" customWidth="1"/>
    <col min="2058" max="2058" width="12.7109375" style="4" customWidth="1"/>
    <col min="2059" max="2059" width="14.85546875" style="4" customWidth="1"/>
    <col min="2060" max="2064" width="17.28515625" style="4" customWidth="1"/>
    <col min="2065" max="2065" width="17.85546875" style="4" customWidth="1"/>
    <col min="2066" max="2066" width="12" style="4" customWidth="1"/>
    <col min="2067" max="2304" width="8.85546875" style="4"/>
    <col min="2305" max="2305" width="12.28515625" style="4" customWidth="1"/>
    <col min="2306" max="2306" width="15.42578125" style="4" customWidth="1"/>
    <col min="2307" max="2307" width="17.28515625" style="4" bestFit="1" customWidth="1"/>
    <col min="2308" max="2308" width="13.140625" style="4" bestFit="1" customWidth="1"/>
    <col min="2309" max="2309" width="14.28515625" style="4" customWidth="1"/>
    <col min="2310" max="2310" width="17.28515625" style="4" bestFit="1" customWidth="1"/>
    <col min="2311" max="2311" width="15" style="4" customWidth="1"/>
    <col min="2312" max="2312" width="14" style="4" customWidth="1"/>
    <col min="2313" max="2313" width="13.85546875" style="4" customWidth="1"/>
    <col min="2314" max="2314" width="12.7109375" style="4" customWidth="1"/>
    <col min="2315" max="2315" width="14.85546875" style="4" customWidth="1"/>
    <col min="2316" max="2320" width="17.28515625" style="4" customWidth="1"/>
    <col min="2321" max="2321" width="17.85546875" style="4" customWidth="1"/>
    <col min="2322" max="2322" width="12" style="4" customWidth="1"/>
    <col min="2323" max="2560" width="8.85546875" style="4"/>
    <col min="2561" max="2561" width="12.28515625" style="4" customWidth="1"/>
    <col min="2562" max="2562" width="15.42578125" style="4" customWidth="1"/>
    <col min="2563" max="2563" width="17.28515625" style="4" bestFit="1" customWidth="1"/>
    <col min="2564" max="2564" width="13.140625" style="4" bestFit="1" customWidth="1"/>
    <col min="2565" max="2565" width="14.28515625" style="4" customWidth="1"/>
    <col min="2566" max="2566" width="17.28515625" style="4" bestFit="1" customWidth="1"/>
    <col min="2567" max="2567" width="15" style="4" customWidth="1"/>
    <col min="2568" max="2568" width="14" style="4" customWidth="1"/>
    <col min="2569" max="2569" width="13.85546875" style="4" customWidth="1"/>
    <col min="2570" max="2570" width="12.7109375" style="4" customWidth="1"/>
    <col min="2571" max="2571" width="14.85546875" style="4" customWidth="1"/>
    <col min="2572" max="2576" width="17.28515625" style="4" customWidth="1"/>
    <col min="2577" max="2577" width="17.85546875" style="4" customWidth="1"/>
    <col min="2578" max="2578" width="12" style="4" customWidth="1"/>
    <col min="2579" max="2816" width="8.85546875" style="4"/>
    <col min="2817" max="2817" width="12.28515625" style="4" customWidth="1"/>
    <col min="2818" max="2818" width="15.42578125" style="4" customWidth="1"/>
    <col min="2819" max="2819" width="17.28515625" style="4" bestFit="1" customWidth="1"/>
    <col min="2820" max="2820" width="13.140625" style="4" bestFit="1" customWidth="1"/>
    <col min="2821" max="2821" width="14.28515625" style="4" customWidth="1"/>
    <col min="2822" max="2822" width="17.28515625" style="4" bestFit="1" customWidth="1"/>
    <col min="2823" max="2823" width="15" style="4" customWidth="1"/>
    <col min="2824" max="2824" width="14" style="4" customWidth="1"/>
    <col min="2825" max="2825" width="13.85546875" style="4" customWidth="1"/>
    <col min="2826" max="2826" width="12.7109375" style="4" customWidth="1"/>
    <col min="2827" max="2827" width="14.85546875" style="4" customWidth="1"/>
    <col min="2828" max="2832" width="17.28515625" style="4" customWidth="1"/>
    <col min="2833" max="2833" width="17.85546875" style="4" customWidth="1"/>
    <col min="2834" max="2834" width="12" style="4" customWidth="1"/>
    <col min="2835" max="3072" width="8.85546875" style="4"/>
    <col min="3073" max="3073" width="12.28515625" style="4" customWidth="1"/>
    <col min="3074" max="3074" width="15.42578125" style="4" customWidth="1"/>
    <col min="3075" max="3075" width="17.28515625" style="4" bestFit="1" customWidth="1"/>
    <col min="3076" max="3076" width="13.140625" style="4" bestFit="1" customWidth="1"/>
    <col min="3077" max="3077" width="14.28515625" style="4" customWidth="1"/>
    <col min="3078" max="3078" width="17.28515625" style="4" bestFit="1" customWidth="1"/>
    <col min="3079" max="3079" width="15" style="4" customWidth="1"/>
    <col min="3080" max="3080" width="14" style="4" customWidth="1"/>
    <col min="3081" max="3081" width="13.85546875" style="4" customWidth="1"/>
    <col min="3082" max="3082" width="12.7109375" style="4" customWidth="1"/>
    <col min="3083" max="3083" width="14.85546875" style="4" customWidth="1"/>
    <col min="3084" max="3088" width="17.28515625" style="4" customWidth="1"/>
    <col min="3089" max="3089" width="17.85546875" style="4" customWidth="1"/>
    <col min="3090" max="3090" width="12" style="4" customWidth="1"/>
    <col min="3091" max="3328" width="8.85546875" style="4"/>
    <col min="3329" max="3329" width="12.28515625" style="4" customWidth="1"/>
    <col min="3330" max="3330" width="15.42578125" style="4" customWidth="1"/>
    <col min="3331" max="3331" width="17.28515625" style="4" bestFit="1" customWidth="1"/>
    <col min="3332" max="3332" width="13.140625" style="4" bestFit="1" customWidth="1"/>
    <col min="3333" max="3333" width="14.28515625" style="4" customWidth="1"/>
    <col min="3334" max="3334" width="17.28515625" style="4" bestFit="1" customWidth="1"/>
    <col min="3335" max="3335" width="15" style="4" customWidth="1"/>
    <col min="3336" max="3336" width="14" style="4" customWidth="1"/>
    <col min="3337" max="3337" width="13.85546875" style="4" customWidth="1"/>
    <col min="3338" max="3338" width="12.7109375" style="4" customWidth="1"/>
    <col min="3339" max="3339" width="14.85546875" style="4" customWidth="1"/>
    <col min="3340" max="3344" width="17.28515625" style="4" customWidth="1"/>
    <col min="3345" max="3345" width="17.85546875" style="4" customWidth="1"/>
    <col min="3346" max="3346" width="12" style="4" customWidth="1"/>
    <col min="3347" max="3584" width="8.85546875" style="4"/>
    <col min="3585" max="3585" width="12.28515625" style="4" customWidth="1"/>
    <col min="3586" max="3586" width="15.42578125" style="4" customWidth="1"/>
    <col min="3587" max="3587" width="17.28515625" style="4" bestFit="1" customWidth="1"/>
    <col min="3588" max="3588" width="13.140625" style="4" bestFit="1" customWidth="1"/>
    <col min="3589" max="3589" width="14.28515625" style="4" customWidth="1"/>
    <col min="3590" max="3590" width="17.28515625" style="4" bestFit="1" customWidth="1"/>
    <col min="3591" max="3591" width="15" style="4" customWidth="1"/>
    <col min="3592" max="3592" width="14" style="4" customWidth="1"/>
    <col min="3593" max="3593" width="13.85546875" style="4" customWidth="1"/>
    <col min="3594" max="3594" width="12.7109375" style="4" customWidth="1"/>
    <col min="3595" max="3595" width="14.85546875" style="4" customWidth="1"/>
    <col min="3596" max="3600" width="17.28515625" style="4" customWidth="1"/>
    <col min="3601" max="3601" width="17.85546875" style="4" customWidth="1"/>
    <col min="3602" max="3602" width="12" style="4" customWidth="1"/>
    <col min="3603" max="3840" width="8.85546875" style="4"/>
    <col min="3841" max="3841" width="12.28515625" style="4" customWidth="1"/>
    <col min="3842" max="3842" width="15.42578125" style="4" customWidth="1"/>
    <col min="3843" max="3843" width="17.28515625" style="4" bestFit="1" customWidth="1"/>
    <col min="3844" max="3844" width="13.140625" style="4" bestFit="1" customWidth="1"/>
    <col min="3845" max="3845" width="14.28515625" style="4" customWidth="1"/>
    <col min="3846" max="3846" width="17.28515625" style="4" bestFit="1" customWidth="1"/>
    <col min="3847" max="3847" width="15" style="4" customWidth="1"/>
    <col min="3848" max="3848" width="14" style="4" customWidth="1"/>
    <col min="3849" max="3849" width="13.85546875" style="4" customWidth="1"/>
    <col min="3850" max="3850" width="12.7109375" style="4" customWidth="1"/>
    <col min="3851" max="3851" width="14.85546875" style="4" customWidth="1"/>
    <col min="3852" max="3856" width="17.28515625" style="4" customWidth="1"/>
    <col min="3857" max="3857" width="17.85546875" style="4" customWidth="1"/>
    <col min="3858" max="3858" width="12" style="4" customWidth="1"/>
    <col min="3859" max="4096" width="8.85546875" style="4"/>
    <col min="4097" max="4097" width="12.28515625" style="4" customWidth="1"/>
    <col min="4098" max="4098" width="15.42578125" style="4" customWidth="1"/>
    <col min="4099" max="4099" width="17.28515625" style="4" bestFit="1" customWidth="1"/>
    <col min="4100" max="4100" width="13.140625" style="4" bestFit="1" customWidth="1"/>
    <col min="4101" max="4101" width="14.28515625" style="4" customWidth="1"/>
    <col min="4102" max="4102" width="17.28515625" style="4" bestFit="1" customWidth="1"/>
    <col min="4103" max="4103" width="15" style="4" customWidth="1"/>
    <col min="4104" max="4104" width="14" style="4" customWidth="1"/>
    <col min="4105" max="4105" width="13.85546875" style="4" customWidth="1"/>
    <col min="4106" max="4106" width="12.7109375" style="4" customWidth="1"/>
    <col min="4107" max="4107" width="14.85546875" style="4" customWidth="1"/>
    <col min="4108" max="4112" width="17.28515625" style="4" customWidth="1"/>
    <col min="4113" max="4113" width="17.85546875" style="4" customWidth="1"/>
    <col min="4114" max="4114" width="12" style="4" customWidth="1"/>
    <col min="4115" max="4352" width="8.85546875" style="4"/>
    <col min="4353" max="4353" width="12.28515625" style="4" customWidth="1"/>
    <col min="4354" max="4354" width="15.42578125" style="4" customWidth="1"/>
    <col min="4355" max="4355" width="17.28515625" style="4" bestFit="1" customWidth="1"/>
    <col min="4356" max="4356" width="13.140625" style="4" bestFit="1" customWidth="1"/>
    <col min="4357" max="4357" width="14.28515625" style="4" customWidth="1"/>
    <col min="4358" max="4358" width="17.28515625" style="4" bestFit="1" customWidth="1"/>
    <col min="4359" max="4359" width="15" style="4" customWidth="1"/>
    <col min="4360" max="4360" width="14" style="4" customWidth="1"/>
    <col min="4361" max="4361" width="13.85546875" style="4" customWidth="1"/>
    <col min="4362" max="4362" width="12.7109375" style="4" customWidth="1"/>
    <col min="4363" max="4363" width="14.85546875" style="4" customWidth="1"/>
    <col min="4364" max="4368" width="17.28515625" style="4" customWidth="1"/>
    <col min="4369" max="4369" width="17.85546875" style="4" customWidth="1"/>
    <col min="4370" max="4370" width="12" style="4" customWidth="1"/>
    <col min="4371" max="4608" width="8.85546875" style="4"/>
    <col min="4609" max="4609" width="12.28515625" style="4" customWidth="1"/>
    <col min="4610" max="4610" width="15.42578125" style="4" customWidth="1"/>
    <col min="4611" max="4611" width="17.28515625" style="4" bestFit="1" customWidth="1"/>
    <col min="4612" max="4612" width="13.140625" style="4" bestFit="1" customWidth="1"/>
    <col min="4613" max="4613" width="14.28515625" style="4" customWidth="1"/>
    <col min="4614" max="4614" width="17.28515625" style="4" bestFit="1" customWidth="1"/>
    <col min="4615" max="4615" width="15" style="4" customWidth="1"/>
    <col min="4616" max="4616" width="14" style="4" customWidth="1"/>
    <col min="4617" max="4617" width="13.85546875" style="4" customWidth="1"/>
    <col min="4618" max="4618" width="12.7109375" style="4" customWidth="1"/>
    <col min="4619" max="4619" width="14.85546875" style="4" customWidth="1"/>
    <col min="4620" max="4624" width="17.28515625" style="4" customWidth="1"/>
    <col min="4625" max="4625" width="17.85546875" style="4" customWidth="1"/>
    <col min="4626" max="4626" width="12" style="4" customWidth="1"/>
    <col min="4627" max="4864" width="8.85546875" style="4"/>
    <col min="4865" max="4865" width="12.28515625" style="4" customWidth="1"/>
    <col min="4866" max="4866" width="15.42578125" style="4" customWidth="1"/>
    <col min="4867" max="4867" width="17.28515625" style="4" bestFit="1" customWidth="1"/>
    <col min="4868" max="4868" width="13.140625" style="4" bestFit="1" customWidth="1"/>
    <col min="4869" max="4869" width="14.28515625" style="4" customWidth="1"/>
    <col min="4870" max="4870" width="17.28515625" style="4" bestFit="1" customWidth="1"/>
    <col min="4871" max="4871" width="15" style="4" customWidth="1"/>
    <col min="4872" max="4872" width="14" style="4" customWidth="1"/>
    <col min="4873" max="4873" width="13.85546875" style="4" customWidth="1"/>
    <col min="4874" max="4874" width="12.7109375" style="4" customWidth="1"/>
    <col min="4875" max="4875" width="14.85546875" style="4" customWidth="1"/>
    <col min="4876" max="4880" width="17.28515625" style="4" customWidth="1"/>
    <col min="4881" max="4881" width="17.85546875" style="4" customWidth="1"/>
    <col min="4882" max="4882" width="12" style="4" customWidth="1"/>
    <col min="4883" max="5120" width="8.85546875" style="4"/>
    <col min="5121" max="5121" width="12.28515625" style="4" customWidth="1"/>
    <col min="5122" max="5122" width="15.42578125" style="4" customWidth="1"/>
    <col min="5123" max="5123" width="17.28515625" style="4" bestFit="1" customWidth="1"/>
    <col min="5124" max="5124" width="13.140625" style="4" bestFit="1" customWidth="1"/>
    <col min="5125" max="5125" width="14.28515625" style="4" customWidth="1"/>
    <col min="5126" max="5126" width="17.28515625" style="4" bestFit="1" customWidth="1"/>
    <col min="5127" max="5127" width="15" style="4" customWidth="1"/>
    <col min="5128" max="5128" width="14" style="4" customWidth="1"/>
    <col min="5129" max="5129" width="13.85546875" style="4" customWidth="1"/>
    <col min="5130" max="5130" width="12.7109375" style="4" customWidth="1"/>
    <col min="5131" max="5131" width="14.85546875" style="4" customWidth="1"/>
    <col min="5132" max="5136" width="17.28515625" style="4" customWidth="1"/>
    <col min="5137" max="5137" width="17.85546875" style="4" customWidth="1"/>
    <col min="5138" max="5138" width="12" style="4" customWidth="1"/>
    <col min="5139" max="5376" width="8.85546875" style="4"/>
    <col min="5377" max="5377" width="12.28515625" style="4" customWidth="1"/>
    <col min="5378" max="5378" width="15.42578125" style="4" customWidth="1"/>
    <col min="5379" max="5379" width="17.28515625" style="4" bestFit="1" customWidth="1"/>
    <col min="5380" max="5380" width="13.140625" style="4" bestFit="1" customWidth="1"/>
    <col min="5381" max="5381" width="14.28515625" style="4" customWidth="1"/>
    <col min="5382" max="5382" width="17.28515625" style="4" bestFit="1" customWidth="1"/>
    <col min="5383" max="5383" width="15" style="4" customWidth="1"/>
    <col min="5384" max="5384" width="14" style="4" customWidth="1"/>
    <col min="5385" max="5385" width="13.85546875" style="4" customWidth="1"/>
    <col min="5386" max="5386" width="12.7109375" style="4" customWidth="1"/>
    <col min="5387" max="5387" width="14.85546875" style="4" customWidth="1"/>
    <col min="5388" max="5392" width="17.28515625" style="4" customWidth="1"/>
    <col min="5393" max="5393" width="17.85546875" style="4" customWidth="1"/>
    <col min="5394" max="5394" width="12" style="4" customWidth="1"/>
    <col min="5395" max="5632" width="8.85546875" style="4"/>
    <col min="5633" max="5633" width="12.28515625" style="4" customWidth="1"/>
    <col min="5634" max="5634" width="15.42578125" style="4" customWidth="1"/>
    <col min="5635" max="5635" width="17.28515625" style="4" bestFit="1" customWidth="1"/>
    <col min="5636" max="5636" width="13.140625" style="4" bestFit="1" customWidth="1"/>
    <col min="5637" max="5637" width="14.28515625" style="4" customWidth="1"/>
    <col min="5638" max="5638" width="17.28515625" style="4" bestFit="1" customWidth="1"/>
    <col min="5639" max="5639" width="15" style="4" customWidth="1"/>
    <col min="5640" max="5640" width="14" style="4" customWidth="1"/>
    <col min="5641" max="5641" width="13.85546875" style="4" customWidth="1"/>
    <col min="5642" max="5642" width="12.7109375" style="4" customWidth="1"/>
    <col min="5643" max="5643" width="14.85546875" style="4" customWidth="1"/>
    <col min="5644" max="5648" width="17.28515625" style="4" customWidth="1"/>
    <col min="5649" max="5649" width="17.85546875" style="4" customWidth="1"/>
    <col min="5650" max="5650" width="12" style="4" customWidth="1"/>
    <col min="5651" max="5888" width="8.85546875" style="4"/>
    <col min="5889" max="5889" width="12.28515625" style="4" customWidth="1"/>
    <col min="5890" max="5890" width="15.42578125" style="4" customWidth="1"/>
    <col min="5891" max="5891" width="17.28515625" style="4" bestFit="1" customWidth="1"/>
    <col min="5892" max="5892" width="13.140625" style="4" bestFit="1" customWidth="1"/>
    <col min="5893" max="5893" width="14.28515625" style="4" customWidth="1"/>
    <col min="5894" max="5894" width="17.28515625" style="4" bestFit="1" customWidth="1"/>
    <col min="5895" max="5895" width="15" style="4" customWidth="1"/>
    <col min="5896" max="5896" width="14" style="4" customWidth="1"/>
    <col min="5897" max="5897" width="13.85546875" style="4" customWidth="1"/>
    <col min="5898" max="5898" width="12.7109375" style="4" customWidth="1"/>
    <col min="5899" max="5899" width="14.85546875" style="4" customWidth="1"/>
    <col min="5900" max="5904" width="17.28515625" style="4" customWidth="1"/>
    <col min="5905" max="5905" width="17.85546875" style="4" customWidth="1"/>
    <col min="5906" max="5906" width="12" style="4" customWidth="1"/>
    <col min="5907" max="6144" width="8.85546875" style="4"/>
    <col min="6145" max="6145" width="12.28515625" style="4" customWidth="1"/>
    <col min="6146" max="6146" width="15.42578125" style="4" customWidth="1"/>
    <col min="6147" max="6147" width="17.28515625" style="4" bestFit="1" customWidth="1"/>
    <col min="6148" max="6148" width="13.140625" style="4" bestFit="1" customWidth="1"/>
    <col min="6149" max="6149" width="14.28515625" style="4" customWidth="1"/>
    <col min="6150" max="6150" width="17.28515625" style="4" bestFit="1" customWidth="1"/>
    <col min="6151" max="6151" width="15" style="4" customWidth="1"/>
    <col min="6152" max="6152" width="14" style="4" customWidth="1"/>
    <col min="6153" max="6153" width="13.85546875" style="4" customWidth="1"/>
    <col min="6154" max="6154" width="12.7109375" style="4" customWidth="1"/>
    <col min="6155" max="6155" width="14.85546875" style="4" customWidth="1"/>
    <col min="6156" max="6160" width="17.28515625" style="4" customWidth="1"/>
    <col min="6161" max="6161" width="17.85546875" style="4" customWidth="1"/>
    <col min="6162" max="6162" width="12" style="4" customWidth="1"/>
    <col min="6163" max="6400" width="8.85546875" style="4"/>
    <col min="6401" max="6401" width="12.28515625" style="4" customWidth="1"/>
    <col min="6402" max="6402" width="15.42578125" style="4" customWidth="1"/>
    <col min="6403" max="6403" width="17.28515625" style="4" bestFit="1" customWidth="1"/>
    <col min="6404" max="6404" width="13.140625" style="4" bestFit="1" customWidth="1"/>
    <col min="6405" max="6405" width="14.28515625" style="4" customWidth="1"/>
    <col min="6406" max="6406" width="17.28515625" style="4" bestFit="1" customWidth="1"/>
    <col min="6407" max="6407" width="15" style="4" customWidth="1"/>
    <col min="6408" max="6408" width="14" style="4" customWidth="1"/>
    <col min="6409" max="6409" width="13.85546875" style="4" customWidth="1"/>
    <col min="6410" max="6410" width="12.7109375" style="4" customWidth="1"/>
    <col min="6411" max="6411" width="14.85546875" style="4" customWidth="1"/>
    <col min="6412" max="6416" width="17.28515625" style="4" customWidth="1"/>
    <col min="6417" max="6417" width="17.85546875" style="4" customWidth="1"/>
    <col min="6418" max="6418" width="12" style="4" customWidth="1"/>
    <col min="6419" max="6656" width="8.85546875" style="4"/>
    <col min="6657" max="6657" width="12.28515625" style="4" customWidth="1"/>
    <col min="6658" max="6658" width="15.42578125" style="4" customWidth="1"/>
    <col min="6659" max="6659" width="17.28515625" style="4" bestFit="1" customWidth="1"/>
    <col min="6660" max="6660" width="13.140625" style="4" bestFit="1" customWidth="1"/>
    <col min="6661" max="6661" width="14.28515625" style="4" customWidth="1"/>
    <col min="6662" max="6662" width="17.28515625" style="4" bestFit="1" customWidth="1"/>
    <col min="6663" max="6663" width="15" style="4" customWidth="1"/>
    <col min="6664" max="6664" width="14" style="4" customWidth="1"/>
    <col min="6665" max="6665" width="13.85546875" style="4" customWidth="1"/>
    <col min="6666" max="6666" width="12.7109375" style="4" customWidth="1"/>
    <col min="6667" max="6667" width="14.85546875" style="4" customWidth="1"/>
    <col min="6668" max="6672" width="17.28515625" style="4" customWidth="1"/>
    <col min="6673" max="6673" width="17.85546875" style="4" customWidth="1"/>
    <col min="6674" max="6674" width="12" style="4" customWidth="1"/>
    <col min="6675" max="6912" width="8.85546875" style="4"/>
    <col min="6913" max="6913" width="12.28515625" style="4" customWidth="1"/>
    <col min="6914" max="6914" width="15.42578125" style="4" customWidth="1"/>
    <col min="6915" max="6915" width="17.28515625" style="4" bestFit="1" customWidth="1"/>
    <col min="6916" max="6916" width="13.140625" style="4" bestFit="1" customWidth="1"/>
    <col min="6917" max="6917" width="14.28515625" style="4" customWidth="1"/>
    <col min="6918" max="6918" width="17.28515625" style="4" bestFit="1" customWidth="1"/>
    <col min="6919" max="6919" width="15" style="4" customWidth="1"/>
    <col min="6920" max="6920" width="14" style="4" customWidth="1"/>
    <col min="6921" max="6921" width="13.85546875" style="4" customWidth="1"/>
    <col min="6922" max="6922" width="12.7109375" style="4" customWidth="1"/>
    <col min="6923" max="6923" width="14.85546875" style="4" customWidth="1"/>
    <col min="6924" max="6928" width="17.28515625" style="4" customWidth="1"/>
    <col min="6929" max="6929" width="17.85546875" style="4" customWidth="1"/>
    <col min="6930" max="6930" width="12" style="4" customWidth="1"/>
    <col min="6931" max="7168" width="8.85546875" style="4"/>
    <col min="7169" max="7169" width="12.28515625" style="4" customWidth="1"/>
    <col min="7170" max="7170" width="15.42578125" style="4" customWidth="1"/>
    <col min="7171" max="7171" width="17.28515625" style="4" bestFit="1" customWidth="1"/>
    <col min="7172" max="7172" width="13.140625" style="4" bestFit="1" customWidth="1"/>
    <col min="7173" max="7173" width="14.28515625" style="4" customWidth="1"/>
    <col min="7174" max="7174" width="17.28515625" style="4" bestFit="1" customWidth="1"/>
    <col min="7175" max="7175" width="15" style="4" customWidth="1"/>
    <col min="7176" max="7176" width="14" style="4" customWidth="1"/>
    <col min="7177" max="7177" width="13.85546875" style="4" customWidth="1"/>
    <col min="7178" max="7178" width="12.7109375" style="4" customWidth="1"/>
    <col min="7179" max="7179" width="14.85546875" style="4" customWidth="1"/>
    <col min="7180" max="7184" width="17.28515625" style="4" customWidth="1"/>
    <col min="7185" max="7185" width="17.85546875" style="4" customWidth="1"/>
    <col min="7186" max="7186" width="12" style="4" customWidth="1"/>
    <col min="7187" max="7424" width="8.85546875" style="4"/>
    <col min="7425" max="7425" width="12.28515625" style="4" customWidth="1"/>
    <col min="7426" max="7426" width="15.42578125" style="4" customWidth="1"/>
    <col min="7427" max="7427" width="17.28515625" style="4" bestFit="1" customWidth="1"/>
    <col min="7428" max="7428" width="13.140625" style="4" bestFit="1" customWidth="1"/>
    <col min="7429" max="7429" width="14.28515625" style="4" customWidth="1"/>
    <col min="7430" max="7430" width="17.28515625" style="4" bestFit="1" customWidth="1"/>
    <col min="7431" max="7431" width="15" style="4" customWidth="1"/>
    <col min="7432" max="7432" width="14" style="4" customWidth="1"/>
    <col min="7433" max="7433" width="13.85546875" style="4" customWidth="1"/>
    <col min="7434" max="7434" width="12.7109375" style="4" customWidth="1"/>
    <col min="7435" max="7435" width="14.85546875" style="4" customWidth="1"/>
    <col min="7436" max="7440" width="17.28515625" style="4" customWidth="1"/>
    <col min="7441" max="7441" width="17.85546875" style="4" customWidth="1"/>
    <col min="7442" max="7442" width="12" style="4" customWidth="1"/>
    <col min="7443" max="7680" width="8.85546875" style="4"/>
    <col min="7681" max="7681" width="12.28515625" style="4" customWidth="1"/>
    <col min="7682" max="7682" width="15.42578125" style="4" customWidth="1"/>
    <col min="7683" max="7683" width="17.28515625" style="4" bestFit="1" customWidth="1"/>
    <col min="7684" max="7684" width="13.140625" style="4" bestFit="1" customWidth="1"/>
    <col min="7685" max="7685" width="14.28515625" style="4" customWidth="1"/>
    <col min="7686" max="7686" width="17.28515625" style="4" bestFit="1" customWidth="1"/>
    <col min="7687" max="7687" width="15" style="4" customWidth="1"/>
    <col min="7688" max="7688" width="14" style="4" customWidth="1"/>
    <col min="7689" max="7689" width="13.85546875" style="4" customWidth="1"/>
    <col min="7690" max="7690" width="12.7109375" style="4" customWidth="1"/>
    <col min="7691" max="7691" width="14.85546875" style="4" customWidth="1"/>
    <col min="7692" max="7696" width="17.28515625" style="4" customWidth="1"/>
    <col min="7697" max="7697" width="17.85546875" style="4" customWidth="1"/>
    <col min="7698" max="7698" width="12" style="4" customWidth="1"/>
    <col min="7699" max="7936" width="8.85546875" style="4"/>
    <col min="7937" max="7937" width="12.28515625" style="4" customWidth="1"/>
    <col min="7938" max="7938" width="15.42578125" style="4" customWidth="1"/>
    <col min="7939" max="7939" width="17.28515625" style="4" bestFit="1" customWidth="1"/>
    <col min="7940" max="7940" width="13.140625" style="4" bestFit="1" customWidth="1"/>
    <col min="7941" max="7941" width="14.28515625" style="4" customWidth="1"/>
    <col min="7942" max="7942" width="17.28515625" style="4" bestFit="1" customWidth="1"/>
    <col min="7943" max="7943" width="15" style="4" customWidth="1"/>
    <col min="7944" max="7944" width="14" style="4" customWidth="1"/>
    <col min="7945" max="7945" width="13.85546875" style="4" customWidth="1"/>
    <col min="7946" max="7946" width="12.7109375" style="4" customWidth="1"/>
    <col min="7947" max="7947" width="14.85546875" style="4" customWidth="1"/>
    <col min="7948" max="7952" width="17.28515625" style="4" customWidth="1"/>
    <col min="7953" max="7953" width="17.85546875" style="4" customWidth="1"/>
    <col min="7954" max="7954" width="12" style="4" customWidth="1"/>
    <col min="7955" max="8192" width="8.85546875" style="4"/>
    <col min="8193" max="8193" width="12.28515625" style="4" customWidth="1"/>
    <col min="8194" max="8194" width="15.42578125" style="4" customWidth="1"/>
    <col min="8195" max="8195" width="17.28515625" style="4" bestFit="1" customWidth="1"/>
    <col min="8196" max="8196" width="13.140625" style="4" bestFit="1" customWidth="1"/>
    <col min="8197" max="8197" width="14.28515625" style="4" customWidth="1"/>
    <col min="8198" max="8198" width="17.28515625" style="4" bestFit="1" customWidth="1"/>
    <col min="8199" max="8199" width="15" style="4" customWidth="1"/>
    <col min="8200" max="8200" width="14" style="4" customWidth="1"/>
    <col min="8201" max="8201" width="13.85546875" style="4" customWidth="1"/>
    <col min="8202" max="8202" width="12.7109375" style="4" customWidth="1"/>
    <col min="8203" max="8203" width="14.85546875" style="4" customWidth="1"/>
    <col min="8204" max="8208" width="17.28515625" style="4" customWidth="1"/>
    <col min="8209" max="8209" width="17.85546875" style="4" customWidth="1"/>
    <col min="8210" max="8210" width="12" style="4" customWidth="1"/>
    <col min="8211" max="8448" width="8.85546875" style="4"/>
    <col min="8449" max="8449" width="12.28515625" style="4" customWidth="1"/>
    <col min="8450" max="8450" width="15.42578125" style="4" customWidth="1"/>
    <col min="8451" max="8451" width="17.28515625" style="4" bestFit="1" customWidth="1"/>
    <col min="8452" max="8452" width="13.140625" style="4" bestFit="1" customWidth="1"/>
    <col min="8453" max="8453" width="14.28515625" style="4" customWidth="1"/>
    <col min="8454" max="8454" width="17.28515625" style="4" bestFit="1" customWidth="1"/>
    <col min="8455" max="8455" width="15" style="4" customWidth="1"/>
    <col min="8456" max="8456" width="14" style="4" customWidth="1"/>
    <col min="8457" max="8457" width="13.85546875" style="4" customWidth="1"/>
    <col min="8458" max="8458" width="12.7109375" style="4" customWidth="1"/>
    <col min="8459" max="8459" width="14.85546875" style="4" customWidth="1"/>
    <col min="8460" max="8464" width="17.28515625" style="4" customWidth="1"/>
    <col min="8465" max="8465" width="17.85546875" style="4" customWidth="1"/>
    <col min="8466" max="8466" width="12" style="4" customWidth="1"/>
    <col min="8467" max="8704" width="8.85546875" style="4"/>
    <col min="8705" max="8705" width="12.28515625" style="4" customWidth="1"/>
    <col min="8706" max="8706" width="15.42578125" style="4" customWidth="1"/>
    <col min="8707" max="8707" width="17.28515625" style="4" bestFit="1" customWidth="1"/>
    <col min="8708" max="8708" width="13.140625" style="4" bestFit="1" customWidth="1"/>
    <col min="8709" max="8709" width="14.28515625" style="4" customWidth="1"/>
    <col min="8710" max="8710" width="17.28515625" style="4" bestFit="1" customWidth="1"/>
    <col min="8711" max="8711" width="15" style="4" customWidth="1"/>
    <col min="8712" max="8712" width="14" style="4" customWidth="1"/>
    <col min="8713" max="8713" width="13.85546875" style="4" customWidth="1"/>
    <col min="8714" max="8714" width="12.7109375" style="4" customWidth="1"/>
    <col min="8715" max="8715" width="14.85546875" style="4" customWidth="1"/>
    <col min="8716" max="8720" width="17.28515625" style="4" customWidth="1"/>
    <col min="8721" max="8721" width="17.85546875" style="4" customWidth="1"/>
    <col min="8722" max="8722" width="12" style="4" customWidth="1"/>
    <col min="8723" max="8960" width="8.85546875" style="4"/>
    <col min="8961" max="8961" width="12.28515625" style="4" customWidth="1"/>
    <col min="8962" max="8962" width="15.42578125" style="4" customWidth="1"/>
    <col min="8963" max="8963" width="17.28515625" style="4" bestFit="1" customWidth="1"/>
    <col min="8964" max="8964" width="13.140625" style="4" bestFit="1" customWidth="1"/>
    <col min="8965" max="8965" width="14.28515625" style="4" customWidth="1"/>
    <col min="8966" max="8966" width="17.28515625" style="4" bestFit="1" customWidth="1"/>
    <col min="8967" max="8967" width="15" style="4" customWidth="1"/>
    <col min="8968" max="8968" width="14" style="4" customWidth="1"/>
    <col min="8969" max="8969" width="13.85546875" style="4" customWidth="1"/>
    <col min="8970" max="8970" width="12.7109375" style="4" customWidth="1"/>
    <col min="8971" max="8971" width="14.85546875" style="4" customWidth="1"/>
    <col min="8972" max="8976" width="17.28515625" style="4" customWidth="1"/>
    <col min="8977" max="8977" width="17.85546875" style="4" customWidth="1"/>
    <col min="8978" max="8978" width="12" style="4" customWidth="1"/>
    <col min="8979" max="9216" width="8.85546875" style="4"/>
    <col min="9217" max="9217" width="12.28515625" style="4" customWidth="1"/>
    <col min="9218" max="9218" width="15.42578125" style="4" customWidth="1"/>
    <col min="9219" max="9219" width="17.28515625" style="4" bestFit="1" customWidth="1"/>
    <col min="9220" max="9220" width="13.140625" style="4" bestFit="1" customWidth="1"/>
    <col min="9221" max="9221" width="14.28515625" style="4" customWidth="1"/>
    <col min="9222" max="9222" width="17.28515625" style="4" bestFit="1" customWidth="1"/>
    <col min="9223" max="9223" width="15" style="4" customWidth="1"/>
    <col min="9224" max="9224" width="14" style="4" customWidth="1"/>
    <col min="9225" max="9225" width="13.85546875" style="4" customWidth="1"/>
    <col min="9226" max="9226" width="12.7109375" style="4" customWidth="1"/>
    <col min="9227" max="9227" width="14.85546875" style="4" customWidth="1"/>
    <col min="9228" max="9232" width="17.28515625" style="4" customWidth="1"/>
    <col min="9233" max="9233" width="17.85546875" style="4" customWidth="1"/>
    <col min="9234" max="9234" width="12" style="4" customWidth="1"/>
    <col min="9235" max="9472" width="8.85546875" style="4"/>
    <col min="9473" max="9473" width="12.28515625" style="4" customWidth="1"/>
    <col min="9474" max="9474" width="15.42578125" style="4" customWidth="1"/>
    <col min="9475" max="9475" width="17.28515625" style="4" bestFit="1" customWidth="1"/>
    <col min="9476" max="9476" width="13.140625" style="4" bestFit="1" customWidth="1"/>
    <col min="9477" max="9477" width="14.28515625" style="4" customWidth="1"/>
    <col min="9478" max="9478" width="17.28515625" style="4" bestFit="1" customWidth="1"/>
    <col min="9479" max="9479" width="15" style="4" customWidth="1"/>
    <col min="9480" max="9480" width="14" style="4" customWidth="1"/>
    <col min="9481" max="9481" width="13.85546875" style="4" customWidth="1"/>
    <col min="9482" max="9482" width="12.7109375" style="4" customWidth="1"/>
    <col min="9483" max="9483" width="14.85546875" style="4" customWidth="1"/>
    <col min="9484" max="9488" width="17.28515625" style="4" customWidth="1"/>
    <col min="9489" max="9489" width="17.85546875" style="4" customWidth="1"/>
    <col min="9490" max="9490" width="12" style="4" customWidth="1"/>
    <col min="9491" max="9728" width="8.85546875" style="4"/>
    <col min="9729" max="9729" width="12.28515625" style="4" customWidth="1"/>
    <col min="9730" max="9730" width="15.42578125" style="4" customWidth="1"/>
    <col min="9731" max="9731" width="17.28515625" style="4" bestFit="1" customWidth="1"/>
    <col min="9732" max="9732" width="13.140625" style="4" bestFit="1" customWidth="1"/>
    <col min="9733" max="9733" width="14.28515625" style="4" customWidth="1"/>
    <col min="9734" max="9734" width="17.28515625" style="4" bestFit="1" customWidth="1"/>
    <col min="9735" max="9735" width="15" style="4" customWidth="1"/>
    <col min="9736" max="9736" width="14" style="4" customWidth="1"/>
    <col min="9737" max="9737" width="13.85546875" style="4" customWidth="1"/>
    <col min="9738" max="9738" width="12.7109375" style="4" customWidth="1"/>
    <col min="9739" max="9739" width="14.85546875" style="4" customWidth="1"/>
    <col min="9740" max="9744" width="17.28515625" style="4" customWidth="1"/>
    <col min="9745" max="9745" width="17.85546875" style="4" customWidth="1"/>
    <col min="9746" max="9746" width="12" style="4" customWidth="1"/>
    <col min="9747" max="9984" width="8.85546875" style="4"/>
    <col min="9985" max="9985" width="12.28515625" style="4" customWidth="1"/>
    <col min="9986" max="9986" width="15.42578125" style="4" customWidth="1"/>
    <col min="9987" max="9987" width="17.28515625" style="4" bestFit="1" customWidth="1"/>
    <col min="9988" max="9988" width="13.140625" style="4" bestFit="1" customWidth="1"/>
    <col min="9989" max="9989" width="14.28515625" style="4" customWidth="1"/>
    <col min="9990" max="9990" width="17.28515625" style="4" bestFit="1" customWidth="1"/>
    <col min="9991" max="9991" width="15" style="4" customWidth="1"/>
    <col min="9992" max="9992" width="14" style="4" customWidth="1"/>
    <col min="9993" max="9993" width="13.85546875" style="4" customWidth="1"/>
    <col min="9994" max="9994" width="12.7109375" style="4" customWidth="1"/>
    <col min="9995" max="9995" width="14.85546875" style="4" customWidth="1"/>
    <col min="9996" max="10000" width="17.28515625" style="4" customWidth="1"/>
    <col min="10001" max="10001" width="17.85546875" style="4" customWidth="1"/>
    <col min="10002" max="10002" width="12" style="4" customWidth="1"/>
    <col min="10003" max="10240" width="8.85546875" style="4"/>
    <col min="10241" max="10241" width="12.28515625" style="4" customWidth="1"/>
    <col min="10242" max="10242" width="15.42578125" style="4" customWidth="1"/>
    <col min="10243" max="10243" width="17.28515625" style="4" bestFit="1" customWidth="1"/>
    <col min="10244" max="10244" width="13.140625" style="4" bestFit="1" customWidth="1"/>
    <col min="10245" max="10245" width="14.28515625" style="4" customWidth="1"/>
    <col min="10246" max="10246" width="17.28515625" style="4" bestFit="1" customWidth="1"/>
    <col min="10247" max="10247" width="15" style="4" customWidth="1"/>
    <col min="10248" max="10248" width="14" style="4" customWidth="1"/>
    <col min="10249" max="10249" width="13.85546875" style="4" customWidth="1"/>
    <col min="10250" max="10250" width="12.7109375" style="4" customWidth="1"/>
    <col min="10251" max="10251" width="14.85546875" style="4" customWidth="1"/>
    <col min="10252" max="10256" width="17.28515625" style="4" customWidth="1"/>
    <col min="10257" max="10257" width="17.85546875" style="4" customWidth="1"/>
    <col min="10258" max="10258" width="12" style="4" customWidth="1"/>
    <col min="10259" max="10496" width="8.85546875" style="4"/>
    <col min="10497" max="10497" width="12.28515625" style="4" customWidth="1"/>
    <col min="10498" max="10498" width="15.42578125" style="4" customWidth="1"/>
    <col min="10499" max="10499" width="17.28515625" style="4" bestFit="1" customWidth="1"/>
    <col min="10500" max="10500" width="13.140625" style="4" bestFit="1" customWidth="1"/>
    <col min="10501" max="10501" width="14.28515625" style="4" customWidth="1"/>
    <col min="10502" max="10502" width="17.28515625" style="4" bestFit="1" customWidth="1"/>
    <col min="10503" max="10503" width="15" style="4" customWidth="1"/>
    <col min="10504" max="10504" width="14" style="4" customWidth="1"/>
    <col min="10505" max="10505" width="13.85546875" style="4" customWidth="1"/>
    <col min="10506" max="10506" width="12.7109375" style="4" customWidth="1"/>
    <col min="10507" max="10507" width="14.85546875" style="4" customWidth="1"/>
    <col min="10508" max="10512" width="17.28515625" style="4" customWidth="1"/>
    <col min="10513" max="10513" width="17.85546875" style="4" customWidth="1"/>
    <col min="10514" max="10514" width="12" style="4" customWidth="1"/>
    <col min="10515" max="10752" width="8.85546875" style="4"/>
    <col min="10753" max="10753" width="12.28515625" style="4" customWidth="1"/>
    <col min="10754" max="10754" width="15.42578125" style="4" customWidth="1"/>
    <col min="10755" max="10755" width="17.28515625" style="4" bestFit="1" customWidth="1"/>
    <col min="10756" max="10756" width="13.140625" style="4" bestFit="1" customWidth="1"/>
    <col min="10757" max="10757" width="14.28515625" style="4" customWidth="1"/>
    <col min="10758" max="10758" width="17.28515625" style="4" bestFit="1" customWidth="1"/>
    <col min="10759" max="10759" width="15" style="4" customWidth="1"/>
    <col min="10760" max="10760" width="14" style="4" customWidth="1"/>
    <col min="10761" max="10761" width="13.85546875" style="4" customWidth="1"/>
    <col min="10762" max="10762" width="12.7109375" style="4" customWidth="1"/>
    <col min="10763" max="10763" width="14.85546875" style="4" customWidth="1"/>
    <col min="10764" max="10768" width="17.28515625" style="4" customWidth="1"/>
    <col min="10769" max="10769" width="17.85546875" style="4" customWidth="1"/>
    <col min="10770" max="10770" width="12" style="4" customWidth="1"/>
    <col min="10771" max="11008" width="8.85546875" style="4"/>
    <col min="11009" max="11009" width="12.28515625" style="4" customWidth="1"/>
    <col min="11010" max="11010" width="15.42578125" style="4" customWidth="1"/>
    <col min="11011" max="11011" width="17.28515625" style="4" bestFit="1" customWidth="1"/>
    <col min="11012" max="11012" width="13.140625" style="4" bestFit="1" customWidth="1"/>
    <col min="11013" max="11013" width="14.28515625" style="4" customWidth="1"/>
    <col min="11014" max="11014" width="17.28515625" style="4" bestFit="1" customWidth="1"/>
    <col min="11015" max="11015" width="15" style="4" customWidth="1"/>
    <col min="11016" max="11016" width="14" style="4" customWidth="1"/>
    <col min="11017" max="11017" width="13.85546875" style="4" customWidth="1"/>
    <col min="11018" max="11018" width="12.7109375" style="4" customWidth="1"/>
    <col min="11019" max="11019" width="14.85546875" style="4" customWidth="1"/>
    <col min="11020" max="11024" width="17.28515625" style="4" customWidth="1"/>
    <col min="11025" max="11025" width="17.85546875" style="4" customWidth="1"/>
    <col min="11026" max="11026" width="12" style="4" customWidth="1"/>
    <col min="11027" max="11264" width="8.85546875" style="4"/>
    <col min="11265" max="11265" width="12.28515625" style="4" customWidth="1"/>
    <col min="11266" max="11266" width="15.42578125" style="4" customWidth="1"/>
    <col min="11267" max="11267" width="17.28515625" style="4" bestFit="1" customWidth="1"/>
    <col min="11268" max="11268" width="13.140625" style="4" bestFit="1" customWidth="1"/>
    <col min="11269" max="11269" width="14.28515625" style="4" customWidth="1"/>
    <col min="11270" max="11270" width="17.28515625" style="4" bestFit="1" customWidth="1"/>
    <col min="11271" max="11271" width="15" style="4" customWidth="1"/>
    <col min="11272" max="11272" width="14" style="4" customWidth="1"/>
    <col min="11273" max="11273" width="13.85546875" style="4" customWidth="1"/>
    <col min="11274" max="11274" width="12.7109375" style="4" customWidth="1"/>
    <col min="11275" max="11275" width="14.85546875" style="4" customWidth="1"/>
    <col min="11276" max="11280" width="17.28515625" style="4" customWidth="1"/>
    <col min="11281" max="11281" width="17.85546875" style="4" customWidth="1"/>
    <col min="11282" max="11282" width="12" style="4" customWidth="1"/>
    <col min="11283" max="11520" width="8.85546875" style="4"/>
    <col min="11521" max="11521" width="12.28515625" style="4" customWidth="1"/>
    <col min="11522" max="11522" width="15.42578125" style="4" customWidth="1"/>
    <col min="11523" max="11523" width="17.28515625" style="4" bestFit="1" customWidth="1"/>
    <col min="11524" max="11524" width="13.140625" style="4" bestFit="1" customWidth="1"/>
    <col min="11525" max="11525" width="14.28515625" style="4" customWidth="1"/>
    <col min="11526" max="11526" width="17.28515625" style="4" bestFit="1" customWidth="1"/>
    <col min="11527" max="11527" width="15" style="4" customWidth="1"/>
    <col min="11528" max="11528" width="14" style="4" customWidth="1"/>
    <col min="11529" max="11529" width="13.85546875" style="4" customWidth="1"/>
    <col min="11530" max="11530" width="12.7109375" style="4" customWidth="1"/>
    <col min="11531" max="11531" width="14.85546875" style="4" customWidth="1"/>
    <col min="11532" max="11536" width="17.28515625" style="4" customWidth="1"/>
    <col min="11537" max="11537" width="17.85546875" style="4" customWidth="1"/>
    <col min="11538" max="11538" width="12" style="4" customWidth="1"/>
    <col min="11539" max="11776" width="8.85546875" style="4"/>
    <col min="11777" max="11777" width="12.28515625" style="4" customWidth="1"/>
    <col min="11778" max="11778" width="15.42578125" style="4" customWidth="1"/>
    <col min="11779" max="11779" width="17.28515625" style="4" bestFit="1" customWidth="1"/>
    <col min="11780" max="11780" width="13.140625" style="4" bestFit="1" customWidth="1"/>
    <col min="11781" max="11781" width="14.28515625" style="4" customWidth="1"/>
    <col min="11782" max="11782" width="17.28515625" style="4" bestFit="1" customWidth="1"/>
    <col min="11783" max="11783" width="15" style="4" customWidth="1"/>
    <col min="11784" max="11784" width="14" style="4" customWidth="1"/>
    <col min="11785" max="11785" width="13.85546875" style="4" customWidth="1"/>
    <col min="11786" max="11786" width="12.7109375" style="4" customWidth="1"/>
    <col min="11787" max="11787" width="14.85546875" style="4" customWidth="1"/>
    <col min="11788" max="11792" width="17.28515625" style="4" customWidth="1"/>
    <col min="11793" max="11793" width="17.85546875" style="4" customWidth="1"/>
    <col min="11794" max="11794" width="12" style="4" customWidth="1"/>
    <col min="11795" max="12032" width="8.85546875" style="4"/>
    <col min="12033" max="12033" width="12.28515625" style="4" customWidth="1"/>
    <col min="12034" max="12034" width="15.42578125" style="4" customWidth="1"/>
    <col min="12035" max="12035" width="17.28515625" style="4" bestFit="1" customWidth="1"/>
    <col min="12036" max="12036" width="13.140625" style="4" bestFit="1" customWidth="1"/>
    <col min="12037" max="12037" width="14.28515625" style="4" customWidth="1"/>
    <col min="12038" max="12038" width="17.28515625" style="4" bestFit="1" customWidth="1"/>
    <col min="12039" max="12039" width="15" style="4" customWidth="1"/>
    <col min="12040" max="12040" width="14" style="4" customWidth="1"/>
    <col min="12041" max="12041" width="13.85546875" style="4" customWidth="1"/>
    <col min="12042" max="12042" width="12.7109375" style="4" customWidth="1"/>
    <col min="12043" max="12043" width="14.85546875" style="4" customWidth="1"/>
    <col min="12044" max="12048" width="17.28515625" style="4" customWidth="1"/>
    <col min="12049" max="12049" width="17.85546875" style="4" customWidth="1"/>
    <col min="12050" max="12050" width="12" style="4" customWidth="1"/>
    <col min="12051" max="12288" width="8.85546875" style="4"/>
    <col min="12289" max="12289" width="12.28515625" style="4" customWidth="1"/>
    <col min="12290" max="12290" width="15.42578125" style="4" customWidth="1"/>
    <col min="12291" max="12291" width="17.28515625" style="4" bestFit="1" customWidth="1"/>
    <col min="12292" max="12292" width="13.140625" style="4" bestFit="1" customWidth="1"/>
    <col min="12293" max="12293" width="14.28515625" style="4" customWidth="1"/>
    <col min="12294" max="12294" width="17.28515625" style="4" bestFit="1" customWidth="1"/>
    <col min="12295" max="12295" width="15" style="4" customWidth="1"/>
    <col min="12296" max="12296" width="14" style="4" customWidth="1"/>
    <col min="12297" max="12297" width="13.85546875" style="4" customWidth="1"/>
    <col min="12298" max="12298" width="12.7109375" style="4" customWidth="1"/>
    <col min="12299" max="12299" width="14.85546875" style="4" customWidth="1"/>
    <col min="12300" max="12304" width="17.28515625" style="4" customWidth="1"/>
    <col min="12305" max="12305" width="17.85546875" style="4" customWidth="1"/>
    <col min="12306" max="12306" width="12" style="4" customWidth="1"/>
    <col min="12307" max="12544" width="8.85546875" style="4"/>
    <col min="12545" max="12545" width="12.28515625" style="4" customWidth="1"/>
    <col min="12546" max="12546" width="15.42578125" style="4" customWidth="1"/>
    <col min="12547" max="12547" width="17.28515625" style="4" bestFit="1" customWidth="1"/>
    <col min="12548" max="12548" width="13.140625" style="4" bestFit="1" customWidth="1"/>
    <col min="12549" max="12549" width="14.28515625" style="4" customWidth="1"/>
    <col min="12550" max="12550" width="17.28515625" style="4" bestFit="1" customWidth="1"/>
    <col min="12551" max="12551" width="15" style="4" customWidth="1"/>
    <col min="12552" max="12552" width="14" style="4" customWidth="1"/>
    <col min="12553" max="12553" width="13.85546875" style="4" customWidth="1"/>
    <col min="12554" max="12554" width="12.7109375" style="4" customWidth="1"/>
    <col min="12555" max="12555" width="14.85546875" style="4" customWidth="1"/>
    <col min="12556" max="12560" width="17.28515625" style="4" customWidth="1"/>
    <col min="12561" max="12561" width="17.85546875" style="4" customWidth="1"/>
    <col min="12562" max="12562" width="12" style="4" customWidth="1"/>
    <col min="12563" max="12800" width="8.85546875" style="4"/>
    <col min="12801" max="12801" width="12.28515625" style="4" customWidth="1"/>
    <col min="12802" max="12802" width="15.42578125" style="4" customWidth="1"/>
    <col min="12803" max="12803" width="17.28515625" style="4" bestFit="1" customWidth="1"/>
    <col min="12804" max="12804" width="13.140625" style="4" bestFit="1" customWidth="1"/>
    <col min="12805" max="12805" width="14.28515625" style="4" customWidth="1"/>
    <col min="12806" max="12806" width="17.28515625" style="4" bestFit="1" customWidth="1"/>
    <col min="12807" max="12807" width="15" style="4" customWidth="1"/>
    <col min="12808" max="12808" width="14" style="4" customWidth="1"/>
    <col min="12809" max="12809" width="13.85546875" style="4" customWidth="1"/>
    <col min="12810" max="12810" width="12.7109375" style="4" customWidth="1"/>
    <col min="12811" max="12811" width="14.85546875" style="4" customWidth="1"/>
    <col min="12812" max="12816" width="17.28515625" style="4" customWidth="1"/>
    <col min="12817" max="12817" width="17.85546875" style="4" customWidth="1"/>
    <col min="12818" max="12818" width="12" style="4" customWidth="1"/>
    <col min="12819" max="13056" width="8.85546875" style="4"/>
    <col min="13057" max="13057" width="12.28515625" style="4" customWidth="1"/>
    <col min="13058" max="13058" width="15.42578125" style="4" customWidth="1"/>
    <col min="13059" max="13059" width="17.28515625" style="4" bestFit="1" customWidth="1"/>
    <col min="13060" max="13060" width="13.140625" style="4" bestFit="1" customWidth="1"/>
    <col min="13061" max="13061" width="14.28515625" style="4" customWidth="1"/>
    <col min="13062" max="13062" width="17.28515625" style="4" bestFit="1" customWidth="1"/>
    <col min="13063" max="13063" width="15" style="4" customWidth="1"/>
    <col min="13064" max="13064" width="14" style="4" customWidth="1"/>
    <col min="13065" max="13065" width="13.85546875" style="4" customWidth="1"/>
    <col min="13066" max="13066" width="12.7109375" style="4" customWidth="1"/>
    <col min="13067" max="13067" width="14.85546875" style="4" customWidth="1"/>
    <col min="13068" max="13072" width="17.28515625" style="4" customWidth="1"/>
    <col min="13073" max="13073" width="17.85546875" style="4" customWidth="1"/>
    <col min="13074" max="13074" width="12" style="4" customWidth="1"/>
    <col min="13075" max="13312" width="8.85546875" style="4"/>
    <col min="13313" max="13313" width="12.28515625" style="4" customWidth="1"/>
    <col min="13314" max="13314" width="15.42578125" style="4" customWidth="1"/>
    <col min="13315" max="13315" width="17.28515625" style="4" bestFit="1" customWidth="1"/>
    <col min="13316" max="13316" width="13.140625" style="4" bestFit="1" customWidth="1"/>
    <col min="13317" max="13317" width="14.28515625" style="4" customWidth="1"/>
    <col min="13318" max="13318" width="17.28515625" style="4" bestFit="1" customWidth="1"/>
    <col min="13319" max="13319" width="15" style="4" customWidth="1"/>
    <col min="13320" max="13320" width="14" style="4" customWidth="1"/>
    <col min="13321" max="13321" width="13.85546875" style="4" customWidth="1"/>
    <col min="13322" max="13322" width="12.7109375" style="4" customWidth="1"/>
    <col min="13323" max="13323" width="14.85546875" style="4" customWidth="1"/>
    <col min="13324" max="13328" width="17.28515625" style="4" customWidth="1"/>
    <col min="13329" max="13329" width="17.85546875" style="4" customWidth="1"/>
    <col min="13330" max="13330" width="12" style="4" customWidth="1"/>
    <col min="13331" max="13568" width="8.85546875" style="4"/>
    <col min="13569" max="13569" width="12.28515625" style="4" customWidth="1"/>
    <col min="13570" max="13570" width="15.42578125" style="4" customWidth="1"/>
    <col min="13571" max="13571" width="17.28515625" style="4" bestFit="1" customWidth="1"/>
    <col min="13572" max="13572" width="13.140625" style="4" bestFit="1" customWidth="1"/>
    <col min="13573" max="13573" width="14.28515625" style="4" customWidth="1"/>
    <col min="13574" max="13574" width="17.28515625" style="4" bestFit="1" customWidth="1"/>
    <col min="13575" max="13575" width="15" style="4" customWidth="1"/>
    <col min="13576" max="13576" width="14" style="4" customWidth="1"/>
    <col min="13577" max="13577" width="13.85546875" style="4" customWidth="1"/>
    <col min="13578" max="13578" width="12.7109375" style="4" customWidth="1"/>
    <col min="13579" max="13579" width="14.85546875" style="4" customWidth="1"/>
    <col min="13580" max="13584" width="17.28515625" style="4" customWidth="1"/>
    <col min="13585" max="13585" width="17.85546875" style="4" customWidth="1"/>
    <col min="13586" max="13586" width="12" style="4" customWidth="1"/>
    <col min="13587" max="13824" width="8.85546875" style="4"/>
    <col min="13825" max="13825" width="12.28515625" style="4" customWidth="1"/>
    <col min="13826" max="13826" width="15.42578125" style="4" customWidth="1"/>
    <col min="13827" max="13827" width="17.28515625" style="4" bestFit="1" customWidth="1"/>
    <col min="13828" max="13828" width="13.140625" style="4" bestFit="1" customWidth="1"/>
    <col min="13829" max="13829" width="14.28515625" style="4" customWidth="1"/>
    <col min="13830" max="13830" width="17.28515625" style="4" bestFit="1" customWidth="1"/>
    <col min="13831" max="13831" width="15" style="4" customWidth="1"/>
    <col min="13832" max="13832" width="14" style="4" customWidth="1"/>
    <col min="13833" max="13833" width="13.85546875" style="4" customWidth="1"/>
    <col min="13834" max="13834" width="12.7109375" style="4" customWidth="1"/>
    <col min="13835" max="13835" width="14.85546875" style="4" customWidth="1"/>
    <col min="13836" max="13840" width="17.28515625" style="4" customWidth="1"/>
    <col min="13841" max="13841" width="17.85546875" style="4" customWidth="1"/>
    <col min="13842" max="13842" width="12" style="4" customWidth="1"/>
    <col min="13843" max="14080" width="8.85546875" style="4"/>
    <col min="14081" max="14081" width="12.28515625" style="4" customWidth="1"/>
    <col min="14082" max="14082" width="15.42578125" style="4" customWidth="1"/>
    <col min="14083" max="14083" width="17.28515625" style="4" bestFit="1" customWidth="1"/>
    <col min="14084" max="14084" width="13.140625" style="4" bestFit="1" customWidth="1"/>
    <col min="14085" max="14085" width="14.28515625" style="4" customWidth="1"/>
    <col min="14086" max="14086" width="17.28515625" style="4" bestFit="1" customWidth="1"/>
    <col min="14087" max="14087" width="15" style="4" customWidth="1"/>
    <col min="14088" max="14088" width="14" style="4" customWidth="1"/>
    <col min="14089" max="14089" width="13.85546875" style="4" customWidth="1"/>
    <col min="14090" max="14090" width="12.7109375" style="4" customWidth="1"/>
    <col min="14091" max="14091" width="14.85546875" style="4" customWidth="1"/>
    <col min="14092" max="14096" width="17.28515625" style="4" customWidth="1"/>
    <col min="14097" max="14097" width="17.85546875" style="4" customWidth="1"/>
    <col min="14098" max="14098" width="12" style="4" customWidth="1"/>
    <col min="14099" max="14336" width="8.85546875" style="4"/>
    <col min="14337" max="14337" width="12.28515625" style="4" customWidth="1"/>
    <col min="14338" max="14338" width="15.42578125" style="4" customWidth="1"/>
    <col min="14339" max="14339" width="17.28515625" style="4" bestFit="1" customWidth="1"/>
    <col min="14340" max="14340" width="13.140625" style="4" bestFit="1" customWidth="1"/>
    <col min="14341" max="14341" width="14.28515625" style="4" customWidth="1"/>
    <col min="14342" max="14342" width="17.28515625" style="4" bestFit="1" customWidth="1"/>
    <col min="14343" max="14343" width="15" style="4" customWidth="1"/>
    <col min="14344" max="14344" width="14" style="4" customWidth="1"/>
    <col min="14345" max="14345" width="13.85546875" style="4" customWidth="1"/>
    <col min="14346" max="14346" width="12.7109375" style="4" customWidth="1"/>
    <col min="14347" max="14347" width="14.85546875" style="4" customWidth="1"/>
    <col min="14348" max="14352" width="17.28515625" style="4" customWidth="1"/>
    <col min="14353" max="14353" width="17.85546875" style="4" customWidth="1"/>
    <col min="14354" max="14354" width="12" style="4" customWidth="1"/>
    <col min="14355" max="14592" width="8.85546875" style="4"/>
    <col min="14593" max="14593" width="12.28515625" style="4" customWidth="1"/>
    <col min="14594" max="14594" width="15.42578125" style="4" customWidth="1"/>
    <col min="14595" max="14595" width="17.28515625" style="4" bestFit="1" customWidth="1"/>
    <col min="14596" max="14596" width="13.140625" style="4" bestFit="1" customWidth="1"/>
    <col min="14597" max="14597" width="14.28515625" style="4" customWidth="1"/>
    <col min="14598" max="14598" width="17.28515625" style="4" bestFit="1" customWidth="1"/>
    <col min="14599" max="14599" width="15" style="4" customWidth="1"/>
    <col min="14600" max="14600" width="14" style="4" customWidth="1"/>
    <col min="14601" max="14601" width="13.85546875" style="4" customWidth="1"/>
    <col min="14602" max="14602" width="12.7109375" style="4" customWidth="1"/>
    <col min="14603" max="14603" width="14.85546875" style="4" customWidth="1"/>
    <col min="14604" max="14608" width="17.28515625" style="4" customWidth="1"/>
    <col min="14609" max="14609" width="17.85546875" style="4" customWidth="1"/>
    <col min="14610" max="14610" width="12" style="4" customWidth="1"/>
    <col min="14611" max="14848" width="8.85546875" style="4"/>
    <col min="14849" max="14849" width="12.28515625" style="4" customWidth="1"/>
    <col min="14850" max="14850" width="15.42578125" style="4" customWidth="1"/>
    <col min="14851" max="14851" width="17.28515625" style="4" bestFit="1" customWidth="1"/>
    <col min="14852" max="14852" width="13.140625" style="4" bestFit="1" customWidth="1"/>
    <col min="14853" max="14853" width="14.28515625" style="4" customWidth="1"/>
    <col min="14854" max="14854" width="17.28515625" style="4" bestFit="1" customWidth="1"/>
    <col min="14855" max="14855" width="15" style="4" customWidth="1"/>
    <col min="14856" max="14856" width="14" style="4" customWidth="1"/>
    <col min="14857" max="14857" width="13.85546875" style="4" customWidth="1"/>
    <col min="14858" max="14858" width="12.7109375" style="4" customWidth="1"/>
    <col min="14859" max="14859" width="14.85546875" style="4" customWidth="1"/>
    <col min="14860" max="14864" width="17.28515625" style="4" customWidth="1"/>
    <col min="14865" max="14865" width="17.85546875" style="4" customWidth="1"/>
    <col min="14866" max="14866" width="12" style="4" customWidth="1"/>
    <col min="14867" max="15104" width="8.85546875" style="4"/>
    <col min="15105" max="15105" width="12.28515625" style="4" customWidth="1"/>
    <col min="15106" max="15106" width="15.42578125" style="4" customWidth="1"/>
    <col min="15107" max="15107" width="17.28515625" style="4" bestFit="1" customWidth="1"/>
    <col min="15108" max="15108" width="13.140625" style="4" bestFit="1" customWidth="1"/>
    <col min="15109" max="15109" width="14.28515625" style="4" customWidth="1"/>
    <col min="15110" max="15110" width="17.28515625" style="4" bestFit="1" customWidth="1"/>
    <col min="15111" max="15111" width="15" style="4" customWidth="1"/>
    <col min="15112" max="15112" width="14" style="4" customWidth="1"/>
    <col min="15113" max="15113" width="13.85546875" style="4" customWidth="1"/>
    <col min="15114" max="15114" width="12.7109375" style="4" customWidth="1"/>
    <col min="15115" max="15115" width="14.85546875" style="4" customWidth="1"/>
    <col min="15116" max="15120" width="17.28515625" style="4" customWidth="1"/>
    <col min="15121" max="15121" width="17.85546875" style="4" customWidth="1"/>
    <col min="15122" max="15122" width="12" style="4" customWidth="1"/>
    <col min="15123" max="15360" width="8.85546875" style="4"/>
    <col min="15361" max="15361" width="12.28515625" style="4" customWidth="1"/>
    <col min="15362" max="15362" width="15.42578125" style="4" customWidth="1"/>
    <col min="15363" max="15363" width="17.28515625" style="4" bestFit="1" customWidth="1"/>
    <col min="15364" max="15364" width="13.140625" style="4" bestFit="1" customWidth="1"/>
    <col min="15365" max="15365" width="14.28515625" style="4" customWidth="1"/>
    <col min="15366" max="15366" width="17.28515625" style="4" bestFit="1" customWidth="1"/>
    <col min="15367" max="15367" width="15" style="4" customWidth="1"/>
    <col min="15368" max="15368" width="14" style="4" customWidth="1"/>
    <col min="15369" max="15369" width="13.85546875" style="4" customWidth="1"/>
    <col min="15370" max="15370" width="12.7109375" style="4" customWidth="1"/>
    <col min="15371" max="15371" width="14.85546875" style="4" customWidth="1"/>
    <col min="15372" max="15376" width="17.28515625" style="4" customWidth="1"/>
    <col min="15377" max="15377" width="17.85546875" style="4" customWidth="1"/>
    <col min="15378" max="15378" width="12" style="4" customWidth="1"/>
    <col min="15379" max="15616" width="8.85546875" style="4"/>
    <col min="15617" max="15617" width="12.28515625" style="4" customWidth="1"/>
    <col min="15618" max="15618" width="15.42578125" style="4" customWidth="1"/>
    <col min="15619" max="15619" width="17.28515625" style="4" bestFit="1" customWidth="1"/>
    <col min="15620" max="15620" width="13.140625" style="4" bestFit="1" customWidth="1"/>
    <col min="15621" max="15621" width="14.28515625" style="4" customWidth="1"/>
    <col min="15622" max="15622" width="17.28515625" style="4" bestFit="1" customWidth="1"/>
    <col min="15623" max="15623" width="15" style="4" customWidth="1"/>
    <col min="15624" max="15624" width="14" style="4" customWidth="1"/>
    <col min="15625" max="15625" width="13.85546875" style="4" customWidth="1"/>
    <col min="15626" max="15626" width="12.7109375" style="4" customWidth="1"/>
    <col min="15627" max="15627" width="14.85546875" style="4" customWidth="1"/>
    <col min="15628" max="15632" width="17.28515625" style="4" customWidth="1"/>
    <col min="15633" max="15633" width="17.85546875" style="4" customWidth="1"/>
    <col min="15634" max="15634" width="12" style="4" customWidth="1"/>
    <col min="15635" max="15872" width="8.85546875" style="4"/>
    <col min="15873" max="15873" width="12.28515625" style="4" customWidth="1"/>
    <col min="15874" max="15874" width="15.42578125" style="4" customWidth="1"/>
    <col min="15875" max="15875" width="17.28515625" style="4" bestFit="1" customWidth="1"/>
    <col min="15876" max="15876" width="13.140625" style="4" bestFit="1" customWidth="1"/>
    <col min="15877" max="15877" width="14.28515625" style="4" customWidth="1"/>
    <col min="15878" max="15878" width="17.28515625" style="4" bestFit="1" customWidth="1"/>
    <col min="15879" max="15879" width="15" style="4" customWidth="1"/>
    <col min="15880" max="15880" width="14" style="4" customWidth="1"/>
    <col min="15881" max="15881" width="13.85546875" style="4" customWidth="1"/>
    <col min="15882" max="15882" width="12.7109375" style="4" customWidth="1"/>
    <col min="15883" max="15883" width="14.85546875" style="4" customWidth="1"/>
    <col min="15884" max="15888" width="17.28515625" style="4" customWidth="1"/>
    <col min="15889" max="15889" width="17.85546875" style="4" customWidth="1"/>
    <col min="15890" max="15890" width="12" style="4" customWidth="1"/>
    <col min="15891" max="16128" width="8.85546875" style="4"/>
    <col min="16129" max="16129" width="12.28515625" style="4" customWidth="1"/>
    <col min="16130" max="16130" width="15.42578125" style="4" customWidth="1"/>
    <col min="16131" max="16131" width="17.28515625" style="4" bestFit="1" customWidth="1"/>
    <col min="16132" max="16132" width="13.140625" style="4" bestFit="1" customWidth="1"/>
    <col min="16133" max="16133" width="14.28515625" style="4" customWidth="1"/>
    <col min="16134" max="16134" width="17.28515625" style="4" bestFit="1" customWidth="1"/>
    <col min="16135" max="16135" width="15" style="4" customWidth="1"/>
    <col min="16136" max="16136" width="14" style="4" customWidth="1"/>
    <col min="16137" max="16137" width="13.85546875" style="4" customWidth="1"/>
    <col min="16138" max="16138" width="12.7109375" style="4" customWidth="1"/>
    <col min="16139" max="16139" width="14.85546875" style="4" customWidth="1"/>
    <col min="16140" max="16144" width="17.28515625" style="4" customWidth="1"/>
    <col min="16145" max="16145" width="17.85546875" style="4" customWidth="1"/>
    <col min="16146" max="16146" width="12" style="4" customWidth="1"/>
    <col min="16147" max="16384" width="8.85546875" style="4"/>
  </cols>
  <sheetData>
    <row r="1" spans="1:22" ht="12" customHeight="1" x14ac:dyDescent="0.2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91"/>
    </row>
    <row r="2" spans="1:22" ht="12" customHeight="1" x14ac:dyDescent="0.2">
      <c r="A2" s="555" t="s">
        <v>188</v>
      </c>
      <c r="B2" s="556"/>
      <c r="C2" s="556"/>
      <c r="D2" s="557" t="s">
        <v>39</v>
      </c>
      <c r="E2" s="558"/>
      <c r="F2" s="558"/>
      <c r="G2" s="558"/>
      <c r="H2" s="558"/>
      <c r="I2" s="558"/>
      <c r="J2" s="558"/>
      <c r="K2" s="174"/>
      <c r="L2" s="174"/>
      <c r="M2" s="174"/>
      <c r="N2" s="174"/>
      <c r="O2" s="174"/>
      <c r="P2" s="174"/>
      <c r="Q2" s="174"/>
      <c r="R2" s="192" t="s">
        <v>189</v>
      </c>
      <c r="S2" s="191"/>
    </row>
    <row r="3" spans="1:22" ht="12" customHeight="1" x14ac:dyDescent="0.2">
      <c r="A3" s="555" t="s">
        <v>190</v>
      </c>
      <c r="B3" s="556"/>
      <c r="C3" s="556"/>
      <c r="D3" s="559" t="s">
        <v>13</v>
      </c>
      <c r="E3" s="560"/>
      <c r="F3" s="560"/>
      <c r="G3" s="560"/>
      <c r="H3" s="560"/>
      <c r="I3" s="560"/>
      <c r="J3" s="560"/>
      <c r="K3" s="174"/>
      <c r="L3" s="174"/>
      <c r="M3" s="174"/>
      <c r="N3" s="174"/>
      <c r="O3" s="174"/>
      <c r="P3" s="174"/>
      <c r="Q3" s="174"/>
      <c r="R3" s="174"/>
      <c r="S3" s="191"/>
    </row>
    <row r="4" spans="1:22" ht="12" customHeight="1" x14ac:dyDescent="0.2">
      <c r="A4" s="555" t="s">
        <v>191</v>
      </c>
      <c r="B4" s="556"/>
      <c r="C4" s="556"/>
      <c r="D4" s="560" t="s">
        <v>192</v>
      </c>
      <c r="E4" s="560"/>
      <c r="F4" s="560"/>
      <c r="G4" s="560"/>
      <c r="H4" s="560"/>
      <c r="I4" s="560"/>
      <c r="J4" s="560"/>
      <c r="K4" s="174"/>
      <c r="L4" s="174"/>
      <c r="M4" s="174"/>
      <c r="N4" s="174"/>
      <c r="O4" s="174"/>
      <c r="P4" s="174"/>
      <c r="Q4" s="174"/>
      <c r="R4" s="174"/>
      <c r="S4" s="191"/>
    </row>
    <row r="5" spans="1:22" ht="12" customHeight="1" x14ac:dyDescent="0.2">
      <c r="A5" s="555" t="s">
        <v>193</v>
      </c>
      <c r="B5" s="556"/>
      <c r="C5" s="556"/>
      <c r="D5" s="559" t="s">
        <v>45</v>
      </c>
      <c r="E5" s="560"/>
      <c r="F5" s="560"/>
      <c r="G5" s="560"/>
      <c r="H5" s="560"/>
      <c r="I5" s="560"/>
      <c r="J5" s="560"/>
      <c r="K5" s="174"/>
      <c r="L5" s="174"/>
      <c r="M5" s="174"/>
      <c r="N5" s="174"/>
      <c r="O5" s="174"/>
      <c r="P5" s="174"/>
      <c r="Q5" s="174"/>
      <c r="R5" s="174"/>
      <c r="S5" s="191"/>
    </row>
    <row r="6" spans="1:22" ht="12" customHeight="1" x14ac:dyDescent="0.2">
      <c r="A6" s="555" t="s">
        <v>194</v>
      </c>
      <c r="B6" s="556"/>
      <c r="C6" s="556"/>
      <c r="D6" s="561">
        <v>4201337670008</v>
      </c>
      <c r="E6" s="561"/>
      <c r="F6" s="561"/>
      <c r="G6" s="561"/>
      <c r="H6" s="561"/>
      <c r="I6" s="561"/>
      <c r="J6" s="561"/>
      <c r="K6" s="174"/>
      <c r="L6" s="174"/>
      <c r="M6" s="174"/>
      <c r="N6" s="174"/>
      <c r="O6" s="174"/>
      <c r="P6" s="174"/>
      <c r="Q6" s="174"/>
      <c r="R6" s="174"/>
      <c r="S6" s="191"/>
    </row>
    <row r="7" spans="1:22" ht="12" customHeight="1" x14ac:dyDescent="0.2">
      <c r="A7" s="555" t="s">
        <v>195</v>
      </c>
      <c r="B7" s="556"/>
      <c r="C7" s="556"/>
      <c r="D7" s="559" t="s">
        <v>196</v>
      </c>
      <c r="E7" s="560"/>
      <c r="F7" s="560"/>
      <c r="G7" s="560"/>
      <c r="H7" s="560"/>
      <c r="I7" s="560"/>
      <c r="J7" s="560"/>
      <c r="K7" s="174"/>
      <c r="L7" s="174"/>
      <c r="M7" s="174"/>
      <c r="N7" s="174"/>
      <c r="O7" s="174"/>
      <c r="P7" s="174"/>
      <c r="Q7" s="174"/>
      <c r="R7" s="174"/>
      <c r="S7" s="191"/>
    </row>
    <row r="8" spans="1:22" ht="12" customHeight="1" x14ac:dyDescent="0.2">
      <c r="A8" s="193"/>
      <c r="B8" s="193"/>
      <c r="C8" s="193"/>
      <c r="D8" s="194"/>
      <c r="E8" s="194"/>
      <c r="F8" s="194"/>
      <c r="G8" s="194"/>
      <c r="H8" s="194"/>
      <c r="I8" s="194"/>
      <c r="J8" s="194"/>
      <c r="K8" s="174"/>
      <c r="L8" s="174"/>
      <c r="M8" s="174"/>
      <c r="N8" s="174"/>
      <c r="O8" s="174"/>
      <c r="P8" s="174"/>
      <c r="Q8" s="174"/>
      <c r="R8" s="174"/>
      <c r="S8" s="191"/>
    </row>
    <row r="9" spans="1:22" s="5" customFormat="1" ht="21.75" customHeight="1" x14ac:dyDescent="0.25">
      <c r="A9" s="564" t="s">
        <v>472</v>
      </c>
      <c r="B9" s="564"/>
      <c r="C9" s="564"/>
      <c r="D9" s="564"/>
      <c r="E9" s="564"/>
      <c r="F9" s="564"/>
      <c r="G9" s="564"/>
      <c r="H9" s="564"/>
      <c r="I9" s="564"/>
      <c r="J9" s="564"/>
      <c r="K9" s="564"/>
      <c r="L9" s="564"/>
      <c r="M9" s="564"/>
      <c r="N9" s="564"/>
      <c r="O9" s="564"/>
      <c r="P9" s="564"/>
      <c r="Q9" s="564"/>
      <c r="R9" s="564"/>
      <c r="S9" s="195"/>
    </row>
    <row r="10" spans="1:22" ht="23.25" customHeight="1" x14ac:dyDescent="0.2">
      <c r="A10" s="562" t="s">
        <v>197</v>
      </c>
      <c r="B10" s="562" t="s">
        <v>198</v>
      </c>
      <c r="C10" s="562"/>
      <c r="D10" s="562"/>
      <c r="E10" s="562"/>
      <c r="F10" s="562"/>
      <c r="G10" s="562" t="s">
        <v>199</v>
      </c>
      <c r="H10" s="562"/>
      <c r="I10" s="562"/>
      <c r="J10" s="562"/>
      <c r="K10" s="562"/>
      <c r="L10" s="562" t="s">
        <v>200</v>
      </c>
      <c r="M10" s="565" t="s">
        <v>201</v>
      </c>
      <c r="N10" s="565" t="s">
        <v>202</v>
      </c>
      <c r="O10" s="565" t="s">
        <v>203</v>
      </c>
      <c r="P10" s="565" t="s">
        <v>204</v>
      </c>
      <c r="Q10" s="562" t="s">
        <v>205</v>
      </c>
      <c r="R10" s="562" t="s">
        <v>206</v>
      </c>
      <c r="S10" s="191"/>
    </row>
    <row r="11" spans="1:22" s="6" customFormat="1" ht="47.25" customHeight="1" x14ac:dyDescent="0.25">
      <c r="A11" s="563"/>
      <c r="B11" s="196" t="s">
        <v>207</v>
      </c>
      <c r="C11" s="197" t="s">
        <v>208</v>
      </c>
      <c r="D11" s="196" t="s">
        <v>209</v>
      </c>
      <c r="E11" s="196" t="s">
        <v>210</v>
      </c>
      <c r="F11" s="198" t="s">
        <v>133</v>
      </c>
      <c r="G11" s="196" t="s">
        <v>211</v>
      </c>
      <c r="H11" s="196" t="s">
        <v>212</v>
      </c>
      <c r="I11" s="196" t="s">
        <v>213</v>
      </c>
      <c r="J11" s="196" t="s">
        <v>214</v>
      </c>
      <c r="K11" s="198" t="s">
        <v>133</v>
      </c>
      <c r="L11" s="563"/>
      <c r="M11" s="566"/>
      <c r="N11" s="566"/>
      <c r="O11" s="566"/>
      <c r="P11" s="566"/>
      <c r="Q11" s="563"/>
      <c r="R11" s="563"/>
      <c r="S11" s="199"/>
    </row>
    <row r="12" spans="1:22" ht="12" customHeight="1" x14ac:dyDescent="0.2">
      <c r="A12" s="200">
        <v>46023</v>
      </c>
      <c r="B12" s="136">
        <v>153403.24</v>
      </c>
      <c r="C12" s="136">
        <v>2205563.6277422998</v>
      </c>
      <c r="D12" s="136">
        <v>1579.58</v>
      </c>
      <c r="E12" s="201">
        <v>0</v>
      </c>
      <c r="F12" s="202">
        <v>2360546.4477423001</v>
      </c>
      <c r="G12" s="201">
        <v>0</v>
      </c>
      <c r="H12" s="203">
        <v>9071.1</v>
      </c>
      <c r="I12" s="204">
        <v>4485.0900000000029</v>
      </c>
      <c r="J12" s="201">
        <v>0</v>
      </c>
      <c r="K12" s="202">
        <v>13556.190000000002</v>
      </c>
      <c r="L12" s="136">
        <v>2346990.2577423002</v>
      </c>
      <c r="M12" s="136">
        <v>402967.85000000009</v>
      </c>
      <c r="N12" s="136">
        <v>1944022.4077423001</v>
      </c>
      <c r="O12" s="205">
        <v>0.02</v>
      </c>
      <c r="P12" s="136">
        <v>106.52</v>
      </c>
      <c r="Q12" s="206">
        <v>2071711.6094</v>
      </c>
      <c r="R12" s="207">
        <v>1.1328749846712618</v>
      </c>
      <c r="S12" s="191"/>
      <c r="V12" s="7"/>
    </row>
    <row r="13" spans="1:22" ht="12" customHeight="1" x14ac:dyDescent="0.2">
      <c r="A13" s="200">
        <v>46024</v>
      </c>
      <c r="B13" s="136">
        <v>153403.24</v>
      </c>
      <c r="C13" s="136">
        <v>2205563.63</v>
      </c>
      <c r="D13" s="136">
        <v>1579.58</v>
      </c>
      <c r="E13" s="201">
        <v>0</v>
      </c>
      <c r="F13" s="202">
        <v>2360546.4500000002</v>
      </c>
      <c r="G13" s="201">
        <v>0</v>
      </c>
      <c r="H13" s="203">
        <v>9153.4699999999993</v>
      </c>
      <c r="I13" s="204">
        <v>4591.6099999999997</v>
      </c>
      <c r="J13" s="201">
        <v>0</v>
      </c>
      <c r="K13" s="202">
        <v>13745.079999999998</v>
      </c>
      <c r="L13" s="136">
        <v>2346801.37</v>
      </c>
      <c r="M13" s="136">
        <v>403062.31000000017</v>
      </c>
      <c r="N13" s="136">
        <v>1943739.06</v>
      </c>
      <c r="O13" s="205">
        <v>0.02</v>
      </c>
      <c r="P13" s="136">
        <v>106.51</v>
      </c>
      <c r="Q13" s="206">
        <v>2071711.6094</v>
      </c>
      <c r="R13" s="207">
        <v>1.1327838099433494</v>
      </c>
      <c r="S13" s="191"/>
      <c r="V13" s="7"/>
    </row>
    <row r="14" spans="1:22" ht="12" customHeight="1" x14ac:dyDescent="0.2">
      <c r="A14" s="200">
        <v>46025</v>
      </c>
      <c r="B14" s="136">
        <v>153403.24</v>
      </c>
      <c r="C14" s="136">
        <v>2205563.63</v>
      </c>
      <c r="D14" s="136">
        <v>1579.58</v>
      </c>
      <c r="E14" s="201">
        <v>0</v>
      </c>
      <c r="F14" s="208">
        <v>2360546.4500000002</v>
      </c>
      <c r="G14" s="201">
        <v>0</v>
      </c>
      <c r="H14" s="203">
        <v>9235.84</v>
      </c>
      <c r="I14" s="204">
        <v>4698.12</v>
      </c>
      <c r="J14" s="201">
        <v>0</v>
      </c>
      <c r="K14" s="208">
        <v>13933.96</v>
      </c>
      <c r="L14" s="136">
        <v>2346612.4900000002</v>
      </c>
      <c r="M14" s="136">
        <v>403156.75</v>
      </c>
      <c r="N14" s="136">
        <v>1943455.7400000002</v>
      </c>
      <c r="O14" s="205">
        <v>0.02</v>
      </c>
      <c r="P14" s="136">
        <v>106.49</v>
      </c>
      <c r="Q14" s="206">
        <v>2071711.6094</v>
      </c>
      <c r="R14" s="209">
        <v>1.1326926389525884</v>
      </c>
      <c r="S14" s="191"/>
      <c r="V14" s="7"/>
    </row>
    <row r="15" spans="1:22" ht="12" customHeight="1" x14ac:dyDescent="0.2">
      <c r="A15" s="200">
        <v>46026</v>
      </c>
      <c r="B15" s="136">
        <v>153403.24</v>
      </c>
      <c r="C15" s="136">
        <v>2205563.63</v>
      </c>
      <c r="D15" s="136">
        <v>1579.58</v>
      </c>
      <c r="E15" s="201">
        <v>0</v>
      </c>
      <c r="F15" s="202">
        <v>2360546.4500000002</v>
      </c>
      <c r="G15" s="201">
        <v>0</v>
      </c>
      <c r="H15" s="203">
        <v>9318.2099999999991</v>
      </c>
      <c r="I15" s="204">
        <v>4804.6099999999997</v>
      </c>
      <c r="J15" s="201">
        <v>0</v>
      </c>
      <c r="K15" s="202">
        <v>14122.82</v>
      </c>
      <c r="L15" s="136">
        <v>2346423.6300000004</v>
      </c>
      <c r="M15" s="136">
        <v>403251.19000000012</v>
      </c>
      <c r="N15" s="136">
        <v>1943172.4400000002</v>
      </c>
      <c r="O15" s="205">
        <v>0.02</v>
      </c>
      <c r="P15" s="136">
        <v>106.48</v>
      </c>
      <c r="Q15" s="206">
        <v>2071711.6094</v>
      </c>
      <c r="R15" s="207">
        <v>1.132601477615681</v>
      </c>
      <c r="S15" s="191"/>
      <c r="T15" s="8"/>
      <c r="V15" s="7"/>
    </row>
    <row r="16" spans="1:22" ht="12" customHeight="1" x14ac:dyDescent="0.2">
      <c r="A16" s="200">
        <v>46027</v>
      </c>
      <c r="B16" s="136">
        <v>153403.24</v>
      </c>
      <c r="C16" s="136">
        <v>2205537.54</v>
      </c>
      <c r="D16" s="136">
        <v>1579.58</v>
      </c>
      <c r="E16" s="201">
        <v>0</v>
      </c>
      <c r="F16" s="202">
        <v>2360520.3600000003</v>
      </c>
      <c r="G16" s="201">
        <v>0</v>
      </c>
      <c r="H16" s="203">
        <v>9400.58</v>
      </c>
      <c r="I16" s="204">
        <v>4911.09</v>
      </c>
      <c r="J16" s="201">
        <v>0</v>
      </c>
      <c r="K16" s="202">
        <v>14311.67</v>
      </c>
      <c r="L16" s="136">
        <v>2346208.6900000004</v>
      </c>
      <c r="M16" s="136">
        <v>403332.57000000018</v>
      </c>
      <c r="N16" s="136">
        <v>1942876.12</v>
      </c>
      <c r="O16" s="205">
        <v>0.02</v>
      </c>
      <c r="P16" s="136">
        <v>106.46</v>
      </c>
      <c r="Q16" s="206">
        <v>2071711.6094</v>
      </c>
      <c r="R16" s="207">
        <v>1.1324977276540431</v>
      </c>
      <c r="S16" s="191"/>
      <c r="V16" s="7"/>
    </row>
    <row r="17" spans="1:22" ht="12" customHeight="1" x14ac:dyDescent="0.2">
      <c r="A17" s="200">
        <v>46028</v>
      </c>
      <c r="B17" s="136">
        <v>153403.24</v>
      </c>
      <c r="C17" s="136">
        <v>2205540.81</v>
      </c>
      <c r="D17" s="136">
        <v>1579.58</v>
      </c>
      <c r="E17" s="201">
        <v>0</v>
      </c>
      <c r="F17" s="202">
        <v>2360523.63</v>
      </c>
      <c r="G17" s="201">
        <v>0</v>
      </c>
      <c r="H17" s="203">
        <v>9482.9500000000007</v>
      </c>
      <c r="I17" s="204">
        <v>5017.55</v>
      </c>
      <c r="J17" s="201">
        <v>0</v>
      </c>
      <c r="K17" s="202">
        <v>14500.5</v>
      </c>
      <c r="L17" s="136">
        <v>2346023.13</v>
      </c>
      <c r="M17" s="136">
        <v>403425.37000000011</v>
      </c>
      <c r="N17" s="136">
        <v>1942597.7599999998</v>
      </c>
      <c r="O17" s="205">
        <v>0.02</v>
      </c>
      <c r="P17" s="136">
        <v>106.44</v>
      </c>
      <c r="Q17" s="206">
        <v>2071711.6094</v>
      </c>
      <c r="R17" s="207">
        <v>1.1324081592029331</v>
      </c>
      <c r="S17" s="191"/>
      <c r="V17" s="7"/>
    </row>
    <row r="18" spans="1:22" ht="12" customHeight="1" x14ac:dyDescent="0.2">
      <c r="A18" s="200">
        <v>46029</v>
      </c>
      <c r="B18" s="136">
        <v>153403.24</v>
      </c>
      <c r="C18" s="136">
        <v>2204898.4</v>
      </c>
      <c r="D18" s="136">
        <v>1579.58</v>
      </c>
      <c r="E18" s="201">
        <v>0</v>
      </c>
      <c r="F18" s="202">
        <v>2359881.2199999997</v>
      </c>
      <c r="G18" s="201">
        <v>0</v>
      </c>
      <c r="H18" s="203">
        <v>9565.32</v>
      </c>
      <c r="I18" s="204">
        <v>5123.99</v>
      </c>
      <c r="J18" s="201">
        <v>0</v>
      </c>
      <c r="K18" s="202">
        <v>14689.31</v>
      </c>
      <c r="L18" s="136">
        <v>2345191.9099999997</v>
      </c>
      <c r="M18" s="136">
        <v>403840.99000000011</v>
      </c>
      <c r="N18" s="136">
        <v>1941350.9199999995</v>
      </c>
      <c r="O18" s="205">
        <v>0.02</v>
      </c>
      <c r="P18" s="136">
        <v>106.38</v>
      </c>
      <c r="Q18" s="206">
        <v>2071711.6094</v>
      </c>
      <c r="R18" s="207">
        <v>1.1320069354050701</v>
      </c>
      <c r="S18" s="191"/>
      <c r="V18" s="7"/>
    </row>
    <row r="19" spans="1:22" ht="12" customHeight="1" x14ac:dyDescent="0.2">
      <c r="A19" s="200">
        <v>46030</v>
      </c>
      <c r="B19" s="136">
        <v>153403.24</v>
      </c>
      <c r="C19" s="136">
        <v>2203278.87</v>
      </c>
      <c r="D19" s="136">
        <v>1579.58</v>
      </c>
      <c r="E19" s="201">
        <v>0</v>
      </c>
      <c r="F19" s="202">
        <v>2358261.6900000004</v>
      </c>
      <c r="G19" s="201">
        <v>0</v>
      </c>
      <c r="H19" s="203">
        <v>9647.69</v>
      </c>
      <c r="I19" s="204">
        <v>5230.37</v>
      </c>
      <c r="J19" s="201">
        <v>0</v>
      </c>
      <c r="K19" s="202">
        <v>14878.060000000001</v>
      </c>
      <c r="L19" s="136">
        <v>2343383.6300000004</v>
      </c>
      <c r="M19" s="136">
        <v>404745.15</v>
      </c>
      <c r="N19" s="136">
        <v>1938638.4800000004</v>
      </c>
      <c r="O19" s="205">
        <v>0.02</v>
      </c>
      <c r="P19" s="136">
        <v>106.23</v>
      </c>
      <c r="Q19" s="206">
        <v>2071711.6094</v>
      </c>
      <c r="R19" s="207">
        <v>1.1311340919109301</v>
      </c>
      <c r="S19" s="191"/>
      <c r="V19" s="7"/>
    </row>
    <row r="20" spans="1:22" ht="12" customHeight="1" x14ac:dyDescent="0.2">
      <c r="A20" s="200">
        <v>46031</v>
      </c>
      <c r="B20" s="136">
        <v>153403.24</v>
      </c>
      <c r="C20" s="136">
        <v>2202473.19</v>
      </c>
      <c r="D20" s="136">
        <v>1579.58</v>
      </c>
      <c r="E20" s="201">
        <v>0</v>
      </c>
      <c r="F20" s="202">
        <v>2357456.0099999998</v>
      </c>
      <c r="G20" s="201">
        <v>0</v>
      </c>
      <c r="H20" s="203">
        <v>9730.06</v>
      </c>
      <c r="I20" s="204">
        <v>5336.6</v>
      </c>
      <c r="J20" s="201">
        <v>0</v>
      </c>
      <c r="K20" s="202">
        <v>15066.66</v>
      </c>
      <c r="L20" s="136">
        <v>2342389.3499999996</v>
      </c>
      <c r="M20" s="136">
        <v>404898.07000000012</v>
      </c>
      <c r="N20" s="136">
        <v>1937491.2799999996</v>
      </c>
      <c r="O20" s="205">
        <v>0.02</v>
      </c>
      <c r="P20" s="136">
        <v>106.16</v>
      </c>
      <c r="Q20" s="206">
        <v>2071711.6094</v>
      </c>
      <c r="R20" s="207">
        <v>1.1306541602469429</v>
      </c>
      <c r="S20" s="191"/>
      <c r="V20" s="7"/>
    </row>
    <row r="21" spans="1:22" ht="12" customHeight="1" x14ac:dyDescent="0.2">
      <c r="A21" s="200">
        <v>46032</v>
      </c>
      <c r="B21" s="136">
        <v>153403.24</v>
      </c>
      <c r="C21" s="136">
        <v>2202403.2400000002</v>
      </c>
      <c r="D21" s="136">
        <v>1579.58</v>
      </c>
      <c r="E21" s="201">
        <v>0</v>
      </c>
      <c r="F21" s="202">
        <v>2357386.0600000005</v>
      </c>
      <c r="G21" s="201">
        <v>0</v>
      </c>
      <c r="H21" s="203">
        <v>9812.42</v>
      </c>
      <c r="I21" s="204">
        <v>5442.76</v>
      </c>
      <c r="J21" s="201">
        <v>0</v>
      </c>
      <c r="K21" s="202">
        <v>15255.18</v>
      </c>
      <c r="L21" s="136">
        <v>2342130.8800000004</v>
      </c>
      <c r="M21" s="136">
        <v>405027.34000000008</v>
      </c>
      <c r="N21" s="136">
        <v>1937103.5400000003</v>
      </c>
      <c r="O21" s="205">
        <v>0.02</v>
      </c>
      <c r="P21" s="136">
        <v>106.14</v>
      </c>
      <c r="Q21" s="206">
        <v>2071711.6094</v>
      </c>
      <c r="R21" s="207">
        <v>1.130529398673553</v>
      </c>
      <c r="S21" s="191"/>
      <c r="V21" s="7"/>
    </row>
    <row r="22" spans="1:22" ht="12" customHeight="1" x14ac:dyDescent="0.2">
      <c r="A22" s="200">
        <v>46033</v>
      </c>
      <c r="B22" s="136">
        <v>153403.24</v>
      </c>
      <c r="C22" s="136">
        <v>2202403.2400000002</v>
      </c>
      <c r="D22" s="136">
        <v>1579.58</v>
      </c>
      <c r="E22" s="201">
        <v>0</v>
      </c>
      <c r="F22" s="202">
        <v>2357386.0600000005</v>
      </c>
      <c r="G22" s="201">
        <v>0</v>
      </c>
      <c r="H22" s="203">
        <v>9894.7800000000007</v>
      </c>
      <c r="I22" s="204">
        <v>5548.9</v>
      </c>
      <c r="J22" s="201">
        <v>0</v>
      </c>
      <c r="K22" s="202">
        <v>15443.68</v>
      </c>
      <c r="L22" s="136">
        <v>2341942.3800000004</v>
      </c>
      <c r="M22" s="136">
        <v>405121.60000000009</v>
      </c>
      <c r="N22" s="136">
        <v>1936820.7800000003</v>
      </c>
      <c r="O22" s="205">
        <v>0.02</v>
      </c>
      <c r="P22" s="136">
        <v>106.13</v>
      </c>
      <c r="Q22" s="206">
        <v>2071711.6094</v>
      </c>
      <c r="R22" s="207">
        <v>1.1304384111060051</v>
      </c>
      <c r="S22" s="191"/>
      <c r="V22" s="7"/>
    </row>
    <row r="23" spans="1:22" ht="12" customHeight="1" x14ac:dyDescent="0.2">
      <c r="A23" s="200">
        <v>46034</v>
      </c>
      <c r="B23" s="136">
        <v>147862.57</v>
      </c>
      <c r="C23" s="136">
        <v>2202342.35</v>
      </c>
      <c r="D23" s="136">
        <v>1579.58</v>
      </c>
      <c r="E23" s="201">
        <v>0</v>
      </c>
      <c r="F23" s="202">
        <v>2351784.5</v>
      </c>
      <c r="G23" s="201">
        <v>0</v>
      </c>
      <c r="H23" s="203">
        <v>8010.42</v>
      </c>
      <c r="I23" s="204">
        <v>2083.48</v>
      </c>
      <c r="J23" s="201">
        <v>0</v>
      </c>
      <c r="K23" s="202">
        <v>10093.9</v>
      </c>
      <c r="L23" s="136">
        <v>2341690.6</v>
      </c>
      <c r="M23" s="136">
        <v>407069.68000000017</v>
      </c>
      <c r="N23" s="136">
        <v>1934620.92</v>
      </c>
      <c r="O23" s="205">
        <v>0.02</v>
      </c>
      <c r="P23" s="136">
        <v>106.01</v>
      </c>
      <c r="Q23" s="206">
        <v>2071711.6094</v>
      </c>
      <c r="R23" s="207">
        <v>1.1303168787465503</v>
      </c>
      <c r="S23" s="210"/>
      <c r="V23" s="7"/>
    </row>
    <row r="24" spans="1:22" ht="12" customHeight="1" x14ac:dyDescent="0.2">
      <c r="A24" s="200">
        <v>46035</v>
      </c>
      <c r="B24" s="136">
        <v>147862.57</v>
      </c>
      <c r="C24" s="136">
        <v>2201019.86</v>
      </c>
      <c r="D24" s="136">
        <v>1579.58</v>
      </c>
      <c r="E24" s="201">
        <v>0</v>
      </c>
      <c r="F24" s="202">
        <v>2350462.0099999998</v>
      </c>
      <c r="G24" s="201">
        <v>0</v>
      </c>
      <c r="H24" s="203">
        <v>8092.78</v>
      </c>
      <c r="I24" s="211">
        <v>2189.4899999999998</v>
      </c>
      <c r="J24" s="201">
        <v>0</v>
      </c>
      <c r="K24" s="202">
        <v>10282.27</v>
      </c>
      <c r="L24" s="136">
        <v>2340179.7399999998</v>
      </c>
      <c r="M24" s="136">
        <v>405846.49000000017</v>
      </c>
      <c r="N24" s="136">
        <v>1934333.2499999995</v>
      </c>
      <c r="O24" s="205">
        <v>0.02</v>
      </c>
      <c r="P24" s="136">
        <v>105.99</v>
      </c>
      <c r="Q24" s="206">
        <v>2071711.6094</v>
      </c>
      <c r="R24" s="207">
        <v>1.1295875977051422</v>
      </c>
      <c r="S24" s="191"/>
      <c r="V24" s="7"/>
    </row>
    <row r="25" spans="1:22" ht="12" customHeight="1" x14ac:dyDescent="0.2">
      <c r="A25" s="200">
        <v>46036</v>
      </c>
      <c r="B25" s="136">
        <v>147862.57</v>
      </c>
      <c r="C25" s="136">
        <v>2200838.02</v>
      </c>
      <c r="D25" s="136">
        <v>1579.58</v>
      </c>
      <c r="E25" s="201">
        <v>0</v>
      </c>
      <c r="F25" s="202">
        <v>2350280.17</v>
      </c>
      <c r="G25" s="201">
        <v>0</v>
      </c>
      <c r="H25" s="203">
        <v>8175.14</v>
      </c>
      <c r="I25" s="204">
        <v>2295.48</v>
      </c>
      <c r="J25" s="201">
        <v>0</v>
      </c>
      <c r="K25" s="202">
        <v>10470.620000000001</v>
      </c>
      <c r="L25" s="136">
        <v>2339809.5499999998</v>
      </c>
      <c r="M25" s="136">
        <v>406005.50000000012</v>
      </c>
      <c r="N25" s="136">
        <v>1933804.0499999998</v>
      </c>
      <c r="O25" s="205">
        <v>0.02</v>
      </c>
      <c r="P25" s="136">
        <v>105.96</v>
      </c>
      <c r="Q25" s="206">
        <v>2071711.6094</v>
      </c>
      <c r="R25" s="207">
        <v>1.1294089097071021</v>
      </c>
      <c r="S25" s="191"/>
      <c r="V25" s="7"/>
    </row>
    <row r="26" spans="1:22" ht="12" customHeight="1" x14ac:dyDescent="0.2">
      <c r="A26" s="200">
        <v>46037</v>
      </c>
      <c r="B26" s="136">
        <v>147862.57</v>
      </c>
      <c r="C26" s="136">
        <v>2200674.56</v>
      </c>
      <c r="D26" s="136">
        <v>1579.58</v>
      </c>
      <c r="E26" s="201">
        <v>0</v>
      </c>
      <c r="F26" s="202">
        <v>2350116.71</v>
      </c>
      <c r="G26" s="201">
        <v>0</v>
      </c>
      <c r="H26" s="203">
        <v>8257.5</v>
      </c>
      <c r="I26" s="204">
        <v>2401.44</v>
      </c>
      <c r="J26" s="201">
        <v>0</v>
      </c>
      <c r="K26" s="202">
        <v>10658.94</v>
      </c>
      <c r="L26" s="136">
        <v>2339457.77</v>
      </c>
      <c r="M26" s="136">
        <v>406144.9</v>
      </c>
      <c r="N26" s="136">
        <v>1933312.87</v>
      </c>
      <c r="O26" s="205">
        <v>0.02</v>
      </c>
      <c r="P26" s="136">
        <v>105.93</v>
      </c>
      <c r="Q26" s="206">
        <v>2071711.6094</v>
      </c>
      <c r="R26" s="207">
        <v>1.129239108081044</v>
      </c>
      <c r="S26" s="191"/>
      <c r="V26" s="7"/>
    </row>
    <row r="27" spans="1:22" ht="12" customHeight="1" x14ac:dyDescent="0.2">
      <c r="A27" s="200">
        <v>46038</v>
      </c>
      <c r="B27" s="136">
        <v>147862.57</v>
      </c>
      <c r="C27" s="136">
        <v>2200625.13</v>
      </c>
      <c r="D27" s="136">
        <v>1579.58</v>
      </c>
      <c r="E27" s="201">
        <v>0</v>
      </c>
      <c r="F27" s="202">
        <v>2350067.2799999998</v>
      </c>
      <c r="G27" s="201">
        <v>0</v>
      </c>
      <c r="H27" s="203">
        <v>8339.86</v>
      </c>
      <c r="I27" s="204">
        <v>2507.37</v>
      </c>
      <c r="J27" s="201">
        <v>0</v>
      </c>
      <c r="K27" s="202">
        <v>10847.23</v>
      </c>
      <c r="L27" s="136">
        <v>2339220.0499999998</v>
      </c>
      <c r="M27" s="136">
        <v>406211.60000000021</v>
      </c>
      <c r="N27" s="136">
        <v>1933008.4499999997</v>
      </c>
      <c r="O27" s="205">
        <v>0.02</v>
      </c>
      <c r="P27" s="136">
        <v>105.92</v>
      </c>
      <c r="Q27" s="206">
        <v>2071711.6094</v>
      </c>
      <c r="R27" s="207">
        <v>1.1291243623804736</v>
      </c>
      <c r="S27" s="191"/>
      <c r="V27" s="7"/>
    </row>
    <row r="28" spans="1:22" ht="12" customHeight="1" x14ac:dyDescent="0.2">
      <c r="A28" s="200">
        <v>46039</v>
      </c>
      <c r="B28" s="136">
        <v>147862.57</v>
      </c>
      <c r="C28" s="136">
        <v>2200625.13</v>
      </c>
      <c r="D28" s="136">
        <v>1579.58</v>
      </c>
      <c r="E28" s="201">
        <v>0</v>
      </c>
      <c r="F28" s="202">
        <v>2350067.2799999998</v>
      </c>
      <c r="G28" s="201">
        <v>0</v>
      </c>
      <c r="H28" s="203">
        <v>8422.2199999999993</v>
      </c>
      <c r="I28" s="204">
        <v>2613.29</v>
      </c>
      <c r="J28" s="201">
        <v>0</v>
      </c>
      <c r="K28" s="202">
        <v>11035.509999999998</v>
      </c>
      <c r="L28" s="136">
        <v>2339031.77</v>
      </c>
      <c r="M28" s="136">
        <v>406305.75000000012</v>
      </c>
      <c r="N28" s="136">
        <v>1932726.02</v>
      </c>
      <c r="O28" s="205">
        <v>0.02</v>
      </c>
      <c r="P28" s="136">
        <v>105.9</v>
      </c>
      <c r="Q28" s="206">
        <v>2071711.6094</v>
      </c>
      <c r="R28" s="207">
        <v>1.1290334810053124</v>
      </c>
      <c r="S28" s="191"/>
      <c r="V28" s="7"/>
    </row>
    <row r="29" spans="1:22" ht="12" customHeight="1" x14ac:dyDescent="0.2">
      <c r="A29" s="200">
        <v>46040</v>
      </c>
      <c r="B29" s="136">
        <v>147862.57</v>
      </c>
      <c r="C29" s="136">
        <v>2200625.13</v>
      </c>
      <c r="D29" s="136">
        <v>1579.58</v>
      </c>
      <c r="E29" s="201">
        <v>0</v>
      </c>
      <c r="F29" s="202">
        <v>2350067.2799999998</v>
      </c>
      <c r="G29" s="201">
        <v>0</v>
      </c>
      <c r="H29" s="203">
        <v>8504.58</v>
      </c>
      <c r="I29" s="204">
        <v>2719.19</v>
      </c>
      <c r="J29" s="201">
        <v>0</v>
      </c>
      <c r="K29" s="202">
        <v>11223.77</v>
      </c>
      <c r="L29" s="136">
        <v>2338843.5099999998</v>
      </c>
      <c r="M29" s="136">
        <v>406399.89000000007</v>
      </c>
      <c r="N29" s="136">
        <v>1932443.6199999996</v>
      </c>
      <c r="O29" s="205">
        <v>0.02</v>
      </c>
      <c r="P29" s="136">
        <v>105.89</v>
      </c>
      <c r="Q29" s="206">
        <v>2071711.6094</v>
      </c>
      <c r="R29" s="207">
        <v>1.1289426092840043</v>
      </c>
      <c r="S29" s="191"/>
      <c r="V29" s="7"/>
    </row>
    <row r="30" spans="1:22" ht="12" customHeight="1" x14ac:dyDescent="0.2">
      <c r="A30" s="200">
        <v>46041</v>
      </c>
      <c r="B30" s="136">
        <v>147862.57</v>
      </c>
      <c r="C30" s="136">
        <v>2200168.5099999998</v>
      </c>
      <c r="D30" s="136">
        <v>1579.58</v>
      </c>
      <c r="E30" s="201">
        <v>0</v>
      </c>
      <c r="F30" s="202">
        <v>2349610.6599999997</v>
      </c>
      <c r="G30" s="201">
        <v>0</v>
      </c>
      <c r="H30" s="203">
        <v>8586.94</v>
      </c>
      <c r="I30" s="204">
        <v>2825.08</v>
      </c>
      <c r="J30" s="201">
        <v>0</v>
      </c>
      <c r="K30" s="202">
        <v>11412.02</v>
      </c>
      <c r="L30" s="136">
        <v>2338198.6399999997</v>
      </c>
      <c r="M30" s="136">
        <v>406612.78000000014</v>
      </c>
      <c r="N30" s="136">
        <v>1931585.8599999994</v>
      </c>
      <c r="O30" s="205">
        <v>0.02</v>
      </c>
      <c r="P30" s="136">
        <v>105.84</v>
      </c>
      <c r="Q30" s="206">
        <v>2071711.6094</v>
      </c>
      <c r="R30" s="207">
        <v>1.1286313352644572</v>
      </c>
      <c r="S30" s="191"/>
      <c r="V30" s="7"/>
    </row>
    <row r="31" spans="1:22" ht="12" customHeight="1" x14ac:dyDescent="0.2">
      <c r="A31" s="200">
        <v>46042</v>
      </c>
      <c r="B31" s="136">
        <v>147862.57</v>
      </c>
      <c r="C31" s="136">
        <v>2200003.91</v>
      </c>
      <c r="D31" s="136">
        <v>1579.58</v>
      </c>
      <c r="E31" s="201">
        <v>0</v>
      </c>
      <c r="F31" s="202">
        <v>2349446.06</v>
      </c>
      <c r="G31" s="201">
        <v>0</v>
      </c>
      <c r="H31" s="203">
        <v>177959.29</v>
      </c>
      <c r="I31" s="204">
        <v>2930.92</v>
      </c>
      <c r="J31" s="201">
        <v>0</v>
      </c>
      <c r="K31" s="202">
        <v>180890.21000000002</v>
      </c>
      <c r="L31" s="136">
        <v>2168555.85</v>
      </c>
      <c r="M31" s="136">
        <v>606294.04000000015</v>
      </c>
      <c r="N31" s="136">
        <v>1562261.81</v>
      </c>
      <c r="O31" s="205">
        <v>0.02</v>
      </c>
      <c r="P31" s="136">
        <v>85.6</v>
      </c>
      <c r="Q31" s="206">
        <v>1921711.6094</v>
      </c>
      <c r="R31" s="207">
        <v>1.1284502000157404</v>
      </c>
      <c r="S31" s="191"/>
      <c r="V31" s="7"/>
    </row>
    <row r="32" spans="1:22" ht="12" customHeight="1" x14ac:dyDescent="0.2">
      <c r="A32" s="200">
        <v>46043</v>
      </c>
      <c r="B32" s="136">
        <v>147862.57</v>
      </c>
      <c r="C32" s="136">
        <v>2199985.7000000002</v>
      </c>
      <c r="D32" s="136">
        <v>1579.58</v>
      </c>
      <c r="E32" s="201">
        <v>0</v>
      </c>
      <c r="F32" s="202">
        <v>2349427.85</v>
      </c>
      <c r="G32" s="201">
        <v>0</v>
      </c>
      <c r="H32" s="203">
        <v>178041.27</v>
      </c>
      <c r="I32" s="204">
        <v>3016.52</v>
      </c>
      <c r="J32" s="201">
        <v>0</v>
      </c>
      <c r="K32" s="202">
        <v>181057.78999999998</v>
      </c>
      <c r="L32" s="136">
        <v>2168370.06</v>
      </c>
      <c r="M32" s="136">
        <v>606360.72000000009</v>
      </c>
      <c r="N32" s="136">
        <v>1562009.3399999999</v>
      </c>
      <c r="O32" s="205">
        <v>0.02</v>
      </c>
      <c r="P32" s="136">
        <v>85.59</v>
      </c>
      <c r="Q32" s="206">
        <v>1921711.6094</v>
      </c>
      <c r="R32" s="207">
        <v>1.1283535205769051</v>
      </c>
      <c r="S32" s="191"/>
      <c r="V32" s="7"/>
    </row>
    <row r="33" spans="1:22" ht="12" customHeight="1" x14ac:dyDescent="0.2">
      <c r="A33" s="200">
        <v>46044</v>
      </c>
      <c r="B33" s="136">
        <v>147862.57</v>
      </c>
      <c r="C33" s="136">
        <v>2199818.77</v>
      </c>
      <c r="D33" s="136">
        <v>1579.58</v>
      </c>
      <c r="E33" s="201">
        <v>0</v>
      </c>
      <c r="F33" s="208">
        <v>2349260.92</v>
      </c>
      <c r="G33" s="201">
        <v>0</v>
      </c>
      <c r="H33" s="203">
        <v>178123.25</v>
      </c>
      <c r="I33" s="204">
        <v>3102.11</v>
      </c>
      <c r="J33" s="201">
        <v>0</v>
      </c>
      <c r="K33" s="208">
        <v>181225.36</v>
      </c>
      <c r="L33" s="136">
        <v>2168035.56</v>
      </c>
      <c r="M33" s="136">
        <v>606361.04</v>
      </c>
      <c r="N33" s="136">
        <v>1561674.52</v>
      </c>
      <c r="O33" s="205">
        <v>0.02</v>
      </c>
      <c r="P33" s="136">
        <v>85.57</v>
      </c>
      <c r="Q33" s="206">
        <v>1921711.6094</v>
      </c>
      <c r="R33" s="209">
        <v>1.1281794569981849</v>
      </c>
      <c r="S33" s="191"/>
      <c r="V33" s="7"/>
    </row>
    <row r="34" spans="1:22" ht="12" customHeight="1" x14ac:dyDescent="0.2">
      <c r="A34" s="200">
        <v>46045</v>
      </c>
      <c r="B34" s="136">
        <v>147862.57</v>
      </c>
      <c r="C34" s="136">
        <v>2199406.12</v>
      </c>
      <c r="D34" s="136">
        <v>1579.58</v>
      </c>
      <c r="E34" s="201">
        <v>0</v>
      </c>
      <c r="F34" s="208">
        <v>2348848.27</v>
      </c>
      <c r="G34" s="201">
        <v>0</v>
      </c>
      <c r="H34" s="203">
        <v>178205.23</v>
      </c>
      <c r="I34" s="204">
        <v>3187.68</v>
      </c>
      <c r="J34" s="201">
        <v>0</v>
      </c>
      <c r="K34" s="208">
        <v>181392.91</v>
      </c>
      <c r="L34" s="136">
        <v>2167455.36</v>
      </c>
      <c r="M34" s="136">
        <v>606567.68000000005</v>
      </c>
      <c r="N34" s="136">
        <v>1560887.6799999997</v>
      </c>
      <c r="O34" s="205">
        <v>0.02</v>
      </c>
      <c r="P34" s="136">
        <v>85.53</v>
      </c>
      <c r="Q34" s="206">
        <v>1921711.6094</v>
      </c>
      <c r="R34" s="209">
        <v>1.1278775386472928</v>
      </c>
      <c r="S34" s="191"/>
      <c r="V34" s="7"/>
    </row>
    <row r="35" spans="1:22" ht="12" customHeight="1" x14ac:dyDescent="0.2">
      <c r="A35" s="200">
        <v>46046</v>
      </c>
      <c r="B35" s="136">
        <v>147862.57</v>
      </c>
      <c r="C35" s="136">
        <v>2199396.25</v>
      </c>
      <c r="D35" s="136">
        <v>1579.58</v>
      </c>
      <c r="E35" s="201">
        <v>0</v>
      </c>
      <c r="F35" s="202">
        <v>2348838.4</v>
      </c>
      <c r="G35" s="201">
        <v>0</v>
      </c>
      <c r="H35" s="203">
        <v>178287.21</v>
      </c>
      <c r="I35" s="204">
        <v>3273.21</v>
      </c>
      <c r="J35" s="201">
        <v>0</v>
      </c>
      <c r="K35" s="202">
        <v>181560.41999999998</v>
      </c>
      <c r="L35" s="136">
        <v>2167277.98</v>
      </c>
      <c r="M35" s="136">
        <v>606656.39</v>
      </c>
      <c r="N35" s="136">
        <v>1560621.5899999999</v>
      </c>
      <c r="O35" s="205">
        <v>0.02</v>
      </c>
      <c r="P35" s="136">
        <v>85.51</v>
      </c>
      <c r="Q35" s="206">
        <v>1921711.6094</v>
      </c>
      <c r="R35" s="207">
        <v>1.1277852355154743</v>
      </c>
      <c r="S35" s="191"/>
      <c r="V35" s="7"/>
    </row>
    <row r="36" spans="1:22" ht="12" customHeight="1" x14ac:dyDescent="0.2">
      <c r="A36" s="200">
        <v>46047</v>
      </c>
      <c r="B36" s="136">
        <v>147862.57</v>
      </c>
      <c r="C36" s="136">
        <v>2199396.25</v>
      </c>
      <c r="D36" s="136">
        <v>1579.58</v>
      </c>
      <c r="E36" s="201">
        <v>0</v>
      </c>
      <c r="F36" s="202">
        <v>2348838.4</v>
      </c>
      <c r="G36" s="201">
        <v>0</v>
      </c>
      <c r="H36" s="203">
        <v>178369.19</v>
      </c>
      <c r="I36" s="204">
        <v>3358.72</v>
      </c>
      <c r="J36" s="201">
        <v>0</v>
      </c>
      <c r="K36" s="202">
        <v>181727.91</v>
      </c>
      <c r="L36" s="136">
        <v>2167110.4899999998</v>
      </c>
      <c r="M36" s="136">
        <v>606740.15</v>
      </c>
      <c r="N36" s="136">
        <v>1560370.3399999999</v>
      </c>
      <c r="O36" s="205">
        <v>0.02</v>
      </c>
      <c r="P36" s="136">
        <v>85.5</v>
      </c>
      <c r="Q36" s="206">
        <v>1921711.6094</v>
      </c>
      <c r="R36" s="207">
        <v>1.1276980788374478</v>
      </c>
      <c r="S36" s="191"/>
      <c r="V36" s="7"/>
    </row>
    <row r="37" spans="1:22" ht="12" customHeight="1" x14ac:dyDescent="0.2">
      <c r="A37" s="200">
        <v>46048</v>
      </c>
      <c r="B37" s="136">
        <v>147862.57</v>
      </c>
      <c r="C37" s="136">
        <v>2167709.7400000002</v>
      </c>
      <c r="D37" s="136">
        <v>33410.58</v>
      </c>
      <c r="E37" s="201">
        <v>0</v>
      </c>
      <c r="F37" s="202">
        <v>2348982.89</v>
      </c>
      <c r="G37" s="201">
        <v>384.81</v>
      </c>
      <c r="H37" s="203">
        <v>178451.16999999998</v>
      </c>
      <c r="I37" s="204">
        <v>3444.2200000000003</v>
      </c>
      <c r="J37" s="201">
        <v>0</v>
      </c>
      <c r="K37" s="202">
        <v>182280.19999999998</v>
      </c>
      <c r="L37" s="136">
        <v>2166702.69</v>
      </c>
      <c r="M37" s="136">
        <v>606928.4</v>
      </c>
      <c r="N37" s="136">
        <v>1559774.29</v>
      </c>
      <c r="O37" s="205">
        <v>0.02</v>
      </c>
      <c r="P37" s="136">
        <v>85.47</v>
      </c>
      <c r="Q37" s="206">
        <v>1921711.6094</v>
      </c>
      <c r="R37" s="207">
        <v>1.1274858721785479</v>
      </c>
      <c r="S37" s="191"/>
      <c r="V37" s="7"/>
    </row>
    <row r="38" spans="1:22" ht="12" customHeight="1" x14ac:dyDescent="0.2">
      <c r="A38" s="200">
        <v>46049</v>
      </c>
      <c r="B38" s="136">
        <v>147862.57</v>
      </c>
      <c r="C38" s="136">
        <v>2167589.0099999998</v>
      </c>
      <c r="D38" s="136">
        <v>33410.58</v>
      </c>
      <c r="E38" s="201">
        <v>0</v>
      </c>
      <c r="F38" s="202">
        <v>2348862.1599999997</v>
      </c>
      <c r="G38" s="201">
        <v>384.81</v>
      </c>
      <c r="H38" s="203">
        <v>178533.14999999997</v>
      </c>
      <c r="I38" s="204">
        <v>3529.69</v>
      </c>
      <c r="J38" s="201">
        <v>0</v>
      </c>
      <c r="K38" s="202">
        <v>182447.64999999997</v>
      </c>
      <c r="L38" s="136">
        <v>2166414.5099999998</v>
      </c>
      <c r="M38" s="136">
        <v>607020.34000000008</v>
      </c>
      <c r="N38" s="136">
        <v>1559394.1699999997</v>
      </c>
      <c r="O38" s="205">
        <v>0.02</v>
      </c>
      <c r="P38" s="136">
        <v>85.45</v>
      </c>
      <c r="Q38" s="206">
        <v>1921711.6094</v>
      </c>
      <c r="R38" s="207">
        <v>1.1273359121124327</v>
      </c>
      <c r="S38" s="191"/>
      <c r="V38" s="7"/>
    </row>
    <row r="39" spans="1:22" ht="12" customHeight="1" x14ac:dyDescent="0.2">
      <c r="A39" s="200">
        <v>46050</v>
      </c>
      <c r="B39" s="136">
        <v>10018.11</v>
      </c>
      <c r="C39" s="136">
        <v>2167508.79</v>
      </c>
      <c r="D39" s="136">
        <v>1579.58</v>
      </c>
      <c r="E39" s="201">
        <v>0</v>
      </c>
      <c r="F39" s="202">
        <v>2179106.48</v>
      </c>
      <c r="G39" s="201">
        <v>0</v>
      </c>
      <c r="H39" s="203">
        <v>9325.1299999999992</v>
      </c>
      <c r="I39" s="204">
        <v>3615.14</v>
      </c>
      <c r="J39" s="201">
        <v>0</v>
      </c>
      <c r="K39" s="202">
        <v>12940.269999999999</v>
      </c>
      <c r="L39" s="136">
        <v>2166166.21</v>
      </c>
      <c r="M39" s="136">
        <v>607123.64</v>
      </c>
      <c r="N39" s="136">
        <v>1559042.5699999998</v>
      </c>
      <c r="O39" s="205">
        <v>0.02</v>
      </c>
      <c r="P39" s="136">
        <v>85.43</v>
      </c>
      <c r="Q39" s="206">
        <v>1921711.6094</v>
      </c>
      <c r="R39" s="207">
        <v>1.1272067043797087</v>
      </c>
      <c r="S39" s="191"/>
      <c r="V39" s="7"/>
    </row>
    <row r="40" spans="1:22" ht="12" customHeight="1" x14ac:dyDescent="0.2">
      <c r="A40" s="200">
        <v>46051</v>
      </c>
      <c r="B40" s="136">
        <v>10018.11</v>
      </c>
      <c r="C40" s="136">
        <v>2167498.35</v>
      </c>
      <c r="D40" s="136">
        <v>1579.58</v>
      </c>
      <c r="E40" s="201">
        <v>0</v>
      </c>
      <c r="F40" s="202">
        <v>2179096.04</v>
      </c>
      <c r="G40" s="201">
        <v>0</v>
      </c>
      <c r="H40" s="203">
        <v>9407.11</v>
      </c>
      <c r="I40" s="204">
        <v>3700.57</v>
      </c>
      <c r="J40" s="201">
        <v>0</v>
      </c>
      <c r="K40" s="202">
        <v>13107.68</v>
      </c>
      <c r="L40" s="136">
        <v>2165988.36</v>
      </c>
      <c r="M40" s="136">
        <v>607202.13000000012</v>
      </c>
      <c r="N40" s="136">
        <v>1558786.2299999997</v>
      </c>
      <c r="O40" s="205">
        <v>0.02</v>
      </c>
      <c r="P40" s="136">
        <v>85.41</v>
      </c>
      <c r="Q40" s="206">
        <v>1921711.6094</v>
      </c>
      <c r="R40" s="207">
        <v>1.1271141566742517</v>
      </c>
      <c r="S40" s="191"/>
      <c r="V40" s="7"/>
    </row>
    <row r="41" spans="1:22" ht="12" customHeight="1" x14ac:dyDescent="0.2">
      <c r="A41" s="200">
        <v>46052</v>
      </c>
      <c r="B41" s="136">
        <v>10003.11</v>
      </c>
      <c r="C41" s="136">
        <v>2166682.33</v>
      </c>
      <c r="D41" s="136">
        <v>1579.58</v>
      </c>
      <c r="E41" s="201">
        <v>0</v>
      </c>
      <c r="F41" s="202">
        <v>2178265.02</v>
      </c>
      <c r="G41" s="201">
        <v>0</v>
      </c>
      <c r="H41" s="203">
        <v>9489.09</v>
      </c>
      <c r="I41" s="204">
        <v>3785.98</v>
      </c>
      <c r="J41" s="201">
        <v>0</v>
      </c>
      <c r="K41" s="202">
        <v>13275.07</v>
      </c>
      <c r="L41" s="136">
        <v>2164989.9500000002</v>
      </c>
      <c r="M41" s="136">
        <v>607607.44000000006</v>
      </c>
      <c r="N41" s="136">
        <v>1557382.5100000002</v>
      </c>
      <c r="O41" s="205">
        <v>0.02</v>
      </c>
      <c r="P41" s="136">
        <v>85.34</v>
      </c>
      <c r="Q41" s="206">
        <v>1921711.6094</v>
      </c>
      <c r="R41" s="207">
        <v>1.1265946146185573</v>
      </c>
      <c r="S41" s="191"/>
      <c r="V41" s="7"/>
    </row>
    <row r="42" spans="1:22" ht="12" customHeight="1" x14ac:dyDescent="0.2">
      <c r="A42" s="200">
        <v>46053</v>
      </c>
      <c r="B42" s="136">
        <v>10003.11</v>
      </c>
      <c r="C42" s="136">
        <v>2166682.33</v>
      </c>
      <c r="D42" s="136">
        <v>1579.58</v>
      </c>
      <c r="E42" s="201">
        <v>0</v>
      </c>
      <c r="F42" s="202">
        <v>2178265.02</v>
      </c>
      <c r="G42" s="201">
        <v>0</v>
      </c>
      <c r="H42" s="203">
        <v>9570.69</v>
      </c>
      <c r="I42" s="204">
        <v>3850.1</v>
      </c>
      <c r="J42" s="201">
        <v>0</v>
      </c>
      <c r="K42" s="202">
        <v>13420.79</v>
      </c>
      <c r="L42" s="136">
        <v>2164844.23</v>
      </c>
      <c r="M42" s="136">
        <v>607680.34000000008</v>
      </c>
      <c r="N42" s="136">
        <v>1557163.89</v>
      </c>
      <c r="O42" s="205">
        <v>0.02</v>
      </c>
      <c r="P42" s="136">
        <v>85.32</v>
      </c>
      <c r="Q42" s="206">
        <v>1921711.6094</v>
      </c>
      <c r="R42" s="207">
        <v>1.1265187863833073</v>
      </c>
      <c r="S42" s="191"/>
      <c r="V42" s="7"/>
    </row>
    <row r="43" spans="1:22" ht="12" customHeight="1" x14ac:dyDescent="0.2">
      <c r="A43" s="212" t="s">
        <v>215</v>
      </c>
      <c r="B43" s="213">
        <f>AVERAGE(B12:B42)</f>
        <v>132041.26451612895</v>
      </c>
      <c r="C43" s="213">
        <f t="shared" ref="C43:R43" si="0">AVERAGE(C12:C42)</f>
        <v>2195399.5499271713</v>
      </c>
      <c r="D43" s="213">
        <f t="shared" si="0"/>
        <v>3633.1929032258072</v>
      </c>
      <c r="E43" s="213">
        <f t="shared" si="0"/>
        <v>0</v>
      </c>
      <c r="F43" s="213">
        <f t="shared" si="0"/>
        <v>2331074.0073465258</v>
      </c>
      <c r="G43" s="213">
        <f t="shared" si="0"/>
        <v>24.826451612903227</v>
      </c>
      <c r="H43" s="213">
        <f t="shared" si="0"/>
        <v>52724.633548387093</v>
      </c>
      <c r="I43" s="213">
        <f t="shared" si="0"/>
        <v>3729.6893548387106</v>
      </c>
      <c r="J43" s="213">
        <f t="shared" si="0"/>
        <v>0</v>
      </c>
      <c r="K43" s="213">
        <f t="shared" si="0"/>
        <v>56479.149354838701</v>
      </c>
      <c r="L43" s="213">
        <f t="shared" si="0"/>
        <v>2274594.857991687</v>
      </c>
      <c r="M43" s="213">
        <f t="shared" si="0"/>
        <v>483095.74483870977</v>
      </c>
      <c r="N43" s="213">
        <f t="shared" si="0"/>
        <v>1791499.1131529775</v>
      </c>
      <c r="O43" s="214">
        <f t="shared" si="0"/>
        <v>2.0000000000000007E-2</v>
      </c>
      <c r="P43" s="213">
        <f t="shared" si="0"/>
        <v>98.164516129032279</v>
      </c>
      <c r="Q43" s="213">
        <f t="shared" si="0"/>
        <v>2013647.0932709663</v>
      </c>
      <c r="R43" s="213">
        <f t="shared" si="0"/>
        <v>1.1295324565965903</v>
      </c>
      <c r="S43" s="191"/>
      <c r="V43" s="7"/>
    </row>
    <row r="44" spans="1:22" ht="12" customHeight="1" x14ac:dyDescent="0.2">
      <c r="A44" s="212" t="s">
        <v>216</v>
      </c>
      <c r="B44" s="213">
        <f>SUM(B12:B42)</f>
        <v>4093279.1999999974</v>
      </c>
      <c r="C44" s="213">
        <f>SUM(C12:C42)</f>
        <v>68057386.047742307</v>
      </c>
      <c r="D44" s="213">
        <f t="shared" ref="D44:R44" si="1">SUM(D12:D42)</f>
        <v>112628.98000000003</v>
      </c>
      <c r="E44" s="213">
        <f t="shared" si="1"/>
        <v>0</v>
      </c>
      <c r="F44" s="213">
        <f t="shared" si="1"/>
        <v>72263294.227742299</v>
      </c>
      <c r="G44" s="213">
        <f t="shared" si="1"/>
        <v>769.62</v>
      </c>
      <c r="H44" s="213">
        <f t="shared" si="1"/>
        <v>1634463.64</v>
      </c>
      <c r="I44" s="213">
        <f t="shared" si="1"/>
        <v>115620.37000000002</v>
      </c>
      <c r="J44" s="213">
        <f t="shared" si="1"/>
        <v>0</v>
      </c>
      <c r="K44" s="213">
        <f t="shared" si="1"/>
        <v>1750853.6299999997</v>
      </c>
      <c r="L44" s="213">
        <f t="shared" si="1"/>
        <v>70512440.597742304</v>
      </c>
      <c r="M44" s="213">
        <f t="shared" si="1"/>
        <v>14975968.090000004</v>
      </c>
      <c r="N44" s="213">
        <f t="shared" si="1"/>
        <v>55536472.507742301</v>
      </c>
      <c r="O44" s="213">
        <f t="shared" si="1"/>
        <v>0.62000000000000022</v>
      </c>
      <c r="P44" s="213">
        <f t="shared" si="1"/>
        <v>3043.1000000000008</v>
      </c>
      <c r="Q44" s="213">
        <f t="shared" si="1"/>
        <v>62423059.891399957</v>
      </c>
      <c r="R44" s="213">
        <f t="shared" si="1"/>
        <v>35.015506154494297</v>
      </c>
      <c r="S44" s="191"/>
      <c r="V44" s="7"/>
    </row>
    <row r="45" spans="1:22" ht="12" customHeight="1" x14ac:dyDescent="0.2">
      <c r="A45" s="200">
        <v>46054</v>
      </c>
      <c r="B45" s="136">
        <v>10003.110000000015</v>
      </c>
      <c r="C45" s="136">
        <v>2166682.33</v>
      </c>
      <c r="D45" s="136">
        <v>1579.58</v>
      </c>
      <c r="E45" s="201">
        <v>0</v>
      </c>
      <c r="F45" s="215">
        <v>2178265.02</v>
      </c>
      <c r="G45" s="201">
        <v>0</v>
      </c>
      <c r="H45" s="203">
        <v>9659.64</v>
      </c>
      <c r="I45" s="204">
        <v>3935.42</v>
      </c>
      <c r="J45" s="201">
        <v>0</v>
      </c>
      <c r="K45" s="216">
        <v>13595.06</v>
      </c>
      <c r="L45" s="136">
        <v>2164669.96</v>
      </c>
      <c r="M45" s="136">
        <v>607767.49000000011</v>
      </c>
      <c r="N45" s="136">
        <v>1556902.4699999997</v>
      </c>
      <c r="O45" s="205">
        <v>0.02</v>
      </c>
      <c r="P45" s="136">
        <v>85.31</v>
      </c>
      <c r="Q45" s="206">
        <v>1921711.6094</v>
      </c>
      <c r="R45" s="207">
        <v>1.1264281016004565</v>
      </c>
      <c r="S45" s="191"/>
      <c r="V45" s="7"/>
    </row>
    <row r="46" spans="1:22" ht="12" customHeight="1" x14ac:dyDescent="0.2">
      <c r="A46" s="200">
        <v>46055</v>
      </c>
      <c r="B46" s="136">
        <v>10003.110000000015</v>
      </c>
      <c r="C46" s="136">
        <v>2166635.38</v>
      </c>
      <c r="D46" s="136">
        <v>1579.58</v>
      </c>
      <c r="E46" s="201">
        <v>0</v>
      </c>
      <c r="F46" s="215">
        <v>2178218.0699999998</v>
      </c>
      <c r="G46" s="201">
        <v>0</v>
      </c>
      <c r="H46" s="203">
        <v>9747.8700000000008</v>
      </c>
      <c r="I46" s="204">
        <v>4020.73</v>
      </c>
      <c r="J46" s="201">
        <v>0</v>
      </c>
      <c r="K46" s="216">
        <v>13768.6</v>
      </c>
      <c r="L46" s="136">
        <v>2164449.4699999997</v>
      </c>
      <c r="M46" s="136">
        <v>607830.79</v>
      </c>
      <c r="N46" s="136">
        <v>1556618.6799999997</v>
      </c>
      <c r="O46" s="205">
        <v>0.02</v>
      </c>
      <c r="P46" s="136">
        <v>85.29</v>
      </c>
      <c r="Q46" s="206">
        <v>1921711.6094</v>
      </c>
      <c r="R46" s="207">
        <v>1.1263133653419453</v>
      </c>
      <c r="S46" s="191"/>
      <c r="V46" s="7"/>
    </row>
    <row r="47" spans="1:22" ht="12" customHeight="1" x14ac:dyDescent="0.2">
      <c r="A47" s="200">
        <v>46056</v>
      </c>
      <c r="B47" s="136">
        <v>10003.110000000015</v>
      </c>
      <c r="C47" s="136">
        <v>2163058.4300000002</v>
      </c>
      <c r="D47" s="136">
        <v>1579.58</v>
      </c>
      <c r="E47" s="201">
        <v>0</v>
      </c>
      <c r="F47" s="215">
        <v>2174641.12</v>
      </c>
      <c r="G47" s="201">
        <v>0</v>
      </c>
      <c r="H47" s="203">
        <v>9836.1</v>
      </c>
      <c r="I47" s="204">
        <v>4106.0200000000004</v>
      </c>
      <c r="J47" s="201">
        <v>0</v>
      </c>
      <c r="K47" s="216">
        <v>13942.12</v>
      </c>
      <c r="L47" s="136">
        <v>2160699</v>
      </c>
      <c r="M47" s="136">
        <v>609690.39000000013</v>
      </c>
      <c r="N47" s="136">
        <v>1551008.6099999999</v>
      </c>
      <c r="O47" s="205">
        <v>0.02</v>
      </c>
      <c r="P47" s="136">
        <v>84.99</v>
      </c>
      <c r="Q47" s="206">
        <v>1921711.6094</v>
      </c>
      <c r="R47" s="207">
        <v>1.1243617353566475</v>
      </c>
      <c r="S47" s="191"/>
      <c r="V47" s="7"/>
    </row>
    <row r="48" spans="1:22" ht="12" customHeight="1" x14ac:dyDescent="0.2">
      <c r="A48" s="200">
        <v>46057</v>
      </c>
      <c r="B48" s="136">
        <v>10003.110000000015</v>
      </c>
      <c r="C48" s="136">
        <v>2163027.13</v>
      </c>
      <c r="D48" s="136">
        <v>1579.58</v>
      </c>
      <c r="E48" s="201">
        <v>0</v>
      </c>
      <c r="F48" s="215">
        <v>2174609.8199999998</v>
      </c>
      <c r="G48" s="201">
        <v>0</v>
      </c>
      <c r="H48" s="203">
        <v>9924.33</v>
      </c>
      <c r="I48" s="204">
        <v>4191.01</v>
      </c>
      <c r="J48" s="201">
        <v>0</v>
      </c>
      <c r="K48" s="216">
        <v>14115.34</v>
      </c>
      <c r="L48" s="136">
        <v>2160494.48</v>
      </c>
      <c r="M48" s="136">
        <v>609761.50000000012</v>
      </c>
      <c r="N48" s="136">
        <v>1550732.98</v>
      </c>
      <c r="O48" s="205">
        <v>0.02</v>
      </c>
      <c r="P48" s="136">
        <v>84.97</v>
      </c>
      <c r="Q48" s="206">
        <v>1921711.6094</v>
      </c>
      <c r="R48" s="207">
        <v>1.1242553093981429</v>
      </c>
      <c r="S48" s="191"/>
      <c r="T48" s="8"/>
      <c r="V48" s="7"/>
    </row>
    <row r="49" spans="1:22" ht="12" customHeight="1" x14ac:dyDescent="0.2">
      <c r="A49" s="200">
        <v>46058</v>
      </c>
      <c r="B49" s="136">
        <v>10003.11</v>
      </c>
      <c r="C49" s="136">
        <v>2162896.0099999998</v>
      </c>
      <c r="D49" s="136">
        <v>1579.58</v>
      </c>
      <c r="E49" s="201">
        <v>0</v>
      </c>
      <c r="F49" s="215">
        <v>2174478.6999999997</v>
      </c>
      <c r="G49" s="201">
        <v>0</v>
      </c>
      <c r="H49" s="217">
        <v>10012.56</v>
      </c>
      <c r="I49" s="204">
        <v>4275.9799999999996</v>
      </c>
      <c r="J49" s="201">
        <v>0</v>
      </c>
      <c r="K49" s="216">
        <v>14288.539999999999</v>
      </c>
      <c r="L49" s="136">
        <v>2160190.1599999997</v>
      </c>
      <c r="M49" s="136">
        <v>609824.98000000021</v>
      </c>
      <c r="N49" s="136">
        <v>1550365.1799999995</v>
      </c>
      <c r="O49" s="205">
        <v>0.02</v>
      </c>
      <c r="P49" s="136">
        <v>84.95</v>
      </c>
      <c r="Q49" s="206">
        <v>1921711.6094</v>
      </c>
      <c r="R49" s="207">
        <v>1.1240969505692158</v>
      </c>
      <c r="S49" s="191"/>
      <c r="V49" s="7"/>
    </row>
    <row r="50" spans="1:22" ht="12" customHeight="1" x14ac:dyDescent="0.2">
      <c r="A50" s="200">
        <v>46059</v>
      </c>
      <c r="B50" s="136">
        <v>10003.11</v>
      </c>
      <c r="C50" s="136">
        <v>2162859.4900000002</v>
      </c>
      <c r="D50" s="136">
        <v>1579.58</v>
      </c>
      <c r="E50" s="201">
        <v>0</v>
      </c>
      <c r="F50" s="215">
        <v>2174442.1800000002</v>
      </c>
      <c r="G50" s="201">
        <v>0</v>
      </c>
      <c r="H50" s="203">
        <v>10100.780000000001</v>
      </c>
      <c r="I50" s="204">
        <v>4360.93</v>
      </c>
      <c r="J50" s="201">
        <v>0</v>
      </c>
      <c r="K50" s="216">
        <v>14461.710000000001</v>
      </c>
      <c r="L50" s="136">
        <v>2159980.4700000002</v>
      </c>
      <c r="M50" s="136">
        <v>609893.33000000007</v>
      </c>
      <c r="N50" s="136">
        <v>1550087.1400000001</v>
      </c>
      <c r="O50" s="205">
        <v>0.02</v>
      </c>
      <c r="P50" s="136">
        <v>84.94</v>
      </c>
      <c r="Q50" s="206">
        <v>1921711.6094</v>
      </c>
      <c r="R50" s="207">
        <v>1.1239878343006904</v>
      </c>
      <c r="S50" s="191"/>
      <c r="V50" s="7"/>
    </row>
    <row r="51" spans="1:22" ht="12" customHeight="1" x14ac:dyDescent="0.2">
      <c r="A51" s="200">
        <v>46060</v>
      </c>
      <c r="B51" s="136">
        <v>10003.11</v>
      </c>
      <c r="C51" s="136">
        <v>2162859.4900000002</v>
      </c>
      <c r="D51" s="136">
        <v>1579.58</v>
      </c>
      <c r="E51" s="201">
        <v>0</v>
      </c>
      <c r="F51" s="215">
        <v>2174442.1800000002</v>
      </c>
      <c r="G51" s="201">
        <v>0</v>
      </c>
      <c r="H51" s="203">
        <v>10189</v>
      </c>
      <c r="I51" s="204">
        <v>4445.87</v>
      </c>
      <c r="J51" s="201">
        <v>0</v>
      </c>
      <c r="K51" s="216">
        <v>14634.869999999999</v>
      </c>
      <c r="L51" s="136">
        <v>2159807.31</v>
      </c>
      <c r="M51" s="136">
        <v>609979.91000000015</v>
      </c>
      <c r="N51" s="136">
        <v>1549827.4</v>
      </c>
      <c r="O51" s="205">
        <v>0.02</v>
      </c>
      <c r="P51" s="136">
        <v>84.92</v>
      </c>
      <c r="Q51" s="206">
        <v>1921711.6094</v>
      </c>
      <c r="R51" s="207">
        <v>1.1238977271279216</v>
      </c>
      <c r="S51" s="191"/>
      <c r="V51" s="7"/>
    </row>
    <row r="52" spans="1:22" ht="12" customHeight="1" x14ac:dyDescent="0.2">
      <c r="A52" s="200">
        <v>46061</v>
      </c>
      <c r="B52" s="136">
        <v>10003.11</v>
      </c>
      <c r="C52" s="136">
        <v>2162859.4900000002</v>
      </c>
      <c r="D52" s="136">
        <v>1579.58</v>
      </c>
      <c r="E52" s="201">
        <v>0</v>
      </c>
      <c r="F52" s="215">
        <v>2174442.1800000002</v>
      </c>
      <c r="G52" s="201">
        <v>0</v>
      </c>
      <c r="H52" s="203">
        <v>10277.219999999999</v>
      </c>
      <c r="I52" s="204">
        <v>4530.79</v>
      </c>
      <c r="J52" s="201">
        <v>0</v>
      </c>
      <c r="K52" s="216">
        <v>14808.009999999998</v>
      </c>
      <c r="L52" s="136">
        <v>2159634.1700000004</v>
      </c>
      <c r="M52" s="136">
        <v>610066.49000000011</v>
      </c>
      <c r="N52" s="136">
        <v>1549567.6800000002</v>
      </c>
      <c r="O52" s="205">
        <v>0.02</v>
      </c>
      <c r="P52" s="136">
        <v>84.91</v>
      </c>
      <c r="Q52" s="206">
        <v>1921711.6094</v>
      </c>
      <c r="R52" s="207">
        <v>1.1238076303625417</v>
      </c>
      <c r="S52" s="191"/>
      <c r="V52" s="7"/>
    </row>
    <row r="53" spans="1:22" ht="12" customHeight="1" x14ac:dyDescent="0.2">
      <c r="A53" s="200">
        <v>46062</v>
      </c>
      <c r="B53" s="136">
        <v>10003.11</v>
      </c>
      <c r="C53" s="136">
        <v>2162838.62</v>
      </c>
      <c r="D53" s="136">
        <v>1579.58</v>
      </c>
      <c r="E53" s="201">
        <v>0</v>
      </c>
      <c r="F53" s="215">
        <v>2174421.31</v>
      </c>
      <c r="G53" s="201">
        <v>0</v>
      </c>
      <c r="H53" s="203">
        <v>10365.44</v>
      </c>
      <c r="I53" s="204">
        <v>4615.7</v>
      </c>
      <c r="J53" s="201">
        <v>0</v>
      </c>
      <c r="K53" s="216">
        <v>14981.14</v>
      </c>
      <c r="L53" s="136">
        <v>2159440.17</v>
      </c>
      <c r="M53" s="136">
        <v>610142.63</v>
      </c>
      <c r="N53" s="136">
        <v>1549297.54</v>
      </c>
      <c r="O53" s="205">
        <v>0.02</v>
      </c>
      <c r="P53" s="136">
        <v>84.89</v>
      </c>
      <c r="Q53" s="206">
        <v>1921711.6094</v>
      </c>
      <c r="R53" s="207">
        <v>1.1237066786905783</v>
      </c>
      <c r="S53" s="191"/>
      <c r="V53" s="7"/>
    </row>
    <row r="54" spans="1:22" ht="12" customHeight="1" x14ac:dyDescent="0.2">
      <c r="A54" s="200">
        <v>46063</v>
      </c>
      <c r="B54" s="136">
        <v>10003.11</v>
      </c>
      <c r="C54" s="136">
        <v>2162711.54</v>
      </c>
      <c r="D54" s="136">
        <v>1579.58</v>
      </c>
      <c r="E54" s="201">
        <v>0</v>
      </c>
      <c r="F54" s="215">
        <v>2174294.23</v>
      </c>
      <c r="G54" s="201">
        <v>0</v>
      </c>
      <c r="H54" s="203">
        <v>10453.66</v>
      </c>
      <c r="I54" s="204">
        <v>4700.59</v>
      </c>
      <c r="J54" s="201">
        <v>0</v>
      </c>
      <c r="K54" s="216">
        <v>15154.25</v>
      </c>
      <c r="L54" s="136">
        <v>2159139.98</v>
      </c>
      <c r="M54" s="136">
        <v>610282.30000000016</v>
      </c>
      <c r="N54" s="136">
        <v>1548857.6799999997</v>
      </c>
      <c r="O54" s="205">
        <v>0.02</v>
      </c>
      <c r="P54" s="136">
        <v>84.87</v>
      </c>
      <c r="Q54" s="206">
        <v>1921711.6094</v>
      </c>
      <c r="R54" s="207">
        <v>1.1235504689874514</v>
      </c>
      <c r="S54" s="191"/>
      <c r="V54" s="7"/>
    </row>
    <row r="55" spans="1:22" ht="12" customHeight="1" x14ac:dyDescent="0.2">
      <c r="A55" s="200">
        <v>46064</v>
      </c>
      <c r="B55" s="136">
        <v>10003.11</v>
      </c>
      <c r="C55" s="136">
        <v>2162706.3199999998</v>
      </c>
      <c r="D55" s="136">
        <v>1579.58</v>
      </c>
      <c r="E55" s="201">
        <v>0</v>
      </c>
      <c r="F55" s="215">
        <v>2174289.0099999998</v>
      </c>
      <c r="G55" s="201">
        <v>0</v>
      </c>
      <c r="H55" s="203">
        <v>10781.88</v>
      </c>
      <c r="I55" s="204">
        <v>4785.46</v>
      </c>
      <c r="J55" s="201">
        <v>0</v>
      </c>
      <c r="K55" s="216">
        <v>15567.34</v>
      </c>
      <c r="L55" s="136">
        <v>2158721.67</v>
      </c>
      <c r="M55" s="136">
        <v>610486.24</v>
      </c>
      <c r="N55" s="136">
        <v>1548235.43</v>
      </c>
      <c r="O55" s="205">
        <v>0.02</v>
      </c>
      <c r="P55" s="136">
        <v>84.83</v>
      </c>
      <c r="Q55" s="206">
        <v>1921711.6094</v>
      </c>
      <c r="R55" s="207">
        <v>1.1233327932457045</v>
      </c>
      <c r="S55" s="191"/>
      <c r="V55" s="7"/>
    </row>
    <row r="56" spans="1:22" ht="12" customHeight="1" x14ac:dyDescent="0.2">
      <c r="A56" s="200">
        <v>46065</v>
      </c>
      <c r="B56" s="136">
        <v>5003.0600000000004</v>
      </c>
      <c r="C56" s="136">
        <v>2162701.1</v>
      </c>
      <c r="D56" s="136">
        <v>1579.58</v>
      </c>
      <c r="E56" s="201">
        <v>0</v>
      </c>
      <c r="F56" s="215">
        <v>2169283.7400000002</v>
      </c>
      <c r="G56" s="201">
        <v>0</v>
      </c>
      <c r="H56" s="203">
        <v>8915.5499999999993</v>
      </c>
      <c r="I56" s="204">
        <v>1827.19</v>
      </c>
      <c r="J56" s="201">
        <v>0</v>
      </c>
      <c r="K56" s="216">
        <v>10742.74</v>
      </c>
      <c r="L56" s="136">
        <v>2158541</v>
      </c>
      <c r="M56" s="136">
        <v>610571.37000000011</v>
      </c>
      <c r="N56" s="136">
        <v>1547969.63</v>
      </c>
      <c r="O56" s="205">
        <v>0.02</v>
      </c>
      <c r="P56" s="136">
        <v>84.82</v>
      </c>
      <c r="Q56" s="206">
        <v>1921711.6094</v>
      </c>
      <c r="R56" s="207">
        <v>1.1232387780984179</v>
      </c>
      <c r="S56" s="210"/>
      <c r="V56" s="7"/>
    </row>
    <row r="57" spans="1:22" ht="12" customHeight="1" x14ac:dyDescent="0.2">
      <c r="A57" s="200">
        <v>46066</v>
      </c>
      <c r="B57" s="136">
        <v>5003.0600000000004</v>
      </c>
      <c r="C57" s="136">
        <v>2162683.67</v>
      </c>
      <c r="D57" s="136">
        <v>1579.58</v>
      </c>
      <c r="E57" s="201">
        <v>0</v>
      </c>
      <c r="F57" s="215">
        <v>2169266.31</v>
      </c>
      <c r="G57" s="201">
        <v>0</v>
      </c>
      <c r="H57" s="203">
        <v>58986.17</v>
      </c>
      <c r="I57" s="211">
        <v>1912.01</v>
      </c>
      <c r="J57" s="201">
        <v>0</v>
      </c>
      <c r="K57" s="216">
        <v>60898.18</v>
      </c>
      <c r="L57" s="136">
        <v>2108368.13</v>
      </c>
      <c r="M57" s="136">
        <v>742142.16000000015</v>
      </c>
      <c r="N57" s="136">
        <v>1366225.9699999997</v>
      </c>
      <c r="O57" s="205">
        <v>0.02</v>
      </c>
      <c r="P57" s="136">
        <v>74.86</v>
      </c>
      <c r="Q57" s="206">
        <v>1877211.6094</v>
      </c>
      <c r="R57" s="207">
        <v>1.1231382330273798</v>
      </c>
      <c r="S57" s="191"/>
      <c r="V57" s="7"/>
    </row>
    <row r="58" spans="1:22" ht="12" customHeight="1" x14ac:dyDescent="0.2">
      <c r="A58" s="200">
        <v>46067</v>
      </c>
      <c r="B58" s="136">
        <v>5003.0600000000004</v>
      </c>
      <c r="C58" s="136">
        <v>2162683.67</v>
      </c>
      <c r="D58" s="136">
        <v>1579.58</v>
      </c>
      <c r="E58" s="201">
        <v>0</v>
      </c>
      <c r="F58" s="215">
        <v>2169266.31</v>
      </c>
      <c r="G58" s="201">
        <v>0</v>
      </c>
      <c r="H58" s="203">
        <v>59074.28</v>
      </c>
      <c r="I58" s="204">
        <v>1986.87</v>
      </c>
      <c r="J58" s="201">
        <v>0</v>
      </c>
      <c r="K58" s="216">
        <v>61061.15</v>
      </c>
      <c r="L58" s="136">
        <v>2108205.16</v>
      </c>
      <c r="M58" s="136">
        <v>742228.68000000017</v>
      </c>
      <c r="N58" s="136">
        <v>1365976.48</v>
      </c>
      <c r="O58" s="205">
        <v>0.02</v>
      </c>
      <c r="P58" s="136">
        <v>74.849999999999994</v>
      </c>
      <c r="Q58" s="206">
        <v>1877211.6094</v>
      </c>
      <c r="R58" s="207">
        <v>1.1230514180944315</v>
      </c>
      <c r="S58" s="191"/>
      <c r="V58" s="7"/>
    </row>
    <row r="59" spans="1:22" ht="12" customHeight="1" x14ac:dyDescent="0.2">
      <c r="A59" s="200">
        <v>46068</v>
      </c>
      <c r="B59" s="136">
        <v>5003.0600000000004</v>
      </c>
      <c r="C59" s="136">
        <v>2162683.67</v>
      </c>
      <c r="D59" s="136">
        <v>1579.58</v>
      </c>
      <c r="E59" s="201">
        <v>0</v>
      </c>
      <c r="F59" s="215">
        <v>2169266.31</v>
      </c>
      <c r="G59" s="201">
        <v>0</v>
      </c>
      <c r="H59" s="203">
        <v>59162.39</v>
      </c>
      <c r="I59" s="204">
        <v>2061.7199999999998</v>
      </c>
      <c r="J59" s="201">
        <v>0</v>
      </c>
      <c r="K59" s="216">
        <v>61224.11</v>
      </c>
      <c r="L59" s="136">
        <v>2108042.2000000002</v>
      </c>
      <c r="M59" s="136">
        <v>742310.16</v>
      </c>
      <c r="N59" s="136">
        <v>1365732.04</v>
      </c>
      <c r="O59" s="205">
        <v>0.02</v>
      </c>
      <c r="P59" s="136">
        <v>74.83</v>
      </c>
      <c r="Q59" s="206">
        <v>1877211.6094</v>
      </c>
      <c r="R59" s="207">
        <v>1.1229646084885332</v>
      </c>
      <c r="S59" s="191"/>
      <c r="V59" s="7"/>
    </row>
    <row r="60" spans="1:22" ht="12" customHeight="1" x14ac:dyDescent="0.2">
      <c r="A60" s="200">
        <v>46069</v>
      </c>
      <c r="B60" s="136">
        <v>5003.0600000000004</v>
      </c>
      <c r="C60" s="136">
        <v>2162609.16</v>
      </c>
      <c r="D60" s="136">
        <v>1579.58</v>
      </c>
      <c r="E60" s="201">
        <v>0</v>
      </c>
      <c r="F60" s="215">
        <v>2169191.8000000003</v>
      </c>
      <c r="G60" s="201">
        <v>0</v>
      </c>
      <c r="H60" s="203">
        <v>59250.5</v>
      </c>
      <c r="I60" s="204">
        <v>2136.5500000000002</v>
      </c>
      <c r="J60" s="201">
        <v>0</v>
      </c>
      <c r="K60" s="216">
        <v>61387.05</v>
      </c>
      <c r="L60" s="136">
        <v>2107804.7500000005</v>
      </c>
      <c r="M60" s="136">
        <v>742355.87</v>
      </c>
      <c r="N60" s="136">
        <v>1365448.8800000004</v>
      </c>
      <c r="O60" s="205">
        <v>0.02</v>
      </c>
      <c r="P60" s="136">
        <v>74.819999999999993</v>
      </c>
      <c r="Q60" s="206">
        <v>1877211.6094</v>
      </c>
      <c r="R60" s="207">
        <v>1.122838117687597</v>
      </c>
      <c r="S60" s="191"/>
      <c r="V60" s="7"/>
    </row>
    <row r="61" spans="1:22" ht="12" customHeight="1" x14ac:dyDescent="0.2">
      <c r="A61" s="200">
        <v>46070</v>
      </c>
      <c r="B61" s="136">
        <v>5003.0600000000004</v>
      </c>
      <c r="C61" s="136">
        <v>2163911.23</v>
      </c>
      <c r="D61" s="136">
        <v>1579.58</v>
      </c>
      <c r="E61" s="201">
        <v>0</v>
      </c>
      <c r="F61" s="215">
        <v>2170493.87</v>
      </c>
      <c r="G61" s="201">
        <v>0</v>
      </c>
      <c r="H61" s="203">
        <v>59338.61</v>
      </c>
      <c r="I61" s="204">
        <v>2211.37</v>
      </c>
      <c r="J61" s="201">
        <v>0</v>
      </c>
      <c r="K61" s="216">
        <v>61549.98</v>
      </c>
      <c r="L61" s="136">
        <v>2108943.89</v>
      </c>
      <c r="M61" s="136">
        <v>743116.58000000007</v>
      </c>
      <c r="N61" s="136">
        <v>1365827.31</v>
      </c>
      <c r="O61" s="205">
        <v>0.02</v>
      </c>
      <c r="P61" s="136">
        <v>74.84</v>
      </c>
      <c r="Q61" s="206">
        <v>1877211.6094</v>
      </c>
      <c r="R61" s="207">
        <v>1.1234449432549947</v>
      </c>
      <c r="S61" s="191"/>
      <c r="V61" s="7"/>
    </row>
    <row r="62" spans="1:22" ht="12" customHeight="1" x14ac:dyDescent="0.2">
      <c r="A62" s="200">
        <v>46071</v>
      </c>
      <c r="B62" s="136">
        <v>55003.06</v>
      </c>
      <c r="C62" s="136">
        <v>2163850.38</v>
      </c>
      <c r="D62" s="136">
        <v>1579.58</v>
      </c>
      <c r="E62" s="201">
        <v>0</v>
      </c>
      <c r="F62" s="215">
        <v>2220433.02</v>
      </c>
      <c r="G62" s="201">
        <v>0</v>
      </c>
      <c r="H62" s="203">
        <v>107926.72</v>
      </c>
      <c r="I62" s="204">
        <v>3786.21</v>
      </c>
      <c r="J62" s="201">
        <v>0</v>
      </c>
      <c r="K62" s="216">
        <v>111712.93000000001</v>
      </c>
      <c r="L62" s="136">
        <v>2108720.09</v>
      </c>
      <c r="M62" s="136">
        <v>743191.95000000019</v>
      </c>
      <c r="N62" s="136">
        <v>1365528.1399999997</v>
      </c>
      <c r="O62" s="205">
        <v>0.02</v>
      </c>
      <c r="P62" s="136">
        <v>74.819999999999993</v>
      </c>
      <c r="Q62" s="206">
        <v>1877211.6094</v>
      </c>
      <c r="R62" s="207">
        <v>1.1233257238772327</v>
      </c>
      <c r="S62" s="191"/>
      <c r="V62" s="7"/>
    </row>
    <row r="63" spans="1:22" ht="12" customHeight="1" x14ac:dyDescent="0.2">
      <c r="A63" s="200">
        <v>46072</v>
      </c>
      <c r="B63" s="136">
        <v>5020.01</v>
      </c>
      <c r="C63" s="136">
        <v>2163378.4700000002</v>
      </c>
      <c r="D63" s="136">
        <v>1579.58</v>
      </c>
      <c r="E63" s="201">
        <v>0</v>
      </c>
      <c r="F63" s="215">
        <v>2169978.06</v>
      </c>
      <c r="G63" s="201">
        <v>0</v>
      </c>
      <c r="H63" s="203">
        <v>9532.43</v>
      </c>
      <c r="I63" s="204">
        <v>3861.03</v>
      </c>
      <c r="J63" s="201">
        <v>0</v>
      </c>
      <c r="K63" s="216">
        <v>13393.460000000001</v>
      </c>
      <c r="L63" s="136">
        <v>2156584.6</v>
      </c>
      <c r="M63" s="136">
        <v>612488.43000000005</v>
      </c>
      <c r="N63" s="136">
        <v>1544096.17</v>
      </c>
      <c r="O63" s="205">
        <v>0.02</v>
      </c>
      <c r="P63" s="136">
        <v>84.61</v>
      </c>
      <c r="Q63" s="206">
        <v>1920387.9648</v>
      </c>
      <c r="R63" s="207">
        <v>1.1229942280046517</v>
      </c>
      <c r="S63" s="191"/>
      <c r="V63" s="7"/>
    </row>
    <row r="64" spans="1:22" ht="12" customHeight="1" x14ac:dyDescent="0.2">
      <c r="A64" s="200">
        <v>46073</v>
      </c>
      <c r="B64" s="136">
        <v>3518.81</v>
      </c>
      <c r="C64" s="136">
        <v>2163336.7400000002</v>
      </c>
      <c r="D64" s="136">
        <v>1579.58</v>
      </c>
      <c r="E64" s="201">
        <v>0</v>
      </c>
      <c r="F64" s="215">
        <v>2168435.1300000004</v>
      </c>
      <c r="G64" s="201">
        <v>0</v>
      </c>
      <c r="H64" s="203">
        <v>8120.65</v>
      </c>
      <c r="I64" s="204">
        <v>3945.64</v>
      </c>
      <c r="J64" s="201">
        <v>0</v>
      </c>
      <c r="K64" s="216">
        <v>12066.289999999999</v>
      </c>
      <c r="L64" s="136">
        <v>2156368.8400000003</v>
      </c>
      <c r="M64" s="136">
        <v>612549.63000000012</v>
      </c>
      <c r="N64" s="136">
        <v>1543819.2100000002</v>
      </c>
      <c r="O64" s="205">
        <v>0.02</v>
      </c>
      <c r="P64" s="136">
        <v>84.59</v>
      </c>
      <c r="Q64" s="206">
        <v>1920387.9648</v>
      </c>
      <c r="R64" s="207">
        <v>1.1228818757071188</v>
      </c>
      <c r="S64" s="191"/>
      <c r="V64" s="7"/>
    </row>
    <row r="65" spans="1:22" ht="12" customHeight="1" x14ac:dyDescent="0.2">
      <c r="A65" s="200">
        <v>46074</v>
      </c>
      <c r="B65" s="136">
        <v>3518.81</v>
      </c>
      <c r="C65" s="136">
        <v>2163336.7400000002</v>
      </c>
      <c r="D65" s="136">
        <v>1579.58</v>
      </c>
      <c r="E65" s="201">
        <v>0</v>
      </c>
      <c r="F65" s="215">
        <v>2168435.1300000004</v>
      </c>
      <c r="G65" s="201">
        <v>0</v>
      </c>
      <c r="H65" s="203">
        <v>8208.8700000000008</v>
      </c>
      <c r="I65" s="204">
        <v>4030.23</v>
      </c>
      <c r="J65" s="201">
        <v>0</v>
      </c>
      <c r="K65" s="216">
        <v>12239.1</v>
      </c>
      <c r="L65" s="136">
        <v>2156196.0300000003</v>
      </c>
      <c r="M65" s="136">
        <v>612636.05000000005</v>
      </c>
      <c r="N65" s="136">
        <v>1543559.9800000002</v>
      </c>
      <c r="O65" s="205">
        <v>0.02</v>
      </c>
      <c r="P65" s="136">
        <v>84.58</v>
      </c>
      <c r="Q65" s="206">
        <v>1920387.9648</v>
      </c>
      <c r="R65" s="207">
        <v>1.1227918886820136</v>
      </c>
      <c r="S65" s="191"/>
      <c r="V65" s="7"/>
    </row>
    <row r="66" spans="1:22" ht="12" customHeight="1" x14ac:dyDescent="0.2">
      <c r="A66" s="200">
        <v>46075</v>
      </c>
      <c r="B66" s="136">
        <v>3518.81</v>
      </c>
      <c r="C66" s="136">
        <v>2163336.7400000002</v>
      </c>
      <c r="D66" s="136">
        <v>1579.58</v>
      </c>
      <c r="E66" s="201">
        <v>0</v>
      </c>
      <c r="F66" s="215">
        <v>2168435.1300000004</v>
      </c>
      <c r="G66" s="201">
        <v>0</v>
      </c>
      <c r="H66" s="203">
        <v>8297.09</v>
      </c>
      <c r="I66" s="204">
        <v>4114.8100000000004</v>
      </c>
      <c r="J66" s="201">
        <v>0</v>
      </c>
      <c r="K66" s="216">
        <v>12411.900000000001</v>
      </c>
      <c r="L66" s="136">
        <v>2156023.2300000004</v>
      </c>
      <c r="M66" s="136">
        <v>612722.45000000007</v>
      </c>
      <c r="N66" s="136">
        <v>1543300.7800000003</v>
      </c>
      <c r="O66" s="205">
        <v>0.02</v>
      </c>
      <c r="P66" s="136">
        <v>84.56</v>
      </c>
      <c r="Q66" s="206">
        <v>1920387.9648</v>
      </c>
      <c r="R66" s="207">
        <v>1.1227019068641897</v>
      </c>
      <c r="S66" s="191"/>
      <c r="V66" s="7"/>
    </row>
    <row r="67" spans="1:22" ht="12" customHeight="1" x14ac:dyDescent="0.2">
      <c r="A67" s="200">
        <v>46076</v>
      </c>
      <c r="B67" s="136">
        <v>3518.81</v>
      </c>
      <c r="C67" s="136">
        <v>2163258.87</v>
      </c>
      <c r="D67" s="136">
        <v>1579.58</v>
      </c>
      <c r="E67" s="201">
        <v>0</v>
      </c>
      <c r="F67" s="215">
        <v>2168357.2600000002</v>
      </c>
      <c r="G67" s="201">
        <v>0</v>
      </c>
      <c r="H67" s="203">
        <v>8385.31</v>
      </c>
      <c r="I67" s="204">
        <v>4199.37</v>
      </c>
      <c r="J67" s="201">
        <v>0</v>
      </c>
      <c r="K67" s="216">
        <v>12584.68</v>
      </c>
      <c r="L67" s="136">
        <v>2155772.58</v>
      </c>
      <c r="M67" s="136">
        <v>612790.39000000013</v>
      </c>
      <c r="N67" s="136">
        <v>1542982.19</v>
      </c>
      <c r="O67" s="205">
        <v>0.02</v>
      </c>
      <c r="P67" s="136">
        <v>84.55</v>
      </c>
      <c r="Q67" s="206">
        <v>1920387.9648</v>
      </c>
      <c r="R67" s="207">
        <v>1.1225713863628146</v>
      </c>
      <c r="S67" s="191"/>
      <c r="V67" s="7"/>
    </row>
    <row r="68" spans="1:22" ht="12" customHeight="1" x14ac:dyDescent="0.2">
      <c r="A68" s="200">
        <v>46077</v>
      </c>
      <c r="B68" s="136">
        <v>3518.81</v>
      </c>
      <c r="C68" s="136">
        <v>2163258.87</v>
      </c>
      <c r="D68" s="136">
        <v>1579.58</v>
      </c>
      <c r="E68" s="201">
        <v>0</v>
      </c>
      <c r="F68" s="215">
        <v>2168357.2600000002</v>
      </c>
      <c r="G68" s="201">
        <v>0</v>
      </c>
      <c r="H68" s="203">
        <v>8473.52</v>
      </c>
      <c r="I68" s="204">
        <v>4283.92</v>
      </c>
      <c r="J68" s="201">
        <v>0</v>
      </c>
      <c r="K68" s="216">
        <v>12757.44</v>
      </c>
      <c r="L68" s="136">
        <v>2155599.8200000003</v>
      </c>
      <c r="M68" s="136">
        <v>612876.80000000016</v>
      </c>
      <c r="N68" s="136">
        <v>1542723.02</v>
      </c>
      <c r="O68" s="205">
        <v>0.02</v>
      </c>
      <c r="P68" s="136">
        <v>84.53</v>
      </c>
      <c r="Q68" s="206">
        <v>1920387.9648</v>
      </c>
      <c r="R68" s="207">
        <v>1.1224814253741153</v>
      </c>
      <c r="S68" s="191"/>
      <c r="V68" s="7"/>
    </row>
    <row r="69" spans="1:22" ht="12" customHeight="1" x14ac:dyDescent="0.2">
      <c r="A69" s="200">
        <v>46078</v>
      </c>
      <c r="B69" s="136">
        <v>3518.81</v>
      </c>
      <c r="C69" s="136">
        <v>2163163.96</v>
      </c>
      <c r="D69" s="136">
        <v>1579.58</v>
      </c>
      <c r="E69" s="201">
        <v>0</v>
      </c>
      <c r="F69" s="215">
        <v>2168262.35</v>
      </c>
      <c r="G69" s="201">
        <v>0</v>
      </c>
      <c r="H69" s="203">
        <v>10061.73</v>
      </c>
      <c r="I69" s="204">
        <v>2868.45</v>
      </c>
      <c r="J69" s="201">
        <v>0</v>
      </c>
      <c r="K69" s="216">
        <v>12930.18</v>
      </c>
      <c r="L69" s="136">
        <v>2155332.17</v>
      </c>
      <c r="M69" s="136">
        <v>612921.96</v>
      </c>
      <c r="N69" s="136">
        <v>1542410.21</v>
      </c>
      <c r="O69" s="205">
        <v>0.02</v>
      </c>
      <c r="P69" s="136">
        <v>84.52</v>
      </c>
      <c r="Q69" s="206">
        <v>1920387.9648</v>
      </c>
      <c r="R69" s="207">
        <v>1.1223420524948293</v>
      </c>
      <c r="S69" s="191"/>
      <c r="V69" s="7"/>
    </row>
    <row r="70" spans="1:22" ht="12" customHeight="1" x14ac:dyDescent="0.2">
      <c r="A70" s="200">
        <v>46079</v>
      </c>
      <c r="B70" s="136">
        <v>3518.81</v>
      </c>
      <c r="C70" s="136">
        <v>2163137.87</v>
      </c>
      <c r="D70" s="136">
        <v>1579.58</v>
      </c>
      <c r="E70" s="201">
        <v>0</v>
      </c>
      <c r="F70" s="215">
        <v>2168236.2600000002</v>
      </c>
      <c r="G70" s="201">
        <v>0</v>
      </c>
      <c r="H70" s="203">
        <v>10149.94</v>
      </c>
      <c r="I70" s="204">
        <v>2952.97</v>
      </c>
      <c r="J70" s="201">
        <v>0</v>
      </c>
      <c r="K70" s="216">
        <v>13102.91</v>
      </c>
      <c r="L70" s="136">
        <v>2155133.35</v>
      </c>
      <c r="M70" s="136">
        <v>612995.28</v>
      </c>
      <c r="N70" s="136">
        <v>1542138.07</v>
      </c>
      <c r="O70" s="205">
        <v>0.02</v>
      </c>
      <c r="P70" s="136">
        <v>84.5</v>
      </c>
      <c r="Q70" s="206">
        <v>1920387.9648</v>
      </c>
      <c r="R70" s="207">
        <v>1.1222385213315205</v>
      </c>
      <c r="S70" s="191"/>
      <c r="V70" s="7"/>
    </row>
    <row r="71" spans="1:22" ht="12" customHeight="1" x14ac:dyDescent="0.2">
      <c r="A71" s="200">
        <v>46080</v>
      </c>
      <c r="B71" s="136">
        <v>3503.81</v>
      </c>
      <c r="C71" s="136">
        <v>2163118.25</v>
      </c>
      <c r="D71" s="136">
        <v>1579.58</v>
      </c>
      <c r="E71" s="201">
        <v>0</v>
      </c>
      <c r="F71" s="215">
        <v>2168201.64</v>
      </c>
      <c r="G71" s="201">
        <v>0</v>
      </c>
      <c r="H71" s="203">
        <v>10238.15</v>
      </c>
      <c r="I71" s="204">
        <v>3037.47</v>
      </c>
      <c r="J71" s="201">
        <v>0</v>
      </c>
      <c r="K71" s="216">
        <v>13275.619999999999</v>
      </c>
      <c r="L71" s="136">
        <v>2154926.02</v>
      </c>
      <c r="M71" s="136">
        <v>613161.56000000006</v>
      </c>
      <c r="N71" s="136">
        <v>1541764.46</v>
      </c>
      <c r="O71" s="205">
        <v>0.02</v>
      </c>
      <c r="P71" s="136">
        <v>84.48</v>
      </c>
      <c r="Q71" s="206">
        <v>1920387.9648</v>
      </c>
      <c r="R71" s="207">
        <v>1.1221305587719752</v>
      </c>
      <c r="S71" s="191"/>
      <c r="V71" s="7"/>
    </row>
    <row r="72" spans="1:22" ht="12" customHeight="1" x14ac:dyDescent="0.2">
      <c r="A72" s="200">
        <v>46081</v>
      </c>
      <c r="B72" s="136">
        <v>3503.81</v>
      </c>
      <c r="C72" s="136">
        <v>2163118.25</v>
      </c>
      <c r="D72" s="136">
        <v>1579.58</v>
      </c>
      <c r="E72" s="201">
        <v>0</v>
      </c>
      <c r="F72" s="215">
        <v>2168201.64</v>
      </c>
      <c r="G72" s="201">
        <v>0</v>
      </c>
      <c r="H72" s="203">
        <v>10326.36</v>
      </c>
      <c r="I72" s="204">
        <v>3121.95</v>
      </c>
      <c r="J72" s="201">
        <v>0</v>
      </c>
      <c r="K72" s="216">
        <v>13448.310000000001</v>
      </c>
      <c r="L72" s="136">
        <v>2154753.33</v>
      </c>
      <c r="M72" s="136">
        <v>613247.92000000004</v>
      </c>
      <c r="N72" s="136">
        <v>1541505.4100000001</v>
      </c>
      <c r="O72" s="205">
        <v>0.02</v>
      </c>
      <c r="P72" s="136">
        <v>84.47</v>
      </c>
      <c r="Q72" s="206">
        <v>1920387.9648</v>
      </c>
      <c r="R72" s="207">
        <v>1.1220406342342435</v>
      </c>
      <c r="S72" s="191"/>
      <c r="V72" s="7"/>
    </row>
    <row r="73" spans="1:22" ht="12" customHeight="1" x14ac:dyDescent="0.2">
      <c r="A73" s="212" t="s">
        <v>215</v>
      </c>
      <c r="B73" s="213">
        <f t="shared" ref="B73:R73" si="2">AVERAGE(B45:B72)</f>
        <v>8275.5332142857169</v>
      </c>
      <c r="C73" s="213">
        <f t="shared" si="2"/>
        <v>2163310.7810714287</v>
      </c>
      <c r="D73" s="213">
        <f t="shared" si="2"/>
        <v>1579.5800000000011</v>
      </c>
      <c r="E73" s="213">
        <f t="shared" si="2"/>
        <v>0</v>
      </c>
      <c r="F73" s="213">
        <f t="shared" si="2"/>
        <v>2173165.8942857147</v>
      </c>
      <c r="G73" s="213">
        <f t="shared" si="2"/>
        <v>0</v>
      </c>
      <c r="H73" s="213">
        <f t="shared" si="2"/>
        <v>21992.741071428572</v>
      </c>
      <c r="I73" s="213">
        <f t="shared" si="2"/>
        <v>3582.3664285714285</v>
      </c>
      <c r="J73" s="213">
        <f t="shared" si="2"/>
        <v>0</v>
      </c>
      <c r="K73" s="213">
        <f t="shared" si="2"/>
        <v>25575.107500000006</v>
      </c>
      <c r="L73" s="213">
        <f t="shared" si="2"/>
        <v>2147590.7867857148</v>
      </c>
      <c r="M73" s="213">
        <f t="shared" si="2"/>
        <v>639286.90321428585</v>
      </c>
      <c r="N73" s="213">
        <f t="shared" si="2"/>
        <v>1508303.8835714289</v>
      </c>
      <c r="O73" s="214">
        <f t="shared" si="2"/>
        <v>2.0000000000000007E-2</v>
      </c>
      <c r="P73" s="213">
        <f t="shared" si="2"/>
        <v>82.64642857142853</v>
      </c>
      <c r="Q73" s="213">
        <f t="shared" si="2"/>
        <v>1911703.1649</v>
      </c>
      <c r="R73" s="213">
        <f t="shared" si="2"/>
        <v>1.1233898176906199</v>
      </c>
      <c r="S73" s="191"/>
      <c r="V73" s="7"/>
    </row>
    <row r="74" spans="1:22" ht="12" customHeight="1" x14ac:dyDescent="0.2">
      <c r="A74" s="212" t="s">
        <v>216</v>
      </c>
      <c r="B74" s="213">
        <f t="shared" ref="B74:R74" si="3">SUM(B45:B72)</f>
        <v>231714.93000000005</v>
      </c>
      <c r="C74" s="213">
        <f t="shared" si="3"/>
        <v>60572701.869999997</v>
      </c>
      <c r="D74" s="213">
        <f t="shared" si="3"/>
        <v>44228.240000000027</v>
      </c>
      <c r="E74" s="213">
        <f t="shared" si="3"/>
        <v>0</v>
      </c>
      <c r="F74" s="213">
        <f t="shared" si="3"/>
        <v>60848645.040000007</v>
      </c>
      <c r="G74" s="213">
        <f t="shared" si="3"/>
        <v>0</v>
      </c>
      <c r="H74" s="213">
        <f t="shared" si="3"/>
        <v>615796.75</v>
      </c>
      <c r="I74" s="213">
        <f t="shared" si="3"/>
        <v>100306.26</v>
      </c>
      <c r="J74" s="213">
        <f t="shared" si="3"/>
        <v>0</v>
      </c>
      <c r="K74" s="213">
        <f t="shared" si="3"/>
        <v>716103.01000000013</v>
      </c>
      <c r="L74" s="213">
        <f t="shared" si="3"/>
        <v>60132542.030000009</v>
      </c>
      <c r="M74" s="213">
        <f t="shared" si="3"/>
        <v>17900033.290000003</v>
      </c>
      <c r="N74" s="213">
        <f t="shared" si="3"/>
        <v>42232508.74000001</v>
      </c>
      <c r="O74" s="213">
        <f t="shared" si="3"/>
        <v>0.56000000000000016</v>
      </c>
      <c r="P74" s="213">
        <f t="shared" si="3"/>
        <v>2314.099999999999</v>
      </c>
      <c r="Q74" s="213">
        <f t="shared" si="3"/>
        <v>53527688.617200002</v>
      </c>
      <c r="R74" s="213">
        <f t="shared" si="3"/>
        <v>31.454914895337353</v>
      </c>
      <c r="S74" s="191"/>
      <c r="V74" s="7"/>
    </row>
    <row r="75" spans="1:22" ht="12" customHeight="1" x14ac:dyDescent="0.2">
      <c r="A75" s="200">
        <v>46082</v>
      </c>
      <c r="B75" s="136">
        <v>3503.81</v>
      </c>
      <c r="C75" s="136">
        <v>2163118.25</v>
      </c>
      <c r="D75" s="136">
        <v>1579.58</v>
      </c>
      <c r="E75" s="201">
        <v>0</v>
      </c>
      <c r="F75" s="215">
        <v>2168201.64</v>
      </c>
      <c r="G75" s="201">
        <v>0</v>
      </c>
      <c r="H75" s="203">
        <v>10408.529999999959</v>
      </c>
      <c r="I75" s="204">
        <v>3205.5699999999997</v>
      </c>
      <c r="J75" s="201">
        <v>0</v>
      </c>
      <c r="K75" s="216">
        <v>13614.099999999959</v>
      </c>
      <c r="L75" s="136">
        <v>2154587.54</v>
      </c>
      <c r="M75" s="136">
        <v>613330.82000000018</v>
      </c>
      <c r="N75" s="136">
        <v>1541256.7199999997</v>
      </c>
      <c r="O75" s="205">
        <v>0.02</v>
      </c>
      <c r="P75" s="136">
        <v>84.45</v>
      </c>
      <c r="Q75" s="206">
        <v>1920387.9648</v>
      </c>
      <c r="R75" s="207">
        <v>1.1219543027204875</v>
      </c>
      <c r="S75" s="191"/>
      <c r="V75" s="7"/>
    </row>
    <row r="76" spans="1:22" ht="12" customHeight="1" x14ac:dyDescent="0.2">
      <c r="A76" s="200">
        <v>46083</v>
      </c>
      <c r="B76" s="136">
        <v>3503.81</v>
      </c>
      <c r="C76" s="136">
        <v>2163104.9</v>
      </c>
      <c r="D76" s="136">
        <v>1579.58</v>
      </c>
      <c r="E76" s="201">
        <v>0</v>
      </c>
      <c r="F76" s="215">
        <v>2168188.29</v>
      </c>
      <c r="G76" s="201">
        <v>0</v>
      </c>
      <c r="H76" s="203">
        <v>10490.54</v>
      </c>
      <c r="I76" s="204">
        <v>3290.02</v>
      </c>
      <c r="J76" s="201">
        <v>0</v>
      </c>
      <c r="K76" s="216">
        <v>13780.560000000001</v>
      </c>
      <c r="L76" s="136">
        <v>2154407.73</v>
      </c>
      <c r="M76" s="136">
        <v>613420.7300000001</v>
      </c>
      <c r="N76" s="136">
        <v>1540987</v>
      </c>
      <c r="O76" s="205">
        <v>0.02</v>
      </c>
      <c r="P76" s="136">
        <v>84.44</v>
      </c>
      <c r="Q76" s="206">
        <v>1920387.9648</v>
      </c>
      <c r="R76" s="207">
        <v>1.1218606705985954</v>
      </c>
      <c r="S76" s="191"/>
      <c r="V76" s="7"/>
    </row>
    <row r="77" spans="1:22" ht="12" customHeight="1" x14ac:dyDescent="0.2">
      <c r="A77" s="200">
        <v>46084</v>
      </c>
      <c r="B77" s="136">
        <v>3503.81</v>
      </c>
      <c r="C77" s="136">
        <v>2162558.2999999998</v>
      </c>
      <c r="D77" s="136">
        <v>1579.58</v>
      </c>
      <c r="E77" s="201">
        <v>0</v>
      </c>
      <c r="F77" s="215">
        <v>2167641.69</v>
      </c>
      <c r="G77" s="201">
        <v>0</v>
      </c>
      <c r="H77" s="203">
        <v>10572.55</v>
      </c>
      <c r="I77" s="204">
        <v>3374.46</v>
      </c>
      <c r="J77" s="201">
        <v>0</v>
      </c>
      <c r="K77" s="216">
        <v>13947.009999999998</v>
      </c>
      <c r="L77" s="136">
        <v>2153694.6800000002</v>
      </c>
      <c r="M77" s="136">
        <v>613119.97</v>
      </c>
      <c r="N77" s="136">
        <v>1540574.7100000002</v>
      </c>
      <c r="O77" s="205">
        <v>0.02</v>
      </c>
      <c r="P77" s="136">
        <v>84.42</v>
      </c>
      <c r="Q77" s="206">
        <v>1920387.9648</v>
      </c>
      <c r="R77" s="207">
        <v>1.1214893654180436</v>
      </c>
      <c r="S77" s="191"/>
      <c r="V77" s="7"/>
    </row>
    <row r="78" spans="1:22" ht="12" customHeight="1" x14ac:dyDescent="0.2">
      <c r="A78" s="200">
        <v>46085</v>
      </c>
      <c r="B78" s="136">
        <v>3503.81</v>
      </c>
      <c r="C78" s="136">
        <v>2162522.96</v>
      </c>
      <c r="D78" s="136">
        <v>1579.58</v>
      </c>
      <c r="E78" s="201">
        <v>0</v>
      </c>
      <c r="F78" s="215">
        <v>2167606.35</v>
      </c>
      <c r="G78" s="201">
        <v>0</v>
      </c>
      <c r="H78" s="203">
        <v>10654.56</v>
      </c>
      <c r="I78" s="204">
        <v>3458.88</v>
      </c>
      <c r="J78" s="201">
        <v>0</v>
      </c>
      <c r="K78" s="216">
        <v>14113.439999999999</v>
      </c>
      <c r="L78" s="136">
        <v>2153492.91</v>
      </c>
      <c r="M78" s="136">
        <v>613726.88000000012</v>
      </c>
      <c r="N78" s="136">
        <v>1539766.03</v>
      </c>
      <c r="O78" s="205">
        <v>0.02</v>
      </c>
      <c r="P78" s="136">
        <v>84.37</v>
      </c>
      <c r="Q78" s="206">
        <v>1920387.9648</v>
      </c>
      <c r="R78" s="207">
        <v>1.1213842981068032</v>
      </c>
      <c r="S78" s="191"/>
      <c r="T78" s="8"/>
      <c r="V78" s="7"/>
    </row>
    <row r="79" spans="1:22" ht="12" customHeight="1" x14ac:dyDescent="0.2">
      <c r="A79" s="200">
        <v>46086</v>
      </c>
      <c r="B79" s="136">
        <v>3503.81</v>
      </c>
      <c r="C79" s="136">
        <v>2162491.66</v>
      </c>
      <c r="D79" s="136">
        <v>1579.58</v>
      </c>
      <c r="E79" s="201">
        <v>0</v>
      </c>
      <c r="F79" s="215">
        <v>2167575.0500000003</v>
      </c>
      <c r="G79" s="201">
        <v>0</v>
      </c>
      <c r="H79" s="217">
        <v>10736.57</v>
      </c>
      <c r="I79" s="204">
        <v>3543.25</v>
      </c>
      <c r="J79" s="201">
        <v>0</v>
      </c>
      <c r="K79" s="216">
        <v>14279.82</v>
      </c>
      <c r="L79" s="136">
        <v>2153295.2300000004</v>
      </c>
      <c r="M79" s="136">
        <v>613794.44000000018</v>
      </c>
      <c r="N79" s="136">
        <v>1539500.7900000003</v>
      </c>
      <c r="O79" s="205">
        <v>0.02</v>
      </c>
      <c r="P79" s="136">
        <v>84.36</v>
      </c>
      <c r="Q79" s="206">
        <v>1920387.9648</v>
      </c>
      <c r="R79" s="207">
        <v>1.1212813605735426</v>
      </c>
      <c r="S79" s="191"/>
      <c r="V79" s="7"/>
    </row>
    <row r="80" spans="1:22" ht="12" customHeight="1" x14ac:dyDescent="0.2">
      <c r="A80" s="200">
        <v>46087</v>
      </c>
      <c r="B80" s="136">
        <v>3503.81</v>
      </c>
      <c r="C80" s="136">
        <v>2162971.6</v>
      </c>
      <c r="D80" s="136">
        <v>1579.58</v>
      </c>
      <c r="E80" s="201">
        <v>0</v>
      </c>
      <c r="F80" s="215">
        <v>2168054.9900000002</v>
      </c>
      <c r="G80" s="201">
        <v>0</v>
      </c>
      <c r="H80" s="203">
        <v>10818.58</v>
      </c>
      <c r="I80" s="204">
        <v>3627.61</v>
      </c>
      <c r="J80" s="201">
        <v>0</v>
      </c>
      <c r="K80" s="216">
        <v>14446.19</v>
      </c>
      <c r="L80" s="136">
        <v>2153608.8000000003</v>
      </c>
      <c r="M80" s="136">
        <v>614117.60000000009</v>
      </c>
      <c r="N80" s="136">
        <v>1539491.2000000002</v>
      </c>
      <c r="O80" s="205">
        <v>0.02</v>
      </c>
      <c r="P80" s="136">
        <v>84.36</v>
      </c>
      <c r="Q80" s="206">
        <v>1920387.9648</v>
      </c>
      <c r="R80" s="207">
        <v>1.12144464528775</v>
      </c>
      <c r="S80" s="191"/>
      <c r="V80" s="7"/>
    </row>
    <row r="81" spans="1:22" ht="12" customHeight="1" x14ac:dyDescent="0.2">
      <c r="A81" s="200">
        <v>46088</v>
      </c>
      <c r="B81" s="136">
        <v>3503.81</v>
      </c>
      <c r="C81" s="136">
        <v>2162971.6</v>
      </c>
      <c r="D81" s="136">
        <v>1579.58</v>
      </c>
      <c r="E81" s="201">
        <v>0</v>
      </c>
      <c r="F81" s="215">
        <v>2168054.9900000002</v>
      </c>
      <c r="G81" s="201">
        <v>0</v>
      </c>
      <c r="H81" s="203">
        <v>10900.59</v>
      </c>
      <c r="I81" s="204">
        <v>3711.97</v>
      </c>
      <c r="J81" s="201">
        <v>0</v>
      </c>
      <c r="K81" s="216">
        <v>14612.56</v>
      </c>
      <c r="L81" s="136">
        <v>2153442.4300000002</v>
      </c>
      <c r="M81" s="136">
        <v>614200.79000000015</v>
      </c>
      <c r="N81" s="136">
        <v>1539241.6400000001</v>
      </c>
      <c r="O81" s="205">
        <v>0.02</v>
      </c>
      <c r="P81" s="136">
        <v>84.34</v>
      </c>
      <c r="Q81" s="206">
        <v>1920387.9648</v>
      </c>
      <c r="R81" s="207">
        <v>1.1213580117516888</v>
      </c>
      <c r="S81" s="191"/>
      <c r="V81" s="7"/>
    </row>
    <row r="82" spans="1:22" ht="12" customHeight="1" x14ac:dyDescent="0.2">
      <c r="A82" s="200">
        <v>46089</v>
      </c>
      <c r="B82" s="136">
        <v>3503.81</v>
      </c>
      <c r="C82" s="136">
        <v>2162971.6</v>
      </c>
      <c r="D82" s="136">
        <v>1579.58</v>
      </c>
      <c r="E82" s="201">
        <v>0</v>
      </c>
      <c r="F82" s="215">
        <v>2168054.9900000002</v>
      </c>
      <c r="G82" s="201">
        <v>0</v>
      </c>
      <c r="H82" s="203">
        <v>10982.6</v>
      </c>
      <c r="I82" s="204">
        <v>3796.31</v>
      </c>
      <c r="J82" s="201">
        <v>0</v>
      </c>
      <c r="K82" s="216">
        <v>14778.91</v>
      </c>
      <c r="L82" s="136">
        <v>2153276.08</v>
      </c>
      <c r="M82" s="136">
        <v>614283.97</v>
      </c>
      <c r="N82" s="136">
        <v>1538992.11</v>
      </c>
      <c r="O82" s="205">
        <v>0.02</v>
      </c>
      <c r="P82" s="136">
        <v>84.33</v>
      </c>
      <c r="Q82" s="206">
        <v>1920387.9648</v>
      </c>
      <c r="R82" s="207">
        <v>1.1212713886301899</v>
      </c>
      <c r="S82" s="191"/>
      <c r="V82" s="7"/>
    </row>
    <row r="83" spans="1:22" ht="12" customHeight="1" x14ac:dyDescent="0.2">
      <c r="A83" s="200">
        <v>46090</v>
      </c>
      <c r="B83" s="136">
        <v>3503.81</v>
      </c>
      <c r="C83" s="136">
        <v>2162146.0699999998</v>
      </c>
      <c r="D83" s="136">
        <v>1579.58</v>
      </c>
      <c r="E83" s="201">
        <v>0</v>
      </c>
      <c r="F83" s="215">
        <v>2167229.46</v>
      </c>
      <c r="G83" s="201">
        <v>0</v>
      </c>
      <c r="H83" s="203">
        <v>11064.61</v>
      </c>
      <c r="I83" s="204">
        <v>3880.64</v>
      </c>
      <c r="J83" s="201">
        <v>0</v>
      </c>
      <c r="K83" s="216">
        <v>14945.25</v>
      </c>
      <c r="L83" s="136">
        <v>2152284.21</v>
      </c>
      <c r="M83" s="136">
        <v>614070.43000000005</v>
      </c>
      <c r="N83" s="136">
        <v>1538213.7799999998</v>
      </c>
      <c r="O83" s="205">
        <v>0.02</v>
      </c>
      <c r="P83" s="136">
        <v>84.29</v>
      </c>
      <c r="Q83" s="206">
        <v>1920387.9648</v>
      </c>
      <c r="R83" s="207">
        <v>1.1207548940373364</v>
      </c>
      <c r="S83" s="191"/>
      <c r="V83" s="7"/>
    </row>
    <row r="84" spans="1:22" ht="12" customHeight="1" x14ac:dyDescent="0.2">
      <c r="A84" s="200">
        <v>46091</v>
      </c>
      <c r="B84" s="136">
        <v>814.31</v>
      </c>
      <c r="C84" s="136">
        <v>2143804.3199999998</v>
      </c>
      <c r="D84" s="136">
        <v>1579.58</v>
      </c>
      <c r="E84" s="201">
        <v>0</v>
      </c>
      <c r="F84" s="215">
        <v>2146198.21</v>
      </c>
      <c r="G84" s="201">
        <v>0</v>
      </c>
      <c r="H84" s="203">
        <v>10774.82</v>
      </c>
      <c r="I84" s="204">
        <v>1650.83</v>
      </c>
      <c r="J84" s="201">
        <v>0</v>
      </c>
      <c r="K84" s="216">
        <v>12425.65</v>
      </c>
      <c r="L84" s="136">
        <v>2133772.56</v>
      </c>
      <c r="M84" s="136">
        <v>604921.89000000013</v>
      </c>
      <c r="N84" s="136">
        <v>1528850.67</v>
      </c>
      <c r="O84" s="205">
        <v>0.02</v>
      </c>
      <c r="P84" s="136">
        <v>83.77</v>
      </c>
      <c r="Q84" s="206">
        <v>1920387.9648</v>
      </c>
      <c r="R84" s="207">
        <v>1.1111153574752919</v>
      </c>
      <c r="S84" s="191"/>
      <c r="V84" s="7"/>
    </row>
    <row r="85" spans="1:22" ht="12" customHeight="1" x14ac:dyDescent="0.2">
      <c r="A85" s="200">
        <v>46092</v>
      </c>
      <c r="B85" s="136">
        <v>814.31</v>
      </c>
      <c r="C85" s="136">
        <v>2133247.52</v>
      </c>
      <c r="D85" s="136">
        <v>12567.08</v>
      </c>
      <c r="E85" s="201">
        <v>0</v>
      </c>
      <c r="F85" s="215">
        <v>2146628.91</v>
      </c>
      <c r="G85" s="201">
        <v>0</v>
      </c>
      <c r="H85" s="203">
        <v>10993.29</v>
      </c>
      <c r="I85" s="204">
        <v>1734.6</v>
      </c>
      <c r="J85" s="201">
        <v>0</v>
      </c>
      <c r="K85" s="216">
        <v>12727.890000000001</v>
      </c>
      <c r="L85" s="136">
        <v>2133901.02</v>
      </c>
      <c r="M85" s="136">
        <v>604873.58999999985</v>
      </c>
      <c r="N85" s="136">
        <v>1529027.4300000002</v>
      </c>
      <c r="O85" s="205">
        <v>0.02</v>
      </c>
      <c r="P85" s="136">
        <v>83.78</v>
      </c>
      <c r="Q85" s="206">
        <v>1920387.9648</v>
      </c>
      <c r="R85" s="207">
        <v>1.1111822502086117</v>
      </c>
      <c r="S85" s="191"/>
      <c r="V85" s="7"/>
    </row>
    <row r="86" spans="1:22" ht="12" customHeight="1" x14ac:dyDescent="0.2">
      <c r="A86" s="200">
        <v>46093</v>
      </c>
      <c r="B86" s="136">
        <v>814.31</v>
      </c>
      <c r="C86" s="136">
        <v>2133281.5699999998</v>
      </c>
      <c r="D86" s="136">
        <v>12567.08</v>
      </c>
      <c r="E86" s="201">
        <v>0</v>
      </c>
      <c r="F86" s="215">
        <v>2146662.96</v>
      </c>
      <c r="G86" s="201">
        <v>0</v>
      </c>
      <c r="H86" s="203">
        <v>11075.259999999953</v>
      </c>
      <c r="I86" s="204">
        <v>1818.3799999999999</v>
      </c>
      <c r="J86" s="201">
        <v>0</v>
      </c>
      <c r="K86" s="216">
        <v>12893.639999999952</v>
      </c>
      <c r="L86" s="136">
        <v>2133769.3199999998</v>
      </c>
      <c r="M86" s="136">
        <v>604908.14000000013</v>
      </c>
      <c r="N86" s="136">
        <v>1528861.1799999997</v>
      </c>
      <c r="O86" s="205">
        <v>0.02</v>
      </c>
      <c r="P86" s="136">
        <v>83.77</v>
      </c>
      <c r="Q86" s="206">
        <v>1920387.9648</v>
      </c>
      <c r="R86" s="207">
        <v>1.1111136703162074</v>
      </c>
      <c r="S86" s="210"/>
      <c r="V86" s="7"/>
    </row>
    <row r="87" spans="1:22" ht="12" customHeight="1" x14ac:dyDescent="0.2">
      <c r="A87" s="200">
        <v>46094</v>
      </c>
      <c r="B87" s="136">
        <v>11665.310000000009</v>
      </c>
      <c r="C87" s="136">
        <v>2133234.62</v>
      </c>
      <c r="D87" s="136">
        <v>1579.58</v>
      </c>
      <c r="E87" s="201">
        <v>0</v>
      </c>
      <c r="F87" s="215">
        <v>2146479.5100000002</v>
      </c>
      <c r="G87" s="201">
        <v>0</v>
      </c>
      <c r="H87" s="203">
        <v>11020.729999999952</v>
      </c>
      <c r="I87" s="211">
        <v>1902.1499999999999</v>
      </c>
      <c r="J87" s="201">
        <v>0</v>
      </c>
      <c r="K87" s="216">
        <v>12922.879999999952</v>
      </c>
      <c r="L87" s="136">
        <v>2133556.6300000004</v>
      </c>
      <c r="M87" s="136">
        <v>604967.54</v>
      </c>
      <c r="N87" s="136">
        <v>1528589.0900000003</v>
      </c>
      <c r="O87" s="205">
        <v>0.02</v>
      </c>
      <c r="P87" s="136">
        <v>83.76</v>
      </c>
      <c r="Q87" s="206">
        <v>1920387.9648</v>
      </c>
      <c r="R87" s="207">
        <v>1.1110029166539799</v>
      </c>
      <c r="S87" s="191"/>
      <c r="V87" s="7"/>
    </row>
    <row r="88" spans="1:22" ht="12" customHeight="1" x14ac:dyDescent="0.2">
      <c r="A88" s="200">
        <v>46095</v>
      </c>
      <c r="B88" s="136">
        <v>11665.310000000009</v>
      </c>
      <c r="C88" s="136">
        <v>2133234.62</v>
      </c>
      <c r="D88" s="136">
        <v>1579.58</v>
      </c>
      <c r="E88" s="201">
        <v>0</v>
      </c>
      <c r="F88" s="215">
        <v>2146479.5100000002</v>
      </c>
      <c r="G88" s="201">
        <v>0</v>
      </c>
      <c r="H88" s="203">
        <v>11102.7</v>
      </c>
      <c r="I88" s="204">
        <v>1985.9099999999999</v>
      </c>
      <c r="J88" s="201">
        <v>0</v>
      </c>
      <c r="K88" s="216">
        <v>13088.61</v>
      </c>
      <c r="L88" s="136">
        <v>2133390.9000000004</v>
      </c>
      <c r="M88" s="136">
        <v>605050.42000000004</v>
      </c>
      <c r="N88" s="136">
        <v>1528340.4800000004</v>
      </c>
      <c r="O88" s="205">
        <v>0.02</v>
      </c>
      <c r="P88" s="136">
        <v>83.74</v>
      </c>
      <c r="Q88" s="206">
        <v>1920387.9648</v>
      </c>
      <c r="R88" s="207">
        <v>1.1109166163839106</v>
      </c>
      <c r="S88" s="191"/>
      <c r="V88" s="7"/>
    </row>
    <row r="89" spans="1:22" ht="12" customHeight="1" x14ac:dyDescent="0.2">
      <c r="A89" s="200">
        <v>46096</v>
      </c>
      <c r="B89" s="136">
        <v>11665.310000000009</v>
      </c>
      <c r="C89" s="136">
        <v>2133234.62</v>
      </c>
      <c r="D89" s="136">
        <v>1579.58</v>
      </c>
      <c r="E89" s="201">
        <v>0</v>
      </c>
      <c r="F89" s="215">
        <v>2146479.5100000002</v>
      </c>
      <c r="G89" s="201">
        <v>0</v>
      </c>
      <c r="H89" s="203">
        <v>11184.669999999951</v>
      </c>
      <c r="I89" s="204">
        <v>2069.6499999999996</v>
      </c>
      <c r="J89" s="201">
        <v>0</v>
      </c>
      <c r="K89" s="216">
        <v>13254.319999999951</v>
      </c>
      <c r="L89" s="136">
        <v>2133225.1900000004</v>
      </c>
      <c r="M89" s="136">
        <v>605133.28000000014</v>
      </c>
      <c r="N89" s="136">
        <v>1528091.9100000001</v>
      </c>
      <c r="O89" s="205">
        <v>0.02</v>
      </c>
      <c r="P89" s="136">
        <v>83.73</v>
      </c>
      <c r="Q89" s="206">
        <v>1920387.9648</v>
      </c>
      <c r="R89" s="207">
        <v>1.1108303265284036</v>
      </c>
      <c r="S89" s="191"/>
      <c r="V89" s="7"/>
    </row>
    <row r="90" spans="1:22" ht="12" customHeight="1" x14ac:dyDescent="0.2">
      <c r="A90" s="200">
        <v>46097</v>
      </c>
      <c r="B90" s="136">
        <v>2844.66</v>
      </c>
      <c r="C90" s="136">
        <v>2120051.3199999998</v>
      </c>
      <c r="D90" s="136">
        <v>1579.58</v>
      </c>
      <c r="E90" s="201">
        <v>0</v>
      </c>
      <c r="F90" s="215">
        <v>2124475.56</v>
      </c>
      <c r="G90" s="201">
        <v>0</v>
      </c>
      <c r="H90" s="203">
        <v>2446.64</v>
      </c>
      <c r="I90" s="204">
        <v>2153.38</v>
      </c>
      <c r="J90" s="201">
        <v>0</v>
      </c>
      <c r="K90" s="216">
        <v>4600.0200000000004</v>
      </c>
      <c r="L90" s="136">
        <v>2119875.54</v>
      </c>
      <c r="M90" s="136">
        <v>603364.80000000005</v>
      </c>
      <c r="N90" s="136">
        <v>1516510.74</v>
      </c>
      <c r="O90" s="205">
        <v>0.02</v>
      </c>
      <c r="P90" s="136">
        <v>83.1</v>
      </c>
      <c r="Q90" s="206">
        <v>1920387.9648</v>
      </c>
      <c r="R90" s="207">
        <v>1.1038787884826053</v>
      </c>
      <c r="S90" s="191"/>
      <c r="V90" s="7"/>
    </row>
    <row r="91" spans="1:22" ht="12" customHeight="1" x14ac:dyDescent="0.2">
      <c r="A91" s="200">
        <v>46098</v>
      </c>
      <c r="B91" s="136">
        <v>2844.66</v>
      </c>
      <c r="C91" s="136">
        <v>2120109.64</v>
      </c>
      <c r="D91" s="136">
        <v>1579.58</v>
      </c>
      <c r="E91" s="201">
        <v>0</v>
      </c>
      <c r="F91" s="215">
        <v>2124533.8800000004</v>
      </c>
      <c r="G91" s="201">
        <v>0</v>
      </c>
      <c r="H91" s="203">
        <v>2528.58</v>
      </c>
      <c r="I91" s="204">
        <v>2236.48</v>
      </c>
      <c r="J91" s="201">
        <v>0</v>
      </c>
      <c r="K91" s="216">
        <v>4765.0599999999995</v>
      </c>
      <c r="L91" s="136">
        <v>2119768.8200000003</v>
      </c>
      <c r="M91" s="136">
        <v>603460.21</v>
      </c>
      <c r="N91" s="136">
        <v>1516308.6100000003</v>
      </c>
      <c r="O91" s="205">
        <v>0.02</v>
      </c>
      <c r="P91" s="136">
        <v>83.09</v>
      </c>
      <c r="Q91" s="206">
        <v>1920387.9648</v>
      </c>
      <c r="R91" s="207">
        <v>1.1038232163784494</v>
      </c>
      <c r="S91" s="191"/>
      <c r="V91" s="7"/>
    </row>
    <row r="92" spans="1:22" ht="12" customHeight="1" x14ac:dyDescent="0.2">
      <c r="A92" s="200">
        <v>46099</v>
      </c>
      <c r="B92" s="136">
        <v>2844.66</v>
      </c>
      <c r="C92" s="136">
        <v>2112936.4500000002</v>
      </c>
      <c r="D92" s="136">
        <v>1579.58</v>
      </c>
      <c r="E92" s="201">
        <v>0</v>
      </c>
      <c r="F92" s="215">
        <v>2117360.6900000004</v>
      </c>
      <c r="G92" s="201">
        <v>0</v>
      </c>
      <c r="H92" s="203">
        <v>2610.52</v>
      </c>
      <c r="I92" s="204">
        <v>2319.5700000000002</v>
      </c>
      <c r="J92" s="201">
        <v>0</v>
      </c>
      <c r="K92" s="216">
        <v>4930.09</v>
      </c>
      <c r="L92" s="136">
        <v>2112430.6000000006</v>
      </c>
      <c r="M92" s="136">
        <v>599956.14000000013</v>
      </c>
      <c r="N92" s="136">
        <v>1512474.4600000004</v>
      </c>
      <c r="O92" s="205">
        <v>0.02</v>
      </c>
      <c r="P92" s="136">
        <v>82.88</v>
      </c>
      <c r="Q92" s="206">
        <v>1920387.9648</v>
      </c>
      <c r="R92" s="207">
        <v>1.1000019989294201</v>
      </c>
      <c r="S92" s="191"/>
      <c r="V92" s="7"/>
    </row>
    <row r="93" spans="1:22" ht="12" customHeight="1" x14ac:dyDescent="0.2">
      <c r="A93" s="200">
        <v>46100</v>
      </c>
      <c r="B93" s="136">
        <v>2844.66</v>
      </c>
      <c r="C93" s="136">
        <v>2118849.69</v>
      </c>
      <c r="D93" s="136">
        <v>1579.58</v>
      </c>
      <c r="E93" s="201">
        <v>0</v>
      </c>
      <c r="F93" s="215">
        <v>2123273.9300000002</v>
      </c>
      <c r="G93" s="201">
        <v>0</v>
      </c>
      <c r="H93" s="203">
        <v>2692.44</v>
      </c>
      <c r="I93" s="204">
        <v>2402.4499999999998</v>
      </c>
      <c r="J93" s="201">
        <v>0</v>
      </c>
      <c r="K93" s="216">
        <v>5094.8899999999994</v>
      </c>
      <c r="L93" s="136">
        <v>2118179.04</v>
      </c>
      <c r="M93" s="136">
        <v>602960.52000000014</v>
      </c>
      <c r="N93" s="136">
        <v>1515218.52</v>
      </c>
      <c r="O93" s="205">
        <v>0.02</v>
      </c>
      <c r="P93" s="136">
        <v>83.03</v>
      </c>
      <c r="Q93" s="206">
        <v>1920387.9648</v>
      </c>
      <c r="R93" s="207">
        <v>1.1029953732399063</v>
      </c>
      <c r="S93" s="191"/>
      <c r="V93" s="7"/>
    </row>
    <row r="94" spans="1:22" ht="12" customHeight="1" x14ac:dyDescent="0.2">
      <c r="A94" s="200">
        <v>46101</v>
      </c>
      <c r="B94" s="136">
        <v>2844.66</v>
      </c>
      <c r="C94" s="136">
        <v>2118849.69</v>
      </c>
      <c r="D94" s="136">
        <v>1579.58</v>
      </c>
      <c r="E94" s="201">
        <v>0</v>
      </c>
      <c r="F94" s="215">
        <v>2123273.9300000002</v>
      </c>
      <c r="G94" s="201">
        <v>0</v>
      </c>
      <c r="H94" s="203">
        <v>2774.37</v>
      </c>
      <c r="I94" s="204">
        <v>2485.48</v>
      </c>
      <c r="J94" s="201">
        <v>0</v>
      </c>
      <c r="K94" s="216">
        <v>5259.85</v>
      </c>
      <c r="L94" s="136">
        <v>2118014.08</v>
      </c>
      <c r="M94" s="136">
        <v>603042.92000000004</v>
      </c>
      <c r="N94" s="136">
        <v>1514971.1600000001</v>
      </c>
      <c r="O94" s="205">
        <v>0.02</v>
      </c>
      <c r="P94" s="136">
        <v>83.01</v>
      </c>
      <c r="Q94" s="206">
        <v>1920387.9648</v>
      </c>
      <c r="R94" s="207">
        <v>1.1029094739304837</v>
      </c>
      <c r="S94" s="191"/>
      <c r="V94" s="7"/>
    </row>
    <row r="95" spans="1:22" ht="12" customHeight="1" x14ac:dyDescent="0.2">
      <c r="A95" s="200">
        <v>46102</v>
      </c>
      <c r="B95" s="136">
        <v>2844.66</v>
      </c>
      <c r="C95" s="136">
        <v>2118849.69</v>
      </c>
      <c r="D95" s="136">
        <v>1579.58</v>
      </c>
      <c r="E95" s="201">
        <v>0</v>
      </c>
      <c r="F95" s="215">
        <v>2123273.9300000002</v>
      </c>
      <c r="G95" s="201">
        <v>0</v>
      </c>
      <c r="H95" s="203">
        <v>2856.3</v>
      </c>
      <c r="I95" s="204">
        <v>2568.4900000000002</v>
      </c>
      <c r="J95" s="201">
        <v>0</v>
      </c>
      <c r="K95" s="216">
        <v>5424.7900000000009</v>
      </c>
      <c r="L95" s="136">
        <v>2117849.14</v>
      </c>
      <c r="M95" s="136">
        <v>603125.39999999991</v>
      </c>
      <c r="N95" s="136">
        <v>1514723.7400000002</v>
      </c>
      <c r="O95" s="205">
        <v>0.02</v>
      </c>
      <c r="P95" s="136">
        <v>83</v>
      </c>
      <c r="Q95" s="206">
        <v>1920387.9648</v>
      </c>
      <c r="R95" s="207">
        <v>1.1028235850356232</v>
      </c>
      <c r="S95" s="191"/>
      <c r="V95" s="7"/>
    </row>
    <row r="96" spans="1:22" ht="12" customHeight="1" x14ac:dyDescent="0.2">
      <c r="A96" s="200">
        <v>46103</v>
      </c>
      <c r="B96" s="136">
        <v>2844.66</v>
      </c>
      <c r="C96" s="136">
        <v>2118843.4700000002</v>
      </c>
      <c r="D96" s="136">
        <v>1579.58</v>
      </c>
      <c r="E96" s="201">
        <v>0</v>
      </c>
      <c r="F96" s="215">
        <v>2123267.7100000004</v>
      </c>
      <c r="G96" s="201">
        <v>0</v>
      </c>
      <c r="H96" s="203">
        <v>2938.23</v>
      </c>
      <c r="I96" s="204">
        <v>2651.49</v>
      </c>
      <c r="J96" s="201">
        <v>0</v>
      </c>
      <c r="K96" s="216">
        <v>5589.7199999999993</v>
      </c>
      <c r="L96" s="136">
        <v>2117677.9900000002</v>
      </c>
      <c r="M96" s="136">
        <v>603210.99</v>
      </c>
      <c r="N96" s="136">
        <v>1514467.0000000002</v>
      </c>
      <c r="O96" s="205">
        <v>0.02</v>
      </c>
      <c r="P96" s="136">
        <v>82.98</v>
      </c>
      <c r="Q96" s="206">
        <v>1920387.9648</v>
      </c>
      <c r="R96" s="207">
        <v>1.1027344624191848</v>
      </c>
      <c r="S96" s="191"/>
      <c r="V96" s="7"/>
    </row>
    <row r="97" spans="1:22" ht="12" customHeight="1" x14ac:dyDescent="0.2">
      <c r="A97" s="200">
        <v>46104</v>
      </c>
      <c r="B97" s="136">
        <v>2844.66</v>
      </c>
      <c r="C97" s="136">
        <v>2118388.4500000002</v>
      </c>
      <c r="D97" s="136">
        <v>1579.58</v>
      </c>
      <c r="E97" s="201">
        <v>0</v>
      </c>
      <c r="F97" s="215">
        <v>2122812.6900000004</v>
      </c>
      <c r="G97" s="201">
        <v>0</v>
      </c>
      <c r="H97" s="203">
        <v>3020.16</v>
      </c>
      <c r="I97" s="204">
        <v>2734.47</v>
      </c>
      <c r="J97" s="201">
        <v>0</v>
      </c>
      <c r="K97" s="216">
        <v>5754.6299999999992</v>
      </c>
      <c r="L97" s="136">
        <v>2117058.0600000005</v>
      </c>
      <c r="M97" s="136">
        <v>603108.21</v>
      </c>
      <c r="N97" s="136">
        <v>1513949.8500000006</v>
      </c>
      <c r="O97" s="205">
        <v>0.02</v>
      </c>
      <c r="P97" s="136">
        <v>82.96</v>
      </c>
      <c r="Q97" s="206">
        <v>1920387.9648</v>
      </c>
      <c r="R97" s="207">
        <v>1.1024116474404602</v>
      </c>
      <c r="S97" s="191"/>
      <c r="V97" s="7"/>
    </row>
    <row r="98" spans="1:22" ht="12" customHeight="1" x14ac:dyDescent="0.2">
      <c r="A98" s="200">
        <v>46105</v>
      </c>
      <c r="B98" s="136">
        <v>2844.66</v>
      </c>
      <c r="C98" s="136">
        <v>2100319.94</v>
      </c>
      <c r="D98" s="136">
        <v>1579.58</v>
      </c>
      <c r="E98" s="201">
        <v>0</v>
      </c>
      <c r="F98" s="215">
        <v>2104744.1800000002</v>
      </c>
      <c r="G98" s="201">
        <v>0</v>
      </c>
      <c r="H98" s="203">
        <v>3102.09</v>
      </c>
      <c r="I98" s="204">
        <v>2817.43</v>
      </c>
      <c r="J98" s="201">
        <v>0</v>
      </c>
      <c r="K98" s="216">
        <v>5919.52</v>
      </c>
      <c r="L98" s="136">
        <v>2098824.66</v>
      </c>
      <c r="M98" s="136">
        <v>611917.11999999988</v>
      </c>
      <c r="N98" s="136">
        <v>1486907.5400000003</v>
      </c>
      <c r="O98" s="205">
        <v>0.02</v>
      </c>
      <c r="P98" s="136">
        <v>81.47</v>
      </c>
      <c r="Q98" s="206">
        <v>1920387.9648</v>
      </c>
      <c r="R98" s="207">
        <v>1.0929170034756928</v>
      </c>
      <c r="S98" s="191"/>
      <c r="V98" s="7"/>
    </row>
    <row r="99" spans="1:22" ht="12" customHeight="1" x14ac:dyDescent="0.2">
      <c r="A99" s="200">
        <v>46106</v>
      </c>
      <c r="B99" s="136">
        <v>2844.66</v>
      </c>
      <c r="C99" s="136">
        <v>2079609.32</v>
      </c>
      <c r="D99" s="136">
        <v>1579.58</v>
      </c>
      <c r="E99" s="201">
        <v>0</v>
      </c>
      <c r="F99" s="215">
        <v>2084033.56</v>
      </c>
      <c r="G99" s="201">
        <v>0</v>
      </c>
      <c r="H99" s="203">
        <v>3183.98</v>
      </c>
      <c r="I99" s="204">
        <v>2898.9</v>
      </c>
      <c r="J99" s="201">
        <v>0</v>
      </c>
      <c r="K99" s="216">
        <v>6082.88</v>
      </c>
      <c r="L99" s="136">
        <v>2077950.6800000002</v>
      </c>
      <c r="M99" s="136">
        <v>617124.26</v>
      </c>
      <c r="N99" s="136">
        <v>1460826.4200000002</v>
      </c>
      <c r="O99" s="205">
        <v>0.02</v>
      </c>
      <c r="P99" s="136">
        <v>80.05</v>
      </c>
      <c r="Q99" s="206">
        <v>1920387.9648</v>
      </c>
      <c r="R99" s="207">
        <v>1.0820473352718651</v>
      </c>
      <c r="S99" s="191"/>
      <c r="V99" s="7"/>
    </row>
    <row r="100" spans="1:22" ht="12" customHeight="1" x14ac:dyDescent="0.2">
      <c r="A100" s="200">
        <v>46107</v>
      </c>
      <c r="B100" s="136">
        <v>2844.66</v>
      </c>
      <c r="C100" s="136">
        <v>2061305.65</v>
      </c>
      <c r="D100" s="136">
        <v>1579.58</v>
      </c>
      <c r="E100" s="201">
        <v>0</v>
      </c>
      <c r="F100" s="215">
        <v>2065729.89</v>
      </c>
      <c r="G100" s="201">
        <v>0</v>
      </c>
      <c r="H100" s="203">
        <v>3265.82</v>
      </c>
      <c r="I100" s="204">
        <v>2978.95</v>
      </c>
      <c r="J100" s="201">
        <v>0</v>
      </c>
      <c r="K100" s="216">
        <v>6244.77</v>
      </c>
      <c r="L100" s="136">
        <v>2059485.1199999999</v>
      </c>
      <c r="M100" s="136">
        <v>519273.51</v>
      </c>
      <c r="N100" s="136">
        <v>1540211.6099999999</v>
      </c>
      <c r="O100" s="205">
        <v>0.02</v>
      </c>
      <c r="P100" s="136">
        <v>84.4</v>
      </c>
      <c r="Q100" s="206">
        <v>1920387.9648</v>
      </c>
      <c r="R100" s="207">
        <v>1.0724317990685213</v>
      </c>
      <c r="S100" s="191"/>
      <c r="V100" s="7"/>
    </row>
    <row r="101" spans="1:22" ht="12" customHeight="1" x14ac:dyDescent="0.2">
      <c r="A101" s="200">
        <v>46108</v>
      </c>
      <c r="B101" s="136">
        <v>2844.66</v>
      </c>
      <c r="C101" s="136">
        <v>2044505.65</v>
      </c>
      <c r="D101" s="136">
        <v>1579.58</v>
      </c>
      <c r="E101" s="201">
        <v>0</v>
      </c>
      <c r="F101" s="215">
        <v>2048929.89</v>
      </c>
      <c r="G101" s="201">
        <v>0</v>
      </c>
      <c r="H101" s="203">
        <v>3347.62</v>
      </c>
      <c r="I101" s="204">
        <v>3063.35</v>
      </c>
      <c r="J101" s="201">
        <v>0</v>
      </c>
      <c r="K101" s="216">
        <v>6410.9699999999993</v>
      </c>
      <c r="L101" s="136">
        <v>2042518.92</v>
      </c>
      <c r="M101" s="136">
        <v>527754.46</v>
      </c>
      <c r="N101" s="136">
        <v>1514764.46</v>
      </c>
      <c r="O101" s="205">
        <v>0.02</v>
      </c>
      <c r="P101" s="136">
        <v>83</v>
      </c>
      <c r="Q101" s="206">
        <v>1920387.9648</v>
      </c>
      <c r="R101" s="207">
        <v>1.0635970217677966</v>
      </c>
      <c r="S101" s="191"/>
      <c r="V101" s="7"/>
    </row>
    <row r="102" spans="1:22" ht="12" customHeight="1" x14ac:dyDescent="0.2">
      <c r="A102" s="200">
        <v>46109</v>
      </c>
      <c r="B102" s="136">
        <v>2844.66</v>
      </c>
      <c r="C102" s="136">
        <v>2044505.65</v>
      </c>
      <c r="D102" s="136">
        <v>1579.58</v>
      </c>
      <c r="E102" s="201">
        <v>0</v>
      </c>
      <c r="F102" s="215">
        <v>2048929.89</v>
      </c>
      <c r="G102" s="201">
        <v>0</v>
      </c>
      <c r="H102" s="203">
        <v>159968.20000000001</v>
      </c>
      <c r="I102" s="204">
        <v>3146.35</v>
      </c>
      <c r="J102" s="201">
        <v>0</v>
      </c>
      <c r="K102" s="216">
        <v>163114.55000000002</v>
      </c>
      <c r="L102" s="136">
        <v>1885815.3399999999</v>
      </c>
      <c r="M102" s="136">
        <v>707866.96</v>
      </c>
      <c r="N102" s="136">
        <v>1177948.3799999999</v>
      </c>
      <c r="O102" s="205">
        <v>0.02</v>
      </c>
      <c r="P102" s="136">
        <v>64.55</v>
      </c>
      <c r="Q102" s="206">
        <v>1773209.6906999999</v>
      </c>
      <c r="R102" s="207">
        <v>1.0635038539945871</v>
      </c>
      <c r="S102" s="191"/>
      <c r="V102" s="7"/>
    </row>
    <row r="103" spans="1:22" ht="12" customHeight="1" x14ac:dyDescent="0.2">
      <c r="A103" s="200">
        <v>46110</v>
      </c>
      <c r="B103" s="136">
        <v>2844.66</v>
      </c>
      <c r="C103" s="136">
        <v>2044396.22</v>
      </c>
      <c r="D103" s="136">
        <v>1579.58</v>
      </c>
      <c r="E103" s="201">
        <v>0</v>
      </c>
      <c r="F103" s="215">
        <v>2048820.46</v>
      </c>
      <c r="G103" s="201">
        <v>0</v>
      </c>
      <c r="H103" s="203">
        <v>160049.62</v>
      </c>
      <c r="I103" s="204">
        <v>3210.9</v>
      </c>
      <c r="J103" s="201">
        <v>0</v>
      </c>
      <c r="K103" s="216">
        <v>163260.51999999999</v>
      </c>
      <c r="L103" s="136">
        <v>1885559.94</v>
      </c>
      <c r="M103" s="136">
        <v>708004.06</v>
      </c>
      <c r="N103" s="136">
        <v>1177555.8799999999</v>
      </c>
      <c r="O103" s="205">
        <v>0.02</v>
      </c>
      <c r="P103" s="136">
        <v>64.52</v>
      </c>
      <c r="Q103" s="206">
        <v>1773209.6906999999</v>
      </c>
      <c r="R103" s="207">
        <v>1.0633598213957698</v>
      </c>
      <c r="S103" s="191"/>
      <c r="V103" s="7"/>
    </row>
    <row r="104" spans="1:22" ht="12" customHeight="1" x14ac:dyDescent="0.2">
      <c r="A104" s="200">
        <v>46111</v>
      </c>
      <c r="B104" s="136">
        <v>2844.66</v>
      </c>
      <c r="C104" s="136">
        <v>2044318.55</v>
      </c>
      <c r="D104" s="136">
        <v>1579.58</v>
      </c>
      <c r="E104" s="201">
        <v>0</v>
      </c>
      <c r="F104" s="215">
        <v>2048742.79</v>
      </c>
      <c r="G104" s="201">
        <v>0</v>
      </c>
      <c r="H104" s="203">
        <v>160131.04</v>
      </c>
      <c r="I104" s="204">
        <v>3275.42</v>
      </c>
      <c r="J104" s="201">
        <v>0</v>
      </c>
      <c r="K104" s="216">
        <v>163406.46000000002</v>
      </c>
      <c r="L104" s="136">
        <v>1885336.33</v>
      </c>
      <c r="M104" s="136">
        <v>708048.06</v>
      </c>
      <c r="N104" s="136">
        <v>1177288.27</v>
      </c>
      <c r="O104" s="205">
        <v>0.02</v>
      </c>
      <c r="P104" s="136">
        <v>64.510000000000005</v>
      </c>
      <c r="Q104" s="206">
        <v>1773209.6906999999</v>
      </c>
      <c r="R104" s="207">
        <v>1.0632337167386765</v>
      </c>
      <c r="S104" s="191"/>
      <c r="V104" s="7"/>
    </row>
    <row r="105" spans="1:22" ht="12" customHeight="1" x14ac:dyDescent="0.2">
      <c r="A105" s="200">
        <v>46112</v>
      </c>
      <c r="B105" s="136">
        <v>2829.66</v>
      </c>
      <c r="C105" s="136">
        <v>1853730.95</v>
      </c>
      <c r="D105" s="136">
        <v>192139.58</v>
      </c>
      <c r="E105" s="201">
        <v>0</v>
      </c>
      <c r="F105" s="215">
        <v>2048700.19</v>
      </c>
      <c r="G105" s="201">
        <v>0</v>
      </c>
      <c r="H105" s="203">
        <v>162365.24999999997</v>
      </c>
      <c r="I105" s="204">
        <v>3339.93</v>
      </c>
      <c r="J105" s="201">
        <v>0</v>
      </c>
      <c r="K105" s="216">
        <v>165705.17999999996</v>
      </c>
      <c r="L105" s="136">
        <v>1882995.01</v>
      </c>
      <c r="M105" s="136">
        <v>518637.85</v>
      </c>
      <c r="N105" s="136">
        <v>1364357.1600000001</v>
      </c>
      <c r="O105" s="205">
        <v>0.02</v>
      </c>
      <c r="P105" s="136">
        <v>74.760000000000005</v>
      </c>
      <c r="Q105" s="206">
        <v>1773209.6906999999</v>
      </c>
      <c r="R105" s="207">
        <v>1.0619133314439877</v>
      </c>
      <c r="S105" s="191"/>
      <c r="V105" s="7"/>
    </row>
    <row r="106" spans="1:22" ht="12" customHeight="1" x14ac:dyDescent="0.2">
      <c r="A106" s="212" t="s">
        <v>215</v>
      </c>
      <c r="B106" s="213">
        <f>AVERAGE(B75:B105)</f>
        <v>3692.6680645161318</v>
      </c>
      <c r="C106" s="213">
        <f t="shared" ref="C106:R106" si="4">AVERAGE(C75:C105)</f>
        <v>2112724.6625806447</v>
      </c>
      <c r="D106" s="213">
        <f t="shared" si="4"/>
        <v>8435.5477419354847</v>
      </c>
      <c r="E106" s="213">
        <f t="shared" si="4"/>
        <v>0</v>
      </c>
      <c r="F106" s="213">
        <f t="shared" si="4"/>
        <v>2124852.8783870973</v>
      </c>
      <c r="G106" s="213">
        <f t="shared" si="4"/>
        <v>0</v>
      </c>
      <c r="H106" s="213">
        <f t="shared" si="4"/>
        <v>27098.756774193542</v>
      </c>
      <c r="I106" s="213">
        <f t="shared" si="4"/>
        <v>2817.2022580645157</v>
      </c>
      <c r="J106" s="213">
        <f t="shared" si="4"/>
        <v>0</v>
      </c>
      <c r="K106" s="213">
        <f t="shared" si="4"/>
        <v>29915.959032258055</v>
      </c>
      <c r="L106" s="213">
        <f t="shared" si="4"/>
        <v>2094936.919354839</v>
      </c>
      <c r="M106" s="213">
        <f t="shared" si="4"/>
        <v>609508.90193548391</v>
      </c>
      <c r="N106" s="213">
        <f t="shared" si="4"/>
        <v>1485428.017419355</v>
      </c>
      <c r="O106" s="205">
        <v>0.02</v>
      </c>
      <c r="P106" s="213">
        <f t="shared" si="4"/>
        <v>81.394193548387122</v>
      </c>
      <c r="Q106" s="213">
        <f t="shared" si="4"/>
        <v>1901397.2197548389</v>
      </c>
      <c r="R106" s="213">
        <f t="shared" si="4"/>
        <v>1.1014045968936736</v>
      </c>
      <c r="S106" s="191"/>
      <c r="V106" s="7"/>
    </row>
    <row r="107" spans="1:22" ht="12" customHeight="1" x14ac:dyDescent="0.2">
      <c r="A107" s="212" t="s">
        <v>216</v>
      </c>
      <c r="B107" s="213">
        <f>SUM(B75:B105)</f>
        <v>114472.71000000009</v>
      </c>
      <c r="C107" s="213">
        <f t="shared" ref="C107:R107" si="5">SUM(C75:C105)</f>
        <v>65494464.539999992</v>
      </c>
      <c r="D107" s="213">
        <f t="shared" si="5"/>
        <v>261501.98</v>
      </c>
      <c r="E107" s="213">
        <f t="shared" si="5"/>
        <v>0</v>
      </c>
      <c r="F107" s="213">
        <f t="shared" si="5"/>
        <v>65870439.230000012</v>
      </c>
      <c r="G107" s="213">
        <f t="shared" si="5"/>
        <v>0</v>
      </c>
      <c r="H107" s="213">
        <f t="shared" si="5"/>
        <v>840061.45999999985</v>
      </c>
      <c r="I107" s="213">
        <f t="shared" si="5"/>
        <v>87333.26999999999</v>
      </c>
      <c r="J107" s="213">
        <f t="shared" si="5"/>
        <v>0</v>
      </c>
      <c r="K107" s="213">
        <f t="shared" si="5"/>
        <v>927394.72999999975</v>
      </c>
      <c r="L107" s="213">
        <f t="shared" si="5"/>
        <v>64943044.500000007</v>
      </c>
      <c r="M107" s="213">
        <f t="shared" si="5"/>
        <v>18894775.960000001</v>
      </c>
      <c r="N107" s="213">
        <f t="shared" si="5"/>
        <v>46048268.540000007</v>
      </c>
      <c r="O107" s="213">
        <f t="shared" si="5"/>
        <v>0.62000000000000022</v>
      </c>
      <c r="P107" s="213">
        <f t="shared" si="5"/>
        <v>2523.2200000000007</v>
      </c>
      <c r="Q107" s="213">
        <f t="shared" si="5"/>
        <v>58943313.812400006</v>
      </c>
      <c r="R107" s="213">
        <f t="shared" si="5"/>
        <v>34.143542503703884</v>
      </c>
      <c r="S107" s="191"/>
      <c r="V107" s="7"/>
    </row>
    <row r="108" spans="1:22" ht="12" customHeight="1" x14ac:dyDescent="0.2">
      <c r="A108" s="200">
        <v>46113</v>
      </c>
      <c r="B108" s="136">
        <v>2829.66</v>
      </c>
      <c r="C108" s="218">
        <v>1837637.15</v>
      </c>
      <c r="D108" s="136">
        <v>192139.58</v>
      </c>
      <c r="E108" s="201">
        <v>0</v>
      </c>
      <c r="F108" s="215">
        <v>2032606.39</v>
      </c>
      <c r="G108" s="201">
        <v>0</v>
      </c>
      <c r="H108" s="203">
        <v>162448.01</v>
      </c>
      <c r="I108" s="204">
        <v>3404.98</v>
      </c>
      <c r="J108" s="201">
        <v>0</v>
      </c>
      <c r="K108" s="216">
        <v>165852.99000000002</v>
      </c>
      <c r="L108" s="136">
        <v>1866753.4</v>
      </c>
      <c r="M108" s="136">
        <v>510659.71999999986</v>
      </c>
      <c r="N108" s="136">
        <v>1356093.6800000002</v>
      </c>
      <c r="O108" s="205">
        <v>0.02</v>
      </c>
      <c r="P108" s="136">
        <v>74.31</v>
      </c>
      <c r="Q108" s="206">
        <v>1773209.6906999999</v>
      </c>
      <c r="R108" s="207">
        <v>1.0527538901860345</v>
      </c>
      <c r="S108" s="191"/>
      <c r="V108" s="7"/>
    </row>
    <row r="109" spans="1:22" s="9" customFormat="1" ht="12" customHeight="1" x14ac:dyDescent="0.2">
      <c r="A109" s="200">
        <v>46114</v>
      </c>
      <c r="B109" s="136">
        <v>30229.44999999999</v>
      </c>
      <c r="C109" s="136">
        <v>1827182.55</v>
      </c>
      <c r="D109" s="136">
        <v>1579.58</v>
      </c>
      <c r="E109" s="201">
        <v>0</v>
      </c>
      <c r="F109" s="215">
        <v>1858991.58</v>
      </c>
      <c r="G109" s="201">
        <v>0</v>
      </c>
      <c r="H109" s="203">
        <v>1897.39</v>
      </c>
      <c r="I109" s="204">
        <v>956.07</v>
      </c>
      <c r="J109" s="201">
        <v>0</v>
      </c>
      <c r="K109" s="216">
        <v>2853.46</v>
      </c>
      <c r="L109" s="136">
        <v>1856138.12</v>
      </c>
      <c r="M109" s="136">
        <v>505513.0199999999</v>
      </c>
      <c r="N109" s="136">
        <v>1350625.1</v>
      </c>
      <c r="O109" s="205">
        <v>0.02</v>
      </c>
      <c r="P109" s="136">
        <v>74.010000000000005</v>
      </c>
      <c r="Q109" s="206">
        <v>1773209.6906999999</v>
      </c>
      <c r="R109" s="207">
        <v>1.0467674126387516</v>
      </c>
      <c r="S109" s="219"/>
      <c r="V109" s="10"/>
    </row>
    <row r="110" spans="1:22" s="9" customFormat="1" ht="12" customHeight="1" x14ac:dyDescent="0.2">
      <c r="A110" s="200">
        <v>46115</v>
      </c>
      <c r="B110" s="136">
        <v>30229.44999999999</v>
      </c>
      <c r="C110" s="136">
        <v>1827192.98</v>
      </c>
      <c r="D110" s="136">
        <v>1579.58</v>
      </c>
      <c r="E110" s="201">
        <v>0</v>
      </c>
      <c r="F110" s="215">
        <v>1859002.01</v>
      </c>
      <c r="G110" s="201">
        <v>0</v>
      </c>
      <c r="H110" s="203">
        <v>1980.69</v>
      </c>
      <c r="I110" s="204">
        <v>1030.08</v>
      </c>
      <c r="J110" s="201">
        <v>0</v>
      </c>
      <c r="K110" s="216">
        <v>3010.77</v>
      </c>
      <c r="L110" s="136">
        <v>1855991.24</v>
      </c>
      <c r="M110" s="136">
        <v>505597.05999999994</v>
      </c>
      <c r="N110" s="136">
        <v>1350394.1800000002</v>
      </c>
      <c r="O110" s="205">
        <v>0.02</v>
      </c>
      <c r="P110" s="136">
        <v>73.989999999999995</v>
      </c>
      <c r="Q110" s="206">
        <v>1773209.6906999999</v>
      </c>
      <c r="R110" s="209">
        <v>1.0466845797957043</v>
      </c>
      <c r="S110" s="219"/>
      <c r="V110" s="10"/>
    </row>
    <row r="111" spans="1:22" ht="12" customHeight="1" x14ac:dyDescent="0.2">
      <c r="A111" s="200">
        <v>46116</v>
      </c>
      <c r="B111" s="136">
        <v>30229.44999999999</v>
      </c>
      <c r="C111" s="136">
        <v>1827192.98</v>
      </c>
      <c r="D111" s="136">
        <v>1579.58</v>
      </c>
      <c r="E111" s="201">
        <v>0</v>
      </c>
      <c r="F111" s="215">
        <v>1859002.01</v>
      </c>
      <c r="G111" s="201">
        <v>0</v>
      </c>
      <c r="H111" s="203">
        <v>51782.239999999998</v>
      </c>
      <c r="I111" s="204">
        <v>1104.07</v>
      </c>
      <c r="J111" s="201">
        <v>0</v>
      </c>
      <c r="K111" s="216">
        <v>52886.31</v>
      </c>
      <c r="L111" s="136">
        <v>1806115.7</v>
      </c>
      <c r="M111" s="136">
        <v>530534.82999999996</v>
      </c>
      <c r="N111" s="136">
        <v>1275580.8700000001</v>
      </c>
      <c r="O111" s="205">
        <v>0.02</v>
      </c>
      <c r="P111" s="136">
        <v>69.89</v>
      </c>
      <c r="Q111" s="206">
        <v>1725709.6906999999</v>
      </c>
      <c r="R111" s="207">
        <v>1.0465930102457643</v>
      </c>
      <c r="S111" s="191"/>
      <c r="V111" s="7"/>
    </row>
    <row r="112" spans="1:22" ht="12" customHeight="1" x14ac:dyDescent="0.2">
      <c r="A112" s="200">
        <v>46117</v>
      </c>
      <c r="B112" s="136">
        <v>30229.44999999999</v>
      </c>
      <c r="C112" s="136">
        <v>1828892.93</v>
      </c>
      <c r="D112" s="136">
        <v>1579.58</v>
      </c>
      <c r="E112" s="201">
        <v>0</v>
      </c>
      <c r="F112" s="215">
        <v>1860701.96</v>
      </c>
      <c r="G112" s="201">
        <v>0</v>
      </c>
      <c r="H112" s="217">
        <v>51865.43</v>
      </c>
      <c r="I112" s="204">
        <v>1173.96</v>
      </c>
      <c r="J112" s="201">
        <v>0</v>
      </c>
      <c r="K112" s="216">
        <v>53039.39</v>
      </c>
      <c r="L112" s="136">
        <v>1807662.57</v>
      </c>
      <c r="M112" s="136">
        <v>531463.47</v>
      </c>
      <c r="N112" s="136">
        <v>1276199.1000000001</v>
      </c>
      <c r="O112" s="205">
        <v>0.02</v>
      </c>
      <c r="P112" s="136">
        <v>69.930000000000007</v>
      </c>
      <c r="Q112" s="206">
        <v>1725709.6906999999</v>
      </c>
      <c r="R112" s="207">
        <v>1.0474893776987237</v>
      </c>
      <c r="S112" s="191"/>
      <c r="V112" s="7"/>
    </row>
    <row r="113" spans="1:19" ht="12" customHeight="1" x14ac:dyDescent="0.2">
      <c r="A113" s="200">
        <v>46118</v>
      </c>
      <c r="B113" s="136">
        <v>30229.44999999999</v>
      </c>
      <c r="C113" s="136">
        <v>1828892.93</v>
      </c>
      <c r="D113" s="136">
        <v>1579.58</v>
      </c>
      <c r="E113" s="201">
        <v>0</v>
      </c>
      <c r="F113" s="215">
        <v>1860701.96</v>
      </c>
      <c r="G113" s="201">
        <v>0</v>
      </c>
      <c r="H113" s="203">
        <v>51948.62</v>
      </c>
      <c r="I113" s="204">
        <v>1243.8900000000001</v>
      </c>
      <c r="J113" s="201">
        <v>0</v>
      </c>
      <c r="K113" s="216">
        <v>53192.51</v>
      </c>
      <c r="L113" s="136">
        <v>1807509.45</v>
      </c>
      <c r="M113" s="136">
        <v>531540.02</v>
      </c>
      <c r="N113" s="136">
        <v>1275969.43</v>
      </c>
      <c r="O113" s="205">
        <v>0.02</v>
      </c>
      <c r="P113" s="136">
        <v>69.92</v>
      </c>
      <c r="Q113" s="206">
        <v>1725709.6906999999</v>
      </c>
      <c r="R113" s="207">
        <v>1.0474006489856469</v>
      </c>
      <c r="S113" s="191"/>
    </row>
    <row r="114" spans="1:19" ht="12" customHeight="1" x14ac:dyDescent="0.2">
      <c r="A114" s="200">
        <v>46119</v>
      </c>
      <c r="B114" s="136">
        <v>30229.44999999999</v>
      </c>
      <c r="C114" s="136">
        <v>1828829.54</v>
      </c>
      <c r="D114" s="136">
        <v>1579.58</v>
      </c>
      <c r="E114" s="201">
        <v>0</v>
      </c>
      <c r="F114" s="215">
        <v>1860638.57</v>
      </c>
      <c r="G114" s="201">
        <v>0</v>
      </c>
      <c r="H114" s="203">
        <v>52031.81</v>
      </c>
      <c r="I114" s="204">
        <v>1313.81</v>
      </c>
      <c r="J114" s="201">
        <v>0</v>
      </c>
      <c r="K114" s="216">
        <v>53345.619999999995</v>
      </c>
      <c r="L114" s="136">
        <v>1807292.9500000002</v>
      </c>
      <c r="M114" s="136">
        <v>531580.46</v>
      </c>
      <c r="N114" s="136">
        <v>1275712.4900000002</v>
      </c>
      <c r="O114" s="205">
        <v>0.02</v>
      </c>
      <c r="P114" s="136">
        <v>69.900000000000006</v>
      </c>
      <c r="Q114" s="206">
        <v>1725709.6906999999</v>
      </c>
      <c r="R114" s="207">
        <v>1.0472751933535864</v>
      </c>
      <c r="S114" s="191"/>
    </row>
    <row r="115" spans="1:19" ht="12" customHeight="1" x14ac:dyDescent="0.2">
      <c r="A115" s="200">
        <v>46120</v>
      </c>
      <c r="B115" s="136">
        <v>30229.44999999999</v>
      </c>
      <c r="C115" s="136">
        <v>1828687.31</v>
      </c>
      <c r="D115" s="136">
        <v>1579.58</v>
      </c>
      <c r="E115" s="201">
        <v>0</v>
      </c>
      <c r="F115" s="215">
        <v>1860496.34</v>
      </c>
      <c r="G115" s="201">
        <v>0</v>
      </c>
      <c r="H115" s="203">
        <v>52115</v>
      </c>
      <c r="I115" s="204">
        <v>1383.71</v>
      </c>
      <c r="J115" s="201">
        <v>0</v>
      </c>
      <c r="K115" s="216">
        <v>53498.71</v>
      </c>
      <c r="L115" s="136">
        <v>1806997.6300000001</v>
      </c>
      <c r="M115" s="136">
        <v>531707.24999999988</v>
      </c>
      <c r="N115" s="136">
        <v>1275290.3800000004</v>
      </c>
      <c r="O115" s="205">
        <v>0.02</v>
      </c>
      <c r="P115" s="136">
        <v>69.88</v>
      </c>
      <c r="Q115" s="206">
        <v>1725709.6906999999</v>
      </c>
      <c r="R115" s="207">
        <v>1.0471040637588511</v>
      </c>
      <c r="S115" s="191"/>
    </row>
    <row r="116" spans="1:19" ht="12" customHeight="1" x14ac:dyDescent="0.2">
      <c r="A116" s="200">
        <v>46121</v>
      </c>
      <c r="B116" s="136">
        <v>30229.44999999999</v>
      </c>
      <c r="C116" s="136">
        <v>1828789.32</v>
      </c>
      <c r="D116" s="136">
        <v>1579.58</v>
      </c>
      <c r="E116" s="201">
        <v>0</v>
      </c>
      <c r="F116" s="215">
        <v>1860598.35</v>
      </c>
      <c r="G116" s="201">
        <v>0</v>
      </c>
      <c r="H116" s="203">
        <v>52198.19</v>
      </c>
      <c r="I116" s="204">
        <v>1453.59</v>
      </c>
      <c r="J116" s="201">
        <v>0</v>
      </c>
      <c r="K116" s="216">
        <v>53651.78</v>
      </c>
      <c r="L116" s="136">
        <v>1806946.57</v>
      </c>
      <c r="M116" s="136">
        <v>531844.3899999999</v>
      </c>
      <c r="N116" s="136">
        <v>1275102.1800000002</v>
      </c>
      <c r="O116" s="205">
        <v>0.02</v>
      </c>
      <c r="P116" s="136">
        <v>69.87</v>
      </c>
      <c r="Q116" s="206">
        <v>1725709.6906999999</v>
      </c>
      <c r="R116" s="207">
        <v>1.0470744759317241</v>
      </c>
      <c r="S116" s="191"/>
    </row>
    <row r="117" spans="1:19" ht="12" customHeight="1" x14ac:dyDescent="0.2">
      <c r="A117" s="200">
        <v>46122</v>
      </c>
      <c r="B117" s="136">
        <v>30229.44999999999</v>
      </c>
      <c r="C117" s="136">
        <v>1828773.18</v>
      </c>
      <c r="D117" s="136">
        <v>4431.88</v>
      </c>
      <c r="E117" s="201">
        <v>0</v>
      </c>
      <c r="F117" s="215">
        <v>1863434.5099999998</v>
      </c>
      <c r="G117" s="201">
        <v>0</v>
      </c>
      <c r="H117" s="203">
        <v>52281.38</v>
      </c>
      <c r="I117" s="204">
        <v>1523.46</v>
      </c>
      <c r="J117" s="201">
        <v>0</v>
      </c>
      <c r="K117" s="216">
        <v>53804.84</v>
      </c>
      <c r="L117" s="136">
        <v>1809629.6699999997</v>
      </c>
      <c r="M117" s="136">
        <v>530492.40999999992</v>
      </c>
      <c r="N117" s="136">
        <v>1279137.2599999998</v>
      </c>
      <c r="O117" s="205">
        <v>0.02</v>
      </c>
      <c r="P117" s="136">
        <v>70.09</v>
      </c>
      <c r="Q117" s="206">
        <v>1725709.6906999999</v>
      </c>
      <c r="R117" s="207">
        <v>1.0486292565616637</v>
      </c>
      <c r="S117" s="191"/>
    </row>
    <row r="118" spans="1:19" ht="12" customHeight="1" x14ac:dyDescent="0.2">
      <c r="A118" s="200">
        <v>46123</v>
      </c>
      <c r="B118" s="136">
        <v>30229.44999999999</v>
      </c>
      <c r="C118" s="136">
        <v>1828773.18</v>
      </c>
      <c r="D118" s="136">
        <v>4431.88</v>
      </c>
      <c r="E118" s="201">
        <v>0</v>
      </c>
      <c r="F118" s="215">
        <v>1863434.5099999998</v>
      </c>
      <c r="G118" s="201">
        <v>0</v>
      </c>
      <c r="H118" s="203">
        <v>52364.58</v>
      </c>
      <c r="I118" s="204">
        <v>1593.55</v>
      </c>
      <c r="J118" s="201">
        <v>0</v>
      </c>
      <c r="K118" s="216">
        <v>53958.130000000005</v>
      </c>
      <c r="L118" s="136">
        <v>1809476.38</v>
      </c>
      <c r="M118" s="136">
        <v>530568.93999999983</v>
      </c>
      <c r="N118" s="136">
        <v>1278907.44</v>
      </c>
      <c r="O118" s="205">
        <v>0.02</v>
      </c>
      <c r="P118" s="136">
        <v>70.08</v>
      </c>
      <c r="Q118" s="206">
        <v>1725709.6906999999</v>
      </c>
      <c r="R118" s="207">
        <v>1.0485404293383911</v>
      </c>
      <c r="S118" s="191"/>
    </row>
    <row r="119" spans="1:19" ht="12" customHeight="1" x14ac:dyDescent="0.2">
      <c r="A119" s="200">
        <v>46124</v>
      </c>
      <c r="B119" s="136">
        <v>30229.44999999999</v>
      </c>
      <c r="C119" s="136">
        <v>1828771.37</v>
      </c>
      <c r="D119" s="136">
        <v>4431.88</v>
      </c>
      <c r="E119" s="201">
        <v>0</v>
      </c>
      <c r="F119" s="215">
        <v>1863432.7</v>
      </c>
      <c r="G119" s="201">
        <v>0</v>
      </c>
      <c r="H119" s="203">
        <v>52447.78</v>
      </c>
      <c r="I119" s="204">
        <v>1663.63</v>
      </c>
      <c r="J119" s="201">
        <v>0</v>
      </c>
      <c r="K119" s="216">
        <v>54111.409999999996</v>
      </c>
      <c r="L119" s="136">
        <v>1809321.29</v>
      </c>
      <c r="M119" s="136">
        <v>530646.5</v>
      </c>
      <c r="N119" s="136">
        <v>1278674.79</v>
      </c>
      <c r="O119" s="205">
        <v>0.02</v>
      </c>
      <c r="P119" s="136">
        <v>70.06</v>
      </c>
      <c r="Q119" s="206">
        <v>1725709.6906999999</v>
      </c>
      <c r="R119" s="207">
        <v>1.0484505590659834</v>
      </c>
      <c r="S119" s="191"/>
    </row>
    <row r="120" spans="1:19" ht="12" customHeight="1" x14ac:dyDescent="0.2">
      <c r="A120" s="200">
        <v>46125</v>
      </c>
      <c r="B120" s="136">
        <v>30229.44999999999</v>
      </c>
      <c r="C120" s="136">
        <v>1826510.86</v>
      </c>
      <c r="D120" s="136">
        <v>6576.88</v>
      </c>
      <c r="E120" s="201">
        <v>0</v>
      </c>
      <c r="F120" s="215">
        <v>1863317.19</v>
      </c>
      <c r="G120" s="201">
        <v>0</v>
      </c>
      <c r="H120" s="203">
        <v>52568.88</v>
      </c>
      <c r="I120" s="211">
        <v>1733.69</v>
      </c>
      <c r="J120" s="201">
        <v>0</v>
      </c>
      <c r="K120" s="216">
        <v>54302.57</v>
      </c>
      <c r="L120" s="136">
        <v>1809014.6199999999</v>
      </c>
      <c r="M120" s="136">
        <v>530794.61999999988</v>
      </c>
      <c r="N120" s="136">
        <v>1278220</v>
      </c>
      <c r="O120" s="205">
        <v>0.02</v>
      </c>
      <c r="P120" s="136">
        <v>70.040000000000006</v>
      </c>
      <c r="Q120" s="206">
        <v>1725709.6906999999</v>
      </c>
      <c r="R120" s="207">
        <v>1.0482728524669807</v>
      </c>
      <c r="S120" s="191"/>
    </row>
    <row r="121" spans="1:19" ht="12" customHeight="1" x14ac:dyDescent="0.2">
      <c r="A121" s="200">
        <v>46126</v>
      </c>
      <c r="B121" s="136">
        <v>228.8</v>
      </c>
      <c r="C121" s="136">
        <v>1826517.56</v>
      </c>
      <c r="D121" s="136">
        <v>6576.88</v>
      </c>
      <c r="E121" s="201">
        <v>0</v>
      </c>
      <c r="F121" s="215">
        <v>1833323.24</v>
      </c>
      <c r="G121" s="201">
        <v>0</v>
      </c>
      <c r="H121" s="203">
        <v>22652.07</v>
      </c>
      <c r="I121" s="204">
        <v>1803.73</v>
      </c>
      <c r="J121" s="201">
        <v>0</v>
      </c>
      <c r="K121" s="216">
        <v>24455.8</v>
      </c>
      <c r="L121" s="136">
        <v>1808867.44</v>
      </c>
      <c r="M121" s="136">
        <v>530893.55999999994</v>
      </c>
      <c r="N121" s="136">
        <v>1277973.8799999999</v>
      </c>
      <c r="O121" s="205">
        <v>0.02</v>
      </c>
      <c r="P121" s="136">
        <v>70.03</v>
      </c>
      <c r="Q121" s="206">
        <v>1725709.6906999999</v>
      </c>
      <c r="R121" s="207">
        <v>1.0481875658160491</v>
      </c>
      <c r="S121" s="191"/>
    </row>
    <row r="122" spans="1:19" ht="12" customHeight="1" x14ac:dyDescent="0.2">
      <c r="A122" s="200">
        <v>46127</v>
      </c>
      <c r="B122" s="136">
        <v>2335.9</v>
      </c>
      <c r="C122" s="136">
        <v>1804001.75</v>
      </c>
      <c r="D122" s="136">
        <v>26035.88</v>
      </c>
      <c r="E122" s="201">
        <v>0</v>
      </c>
      <c r="F122" s="215">
        <v>1832373.5299999998</v>
      </c>
      <c r="G122" s="201">
        <v>0</v>
      </c>
      <c r="H122" s="203">
        <v>22963.37</v>
      </c>
      <c r="I122" s="204">
        <v>1873.76</v>
      </c>
      <c r="J122" s="201">
        <v>0</v>
      </c>
      <c r="K122" s="216">
        <v>24837.129999999997</v>
      </c>
      <c r="L122" s="136">
        <v>1807536.4</v>
      </c>
      <c r="M122" s="136">
        <v>531538.19999999995</v>
      </c>
      <c r="N122" s="136">
        <v>1275998.2</v>
      </c>
      <c r="O122" s="205">
        <v>0.02</v>
      </c>
      <c r="P122" s="136">
        <v>69.92</v>
      </c>
      <c r="Q122" s="206">
        <v>1725709.6906999999</v>
      </c>
      <c r="R122" s="207">
        <v>1.0474162657490835</v>
      </c>
      <c r="S122" s="191"/>
    </row>
    <row r="123" spans="1:19" ht="12" customHeight="1" x14ac:dyDescent="0.2">
      <c r="A123" s="200">
        <v>46128</v>
      </c>
      <c r="B123" s="136">
        <v>2335.9</v>
      </c>
      <c r="C123" s="136">
        <v>1803986.1</v>
      </c>
      <c r="D123" s="136">
        <v>26035.88</v>
      </c>
      <c r="E123" s="201">
        <v>0</v>
      </c>
      <c r="F123" s="215">
        <v>1832357.88</v>
      </c>
      <c r="G123" s="201">
        <v>0</v>
      </c>
      <c r="H123" s="203">
        <v>23046.560000000001</v>
      </c>
      <c r="I123" s="204">
        <v>1943.68</v>
      </c>
      <c r="J123" s="201">
        <v>0</v>
      </c>
      <c r="K123" s="216">
        <v>24990.240000000002</v>
      </c>
      <c r="L123" s="136">
        <v>1807367.64</v>
      </c>
      <c r="M123" s="136">
        <v>531606.98999999987</v>
      </c>
      <c r="N123" s="136">
        <v>1275760.6499999999</v>
      </c>
      <c r="O123" s="205">
        <v>0.02</v>
      </c>
      <c r="P123" s="136">
        <v>69.900000000000006</v>
      </c>
      <c r="Q123" s="206">
        <v>1725709.6906999999</v>
      </c>
      <c r="R123" s="207">
        <v>1.0473184740979677</v>
      </c>
      <c r="S123" s="191"/>
    </row>
    <row r="124" spans="1:19" ht="12" customHeight="1" x14ac:dyDescent="0.2">
      <c r="A124" s="200">
        <v>46129</v>
      </c>
      <c r="B124" s="136">
        <v>3954.99</v>
      </c>
      <c r="C124" s="136">
        <v>1786220.45</v>
      </c>
      <c r="D124" s="136">
        <v>4431.88</v>
      </c>
      <c r="E124" s="201">
        <v>0</v>
      </c>
      <c r="F124" s="215">
        <v>1794607.3199999998</v>
      </c>
      <c r="G124" s="201">
        <v>0</v>
      </c>
      <c r="H124" s="203">
        <v>3145.49</v>
      </c>
      <c r="I124" s="204">
        <v>2013.58</v>
      </c>
      <c r="J124" s="201">
        <v>0</v>
      </c>
      <c r="K124" s="216">
        <v>5159.07</v>
      </c>
      <c r="L124" s="136">
        <v>1789448.2499999998</v>
      </c>
      <c r="M124" s="136">
        <v>540551.04999999993</v>
      </c>
      <c r="N124" s="136">
        <v>1248897.1999999997</v>
      </c>
      <c r="O124" s="205">
        <v>0.02</v>
      </c>
      <c r="P124" s="136">
        <v>68.430000000000007</v>
      </c>
      <c r="Q124" s="206">
        <v>1725709.6906999999</v>
      </c>
      <c r="R124" s="207">
        <v>1.0369346939659043</v>
      </c>
      <c r="S124" s="191"/>
    </row>
    <row r="125" spans="1:19" ht="12" customHeight="1" x14ac:dyDescent="0.2">
      <c r="A125" s="200">
        <v>46130</v>
      </c>
      <c r="B125" s="136">
        <v>3954.99</v>
      </c>
      <c r="C125" s="136">
        <v>1786220.45</v>
      </c>
      <c r="D125" s="136">
        <v>4431.88</v>
      </c>
      <c r="E125" s="201">
        <v>0</v>
      </c>
      <c r="F125" s="215">
        <v>1794607.3199999998</v>
      </c>
      <c r="G125" s="201">
        <v>0</v>
      </c>
      <c r="H125" s="203">
        <v>3228.64</v>
      </c>
      <c r="I125" s="204">
        <v>2082.0100000000002</v>
      </c>
      <c r="J125" s="201">
        <v>0</v>
      </c>
      <c r="K125" s="216">
        <v>5310.65</v>
      </c>
      <c r="L125" s="136">
        <v>1789296.67</v>
      </c>
      <c r="M125" s="136">
        <v>540627.58999999985</v>
      </c>
      <c r="N125" s="136">
        <v>1248669.08</v>
      </c>
      <c r="O125" s="205">
        <v>0.02</v>
      </c>
      <c r="P125" s="136">
        <v>68.42</v>
      </c>
      <c r="Q125" s="206">
        <v>1725709.6906999999</v>
      </c>
      <c r="R125" s="207">
        <v>1.0368468576393097</v>
      </c>
      <c r="S125" s="191"/>
    </row>
    <row r="126" spans="1:19" ht="12" customHeight="1" x14ac:dyDescent="0.2">
      <c r="A126" s="200">
        <v>46131</v>
      </c>
      <c r="B126" s="136">
        <v>3954.99</v>
      </c>
      <c r="C126" s="136">
        <v>1786202.27</v>
      </c>
      <c r="D126" s="136">
        <v>4431.88</v>
      </c>
      <c r="E126" s="201">
        <v>0</v>
      </c>
      <c r="F126" s="215">
        <v>1794589.14</v>
      </c>
      <c r="G126" s="201">
        <v>0</v>
      </c>
      <c r="H126" s="203">
        <v>3311.79</v>
      </c>
      <c r="I126" s="204">
        <v>2150.4299999999998</v>
      </c>
      <c r="J126" s="201">
        <v>0</v>
      </c>
      <c r="K126" s="216">
        <v>5462.2199999999993</v>
      </c>
      <c r="L126" s="136">
        <v>1789126.92</v>
      </c>
      <c r="M126" s="136">
        <v>540712.46500000008</v>
      </c>
      <c r="N126" s="136">
        <v>1248414.4549999998</v>
      </c>
      <c r="O126" s="205">
        <v>0.02</v>
      </c>
      <c r="P126" s="136">
        <v>68.41</v>
      </c>
      <c r="Q126" s="206">
        <v>1725709.6906999999</v>
      </c>
      <c r="R126" s="207">
        <v>1.0367484923111696</v>
      </c>
      <c r="S126" s="191"/>
    </row>
    <row r="127" spans="1:19" ht="12" customHeight="1" x14ac:dyDescent="0.2">
      <c r="A127" s="200">
        <v>46132</v>
      </c>
      <c r="B127" s="136">
        <v>3954.99</v>
      </c>
      <c r="C127" s="136">
        <v>1786330.47</v>
      </c>
      <c r="D127" s="136">
        <v>4431.88</v>
      </c>
      <c r="E127" s="201">
        <v>0</v>
      </c>
      <c r="F127" s="215">
        <v>1794717.3399999999</v>
      </c>
      <c r="G127" s="201">
        <v>0</v>
      </c>
      <c r="H127" s="203">
        <v>3394.94</v>
      </c>
      <c r="I127" s="204">
        <v>2218.84</v>
      </c>
      <c r="J127" s="201">
        <v>0</v>
      </c>
      <c r="K127" s="216">
        <v>5613.7800000000007</v>
      </c>
      <c r="L127" s="136">
        <v>1789103.5599999998</v>
      </c>
      <c r="M127" s="136">
        <v>540917.16999999993</v>
      </c>
      <c r="N127" s="136">
        <v>1248186.3899999999</v>
      </c>
      <c r="O127" s="205">
        <v>0.02</v>
      </c>
      <c r="P127" s="136">
        <v>68.39</v>
      </c>
      <c r="Q127" s="206">
        <v>1725709.6906999999</v>
      </c>
      <c r="R127" s="207">
        <v>1.0367349558512855</v>
      </c>
      <c r="S127" s="191"/>
    </row>
    <row r="128" spans="1:19" ht="12" customHeight="1" x14ac:dyDescent="0.2">
      <c r="A128" s="200">
        <v>46133</v>
      </c>
      <c r="B128" s="136">
        <v>3954.99</v>
      </c>
      <c r="C128" s="136">
        <v>1786288.74</v>
      </c>
      <c r="D128" s="136">
        <v>4431.88</v>
      </c>
      <c r="E128" s="201">
        <v>0</v>
      </c>
      <c r="F128" s="215">
        <v>1794675.6099999999</v>
      </c>
      <c r="G128" s="201">
        <v>0</v>
      </c>
      <c r="H128" s="203">
        <v>3478.09</v>
      </c>
      <c r="I128" s="204">
        <v>2287.23</v>
      </c>
      <c r="J128" s="201">
        <v>0</v>
      </c>
      <c r="K128" s="216">
        <v>5765.32</v>
      </c>
      <c r="L128" s="136">
        <v>1788910.2899999998</v>
      </c>
      <c r="M128" s="136">
        <v>540972.07999999984</v>
      </c>
      <c r="N128" s="136">
        <v>1247938.21</v>
      </c>
      <c r="O128" s="205">
        <v>0.02</v>
      </c>
      <c r="P128" s="136">
        <v>68.38</v>
      </c>
      <c r="Q128" s="206">
        <v>1725709.6906999999</v>
      </c>
      <c r="R128" s="207">
        <v>1.0366229613477826</v>
      </c>
      <c r="S128" s="191"/>
    </row>
    <row r="129" spans="1:19" ht="12" customHeight="1" x14ac:dyDescent="0.2">
      <c r="A129" s="200">
        <v>46134</v>
      </c>
      <c r="B129" s="136">
        <v>3954.99</v>
      </c>
      <c r="C129" s="136">
        <v>1786340.91</v>
      </c>
      <c r="D129" s="136">
        <v>4431.88</v>
      </c>
      <c r="E129" s="201">
        <v>0</v>
      </c>
      <c r="F129" s="215">
        <v>1794727.7799999998</v>
      </c>
      <c r="G129" s="201">
        <v>0</v>
      </c>
      <c r="H129" s="203">
        <v>3561.24</v>
      </c>
      <c r="I129" s="204">
        <v>2355.61</v>
      </c>
      <c r="J129" s="201">
        <v>0</v>
      </c>
      <c r="K129" s="216">
        <v>5916.85</v>
      </c>
      <c r="L129" s="136">
        <v>1788810.9299999997</v>
      </c>
      <c r="M129" s="136">
        <v>541073.93999999994</v>
      </c>
      <c r="N129" s="136">
        <v>1247736.9899999998</v>
      </c>
      <c r="O129" s="205">
        <v>0.02</v>
      </c>
      <c r="P129" s="136">
        <v>68.37</v>
      </c>
      <c r="Q129" s="206">
        <v>1725709.6906999999</v>
      </c>
      <c r="R129" s="209">
        <v>1.0365653850355352</v>
      </c>
      <c r="S129" s="191"/>
    </row>
    <row r="130" spans="1:19" ht="12" customHeight="1" x14ac:dyDescent="0.2">
      <c r="A130" s="200">
        <v>46135</v>
      </c>
      <c r="B130" s="136">
        <v>3954.99</v>
      </c>
      <c r="C130" s="136">
        <v>1788414.37</v>
      </c>
      <c r="D130" s="136">
        <v>4431.88</v>
      </c>
      <c r="E130" s="201">
        <v>0</v>
      </c>
      <c r="F130" s="215">
        <v>1796801.24</v>
      </c>
      <c r="G130" s="201">
        <v>0</v>
      </c>
      <c r="H130" s="203">
        <v>3644.39</v>
      </c>
      <c r="I130" s="204">
        <v>2423.98</v>
      </c>
      <c r="J130" s="201">
        <v>0</v>
      </c>
      <c r="K130" s="216">
        <v>6068.37</v>
      </c>
      <c r="L130" s="136">
        <v>1790732.8699999999</v>
      </c>
      <c r="M130" s="136">
        <v>542209.06999999983</v>
      </c>
      <c r="N130" s="136">
        <v>1248523.8</v>
      </c>
      <c r="O130" s="205">
        <v>0.02</v>
      </c>
      <c r="P130" s="136">
        <v>68.41</v>
      </c>
      <c r="Q130" s="206">
        <v>1725709.6906999999</v>
      </c>
      <c r="R130" s="209">
        <v>1.037679094954624</v>
      </c>
      <c r="S130" s="191"/>
    </row>
    <row r="131" spans="1:19" ht="12" customHeight="1" x14ac:dyDescent="0.2">
      <c r="A131" s="200">
        <v>46136</v>
      </c>
      <c r="B131" s="136">
        <v>3954.99</v>
      </c>
      <c r="C131" s="136">
        <v>1788450.88</v>
      </c>
      <c r="D131" s="136">
        <v>4431.88</v>
      </c>
      <c r="E131" s="201">
        <v>0</v>
      </c>
      <c r="F131" s="215">
        <v>1796837.7499999998</v>
      </c>
      <c r="G131" s="201">
        <v>0</v>
      </c>
      <c r="H131" s="203">
        <v>3727.54</v>
      </c>
      <c r="I131" s="204">
        <v>2492.39</v>
      </c>
      <c r="J131" s="201">
        <v>0</v>
      </c>
      <c r="K131" s="216">
        <v>6219.93</v>
      </c>
      <c r="L131" s="136">
        <v>1790617.8199999998</v>
      </c>
      <c r="M131" s="136">
        <v>542303.08999999985</v>
      </c>
      <c r="N131" s="136">
        <v>1248314.73</v>
      </c>
      <c r="O131" s="205">
        <v>0.02</v>
      </c>
      <c r="P131" s="136">
        <v>68.400000000000006</v>
      </c>
      <c r="Q131" s="206">
        <v>1725709.6906999999</v>
      </c>
      <c r="R131" s="207">
        <v>1.0376124267307505</v>
      </c>
      <c r="S131" s="191"/>
    </row>
    <row r="132" spans="1:19" ht="12" customHeight="1" x14ac:dyDescent="0.2">
      <c r="A132" s="200">
        <v>46137</v>
      </c>
      <c r="B132" s="136">
        <v>3954.99</v>
      </c>
      <c r="C132" s="136">
        <v>1788450.88</v>
      </c>
      <c r="D132" s="136">
        <v>4431.88</v>
      </c>
      <c r="E132" s="201">
        <v>0</v>
      </c>
      <c r="F132" s="215">
        <v>1796837.7499999998</v>
      </c>
      <c r="G132" s="201">
        <v>0</v>
      </c>
      <c r="H132" s="203">
        <v>3810.69</v>
      </c>
      <c r="I132" s="204">
        <v>2560.79</v>
      </c>
      <c r="J132" s="201">
        <v>0</v>
      </c>
      <c r="K132" s="216">
        <v>6371.48</v>
      </c>
      <c r="L132" s="136">
        <v>1790466.2699999998</v>
      </c>
      <c r="M132" s="136">
        <v>542378.87</v>
      </c>
      <c r="N132" s="136">
        <v>1248087.3999999999</v>
      </c>
      <c r="O132" s="205">
        <v>0.02</v>
      </c>
      <c r="P132" s="136">
        <v>68.39</v>
      </c>
      <c r="Q132" s="206">
        <v>1725709.6906999999</v>
      </c>
      <c r="R132" s="207">
        <v>1.037524607788308</v>
      </c>
      <c r="S132" s="191"/>
    </row>
    <row r="133" spans="1:19" ht="12" customHeight="1" x14ac:dyDescent="0.2">
      <c r="A133" s="200">
        <v>46138</v>
      </c>
      <c r="B133" s="136">
        <v>3954.99</v>
      </c>
      <c r="C133" s="136">
        <v>1788435.96</v>
      </c>
      <c r="D133" s="136">
        <v>4431.88</v>
      </c>
      <c r="E133" s="201">
        <v>0</v>
      </c>
      <c r="F133" s="215">
        <v>1796822.8299999998</v>
      </c>
      <c r="G133" s="201">
        <v>0</v>
      </c>
      <c r="H133" s="217">
        <v>3893.84</v>
      </c>
      <c r="I133" s="204">
        <v>2629.18</v>
      </c>
      <c r="J133" s="201">
        <v>0</v>
      </c>
      <c r="K133" s="216">
        <v>6523.02</v>
      </c>
      <c r="L133" s="136">
        <v>1790299.8099999998</v>
      </c>
      <c r="M133" s="136">
        <v>542462.10999999987</v>
      </c>
      <c r="N133" s="136">
        <v>1247837.7</v>
      </c>
      <c r="O133" s="205">
        <v>0.02</v>
      </c>
      <c r="P133" s="136">
        <v>68.37</v>
      </c>
      <c r="Q133" s="206">
        <v>1725709.6906999999</v>
      </c>
      <c r="R133" s="207">
        <v>1.0374281489221979</v>
      </c>
      <c r="S133" s="191"/>
    </row>
    <row r="134" spans="1:19" ht="12" customHeight="1" x14ac:dyDescent="0.2">
      <c r="A134" s="200">
        <v>46139</v>
      </c>
      <c r="B134" s="136">
        <v>3934.99</v>
      </c>
      <c r="C134" s="136">
        <v>1788387.88</v>
      </c>
      <c r="D134" s="136">
        <v>4431.88</v>
      </c>
      <c r="E134" s="201">
        <v>0</v>
      </c>
      <c r="F134" s="215">
        <v>1796754.7499999998</v>
      </c>
      <c r="G134" s="201">
        <v>0</v>
      </c>
      <c r="H134" s="203">
        <v>3976.99</v>
      </c>
      <c r="I134" s="204">
        <v>2697.55</v>
      </c>
      <c r="J134" s="201">
        <v>0</v>
      </c>
      <c r="K134" s="216">
        <v>6674.54</v>
      </c>
      <c r="L134" s="136">
        <v>1790080.2099999997</v>
      </c>
      <c r="M134" s="136">
        <v>542530.18999999994</v>
      </c>
      <c r="N134" s="136">
        <v>1247550.0199999998</v>
      </c>
      <c r="O134" s="205">
        <v>0.02</v>
      </c>
      <c r="P134" s="136">
        <v>68.36</v>
      </c>
      <c r="Q134" s="206">
        <v>1725709.6906999999</v>
      </c>
      <c r="R134" s="207">
        <v>1.0373008969277382</v>
      </c>
      <c r="S134" s="191"/>
    </row>
    <row r="135" spans="1:19" ht="12" customHeight="1" x14ac:dyDescent="0.2">
      <c r="A135" s="200">
        <v>46140</v>
      </c>
      <c r="B135" s="136">
        <v>3934.99</v>
      </c>
      <c r="C135" s="136">
        <v>1788387.88</v>
      </c>
      <c r="D135" s="136">
        <v>4431.88</v>
      </c>
      <c r="E135" s="201">
        <v>0</v>
      </c>
      <c r="F135" s="215">
        <v>1796754.7499999998</v>
      </c>
      <c r="G135" s="201">
        <v>0</v>
      </c>
      <c r="H135" s="203">
        <v>4060.14</v>
      </c>
      <c r="I135" s="204">
        <v>2765.91</v>
      </c>
      <c r="J135" s="201">
        <v>0</v>
      </c>
      <c r="K135" s="216">
        <v>6826.0499999999993</v>
      </c>
      <c r="L135" s="136">
        <v>1789928.6999999997</v>
      </c>
      <c r="M135" s="136">
        <v>542605.94999999995</v>
      </c>
      <c r="N135" s="136">
        <v>1247322.7499999998</v>
      </c>
      <c r="O135" s="205">
        <v>0.02</v>
      </c>
      <c r="P135" s="136">
        <v>68.349999999999994</v>
      </c>
      <c r="Q135" s="206">
        <v>1725709.6906999999</v>
      </c>
      <c r="R135" s="207">
        <v>1.0372131011641654</v>
      </c>
      <c r="S135" s="191"/>
    </row>
    <row r="136" spans="1:19" ht="12" customHeight="1" x14ac:dyDescent="0.2">
      <c r="A136" s="200">
        <v>46141</v>
      </c>
      <c r="B136" s="136">
        <v>3934.99</v>
      </c>
      <c r="C136" s="136">
        <v>1788372.23</v>
      </c>
      <c r="D136" s="136">
        <v>4431.88</v>
      </c>
      <c r="E136" s="201">
        <v>0</v>
      </c>
      <c r="F136" s="215">
        <v>1796739.0999999999</v>
      </c>
      <c r="G136" s="201">
        <v>0</v>
      </c>
      <c r="H136" s="203">
        <v>4143.29</v>
      </c>
      <c r="I136" s="204">
        <v>2834.26</v>
      </c>
      <c r="J136" s="201">
        <v>0</v>
      </c>
      <c r="K136" s="216">
        <v>6977.55</v>
      </c>
      <c r="L136" s="136">
        <v>1789761.5499999998</v>
      </c>
      <c r="M136" s="136">
        <v>542673.87</v>
      </c>
      <c r="N136" s="136">
        <v>1247087.6799999997</v>
      </c>
      <c r="O136" s="205">
        <v>0.02</v>
      </c>
      <c r="P136" s="136">
        <v>68.33</v>
      </c>
      <c r="Q136" s="206">
        <v>1725709.6906999999</v>
      </c>
      <c r="R136" s="207">
        <v>1.0371162424625537</v>
      </c>
      <c r="S136" s="191"/>
    </row>
    <row r="137" spans="1:19" ht="12" customHeight="1" x14ac:dyDescent="0.2">
      <c r="A137" s="200">
        <v>46142</v>
      </c>
      <c r="B137" s="129">
        <v>3919.99</v>
      </c>
      <c r="C137" s="129">
        <v>1788398.78</v>
      </c>
      <c r="D137" s="129">
        <v>4431.88</v>
      </c>
      <c r="E137" s="201">
        <v>0</v>
      </c>
      <c r="F137" s="220">
        <v>1796750.65</v>
      </c>
      <c r="G137" s="201">
        <v>0</v>
      </c>
      <c r="H137" s="217">
        <v>4226.4399999999996</v>
      </c>
      <c r="I137" s="211">
        <v>2902.59</v>
      </c>
      <c r="J137" s="201">
        <v>0</v>
      </c>
      <c r="K137" s="221">
        <v>7129.03</v>
      </c>
      <c r="L137" s="129">
        <v>1789621.6199999999</v>
      </c>
      <c r="M137" s="129">
        <v>542754.27999999991</v>
      </c>
      <c r="N137" s="136">
        <v>1246867.3399999999</v>
      </c>
      <c r="O137" s="205">
        <v>0.02</v>
      </c>
      <c r="P137" s="136">
        <v>68.319999999999993</v>
      </c>
      <c r="Q137" s="222">
        <v>1725709.6906999999</v>
      </c>
      <c r="R137" s="207">
        <v>1.0370351569817489</v>
      </c>
      <c r="S137" s="191"/>
    </row>
    <row r="138" spans="1:19" ht="12" customHeight="1" x14ac:dyDescent="0.2">
      <c r="A138" s="212" t="s">
        <v>215</v>
      </c>
      <c r="B138" s="350">
        <f>AVERAGE(B108:B137)</f>
        <v>14191.950666666662</v>
      </c>
      <c r="C138" s="350">
        <f t="shared" ref="C138:R138" si="6">AVERAGE(C108:C137)</f>
        <v>1807851.128</v>
      </c>
      <c r="D138" s="350">
        <f t="shared" si="6"/>
        <v>11511.456666666665</v>
      </c>
      <c r="E138" s="350">
        <f t="shared" si="6"/>
        <v>0</v>
      </c>
      <c r="F138" s="350">
        <f t="shared" si="6"/>
        <v>1833554.5353333331</v>
      </c>
      <c r="G138" s="350">
        <f t="shared" si="6"/>
        <v>0</v>
      </c>
      <c r="H138" s="350">
        <f t="shared" si="6"/>
        <v>26939.850333333328</v>
      </c>
      <c r="I138" s="350">
        <f t="shared" si="6"/>
        <v>1987.1336666666675</v>
      </c>
      <c r="J138" s="350">
        <f t="shared" si="6"/>
        <v>0</v>
      </c>
      <c r="K138" s="350">
        <f t="shared" si="6"/>
        <v>28926.984000000004</v>
      </c>
      <c r="L138" s="350">
        <f t="shared" si="6"/>
        <v>1804627.5513333336</v>
      </c>
      <c r="M138" s="350">
        <f t="shared" si="6"/>
        <v>533725.10549999983</v>
      </c>
      <c r="N138" s="350">
        <f t="shared" si="6"/>
        <v>1270902.4458333333</v>
      </c>
      <c r="O138" s="214">
        <f>AVERAGE(O108:O137)</f>
        <v>2.0000000000000007E-2</v>
      </c>
      <c r="P138" s="350">
        <f t="shared" si="6"/>
        <v>69.638333333333335</v>
      </c>
      <c r="Q138" s="350">
        <f t="shared" si="6"/>
        <v>1730459.6906999999</v>
      </c>
      <c r="R138" s="350">
        <f t="shared" si="6"/>
        <v>1.0428440359257993</v>
      </c>
      <c r="S138" s="191"/>
    </row>
    <row r="139" spans="1:19" ht="12" customHeight="1" x14ac:dyDescent="0.2">
      <c r="A139" s="212" t="s">
        <v>216</v>
      </c>
      <c r="B139" s="350">
        <f>SUM(B108:B137)</f>
        <v>425758.51999999984</v>
      </c>
      <c r="C139" s="350">
        <f t="shared" ref="C139:R139" si="7">SUM(C108:C137)</f>
        <v>54235533.840000004</v>
      </c>
      <c r="D139" s="350">
        <f t="shared" si="7"/>
        <v>345343.69999999995</v>
      </c>
      <c r="E139" s="350">
        <f t="shared" si="7"/>
        <v>0</v>
      </c>
      <c r="F139" s="350">
        <f t="shared" si="7"/>
        <v>55006636.059999995</v>
      </c>
      <c r="G139" s="350">
        <f t="shared" si="7"/>
        <v>0</v>
      </c>
      <c r="H139" s="350">
        <f t="shared" si="7"/>
        <v>808195.50999999989</v>
      </c>
      <c r="I139" s="350">
        <f t="shared" si="7"/>
        <v>59614.010000000024</v>
      </c>
      <c r="J139" s="350">
        <f t="shared" si="7"/>
        <v>0</v>
      </c>
      <c r="K139" s="350">
        <f t="shared" si="7"/>
        <v>867809.52000000014</v>
      </c>
      <c r="L139" s="350">
        <f t="shared" si="7"/>
        <v>54138826.540000007</v>
      </c>
      <c r="M139" s="350">
        <f t="shared" si="7"/>
        <v>16011753.164999995</v>
      </c>
      <c r="N139" s="350">
        <f t="shared" si="7"/>
        <v>38127073.375</v>
      </c>
      <c r="O139" s="350">
        <f t="shared" si="7"/>
        <v>0.6000000000000002</v>
      </c>
      <c r="P139" s="350">
        <f t="shared" si="7"/>
        <v>2089.15</v>
      </c>
      <c r="Q139" s="350">
        <f t="shared" si="7"/>
        <v>51913790.721000001</v>
      </c>
      <c r="R139" s="350">
        <f t="shared" si="7"/>
        <v>31.285321077773983</v>
      </c>
      <c r="S139" s="191"/>
    </row>
    <row r="140" spans="1:19" ht="12" customHeight="1" x14ac:dyDescent="0.2">
      <c r="A140" s="200">
        <v>46143</v>
      </c>
      <c r="B140" s="134">
        <v>3919.99</v>
      </c>
      <c r="C140" s="341">
        <v>1788398.78</v>
      </c>
      <c r="D140" s="341">
        <v>4431.88</v>
      </c>
      <c r="E140" s="342">
        <v>0</v>
      </c>
      <c r="F140" s="343">
        <v>1796750.65</v>
      </c>
      <c r="G140" s="342">
        <v>0</v>
      </c>
      <c r="H140" s="344">
        <v>4307.62</v>
      </c>
      <c r="I140" s="345">
        <v>2964.47</v>
      </c>
      <c r="J140" s="342">
        <v>0</v>
      </c>
      <c r="K140" s="346">
        <v>7272.09</v>
      </c>
      <c r="L140" s="347">
        <v>1789478.5599999998</v>
      </c>
      <c r="M140" s="347">
        <v>542825.81999999995</v>
      </c>
      <c r="N140" s="347">
        <v>1246652.7399999998</v>
      </c>
      <c r="O140" s="348">
        <v>0.02</v>
      </c>
      <c r="P140" s="347">
        <v>68.31</v>
      </c>
      <c r="Q140" s="347">
        <v>1725709.6906999999</v>
      </c>
      <c r="R140" s="349">
        <v>1.0369522577543928</v>
      </c>
      <c r="S140" s="191"/>
    </row>
    <row r="141" spans="1:19" ht="12" customHeight="1" x14ac:dyDescent="0.2">
      <c r="A141" s="200">
        <v>46144</v>
      </c>
      <c r="B141" s="136">
        <v>3919.99</v>
      </c>
      <c r="C141" s="136">
        <v>1788398.78</v>
      </c>
      <c r="D141" s="136">
        <v>4431.88</v>
      </c>
      <c r="E141" s="201">
        <v>0</v>
      </c>
      <c r="F141" s="215">
        <v>1796750.65</v>
      </c>
      <c r="G141" s="201">
        <v>0</v>
      </c>
      <c r="H141" s="203">
        <v>4388.83</v>
      </c>
      <c r="I141" s="204">
        <v>3032.78</v>
      </c>
      <c r="J141" s="201">
        <v>0</v>
      </c>
      <c r="K141" s="216">
        <v>7421.6100000000006</v>
      </c>
      <c r="L141" s="206">
        <v>1789329.0399999998</v>
      </c>
      <c r="M141" s="206">
        <v>542900.57999999984</v>
      </c>
      <c r="N141" s="206">
        <v>1246428.46</v>
      </c>
      <c r="O141" s="205">
        <v>0.02</v>
      </c>
      <c r="P141" s="206">
        <v>68.3</v>
      </c>
      <c r="Q141" s="206">
        <v>1725709.6906999999</v>
      </c>
      <c r="R141" s="207">
        <v>1.0368656151395859</v>
      </c>
      <c r="S141" s="191"/>
    </row>
    <row r="142" spans="1:19" ht="12" customHeight="1" x14ac:dyDescent="0.2">
      <c r="A142" s="200">
        <v>46145</v>
      </c>
      <c r="B142" s="136">
        <v>3919.99</v>
      </c>
      <c r="C142" s="136">
        <v>1789045.34</v>
      </c>
      <c r="D142" s="136">
        <v>4431.88</v>
      </c>
      <c r="E142" s="201">
        <v>0</v>
      </c>
      <c r="F142" s="215">
        <v>1797397.21</v>
      </c>
      <c r="G142" s="201">
        <v>0</v>
      </c>
      <c r="H142" s="203">
        <v>4470.04</v>
      </c>
      <c r="I142" s="204">
        <v>3101.08</v>
      </c>
      <c r="J142" s="201">
        <v>0</v>
      </c>
      <c r="K142" s="216">
        <v>7571.12</v>
      </c>
      <c r="L142" s="206">
        <v>1789826.0899999999</v>
      </c>
      <c r="M142" s="206">
        <v>542652.06999999995</v>
      </c>
      <c r="N142" s="206">
        <v>1247174.02</v>
      </c>
      <c r="O142" s="205">
        <v>0.02</v>
      </c>
      <c r="P142" s="206">
        <v>68.34</v>
      </c>
      <c r="Q142" s="206">
        <v>1725709.6906999999</v>
      </c>
      <c r="R142" s="207">
        <v>1.0371536415687579</v>
      </c>
      <c r="S142" s="191"/>
    </row>
    <row r="143" spans="1:19" ht="12" customHeight="1" x14ac:dyDescent="0.2">
      <c r="A143" s="200">
        <v>46146</v>
      </c>
      <c r="B143" s="136">
        <v>3919.99</v>
      </c>
      <c r="C143" s="136">
        <v>1788664.56</v>
      </c>
      <c r="D143" s="136">
        <v>4431.88</v>
      </c>
      <c r="E143" s="201">
        <v>0</v>
      </c>
      <c r="F143" s="215">
        <v>1797016.43</v>
      </c>
      <c r="G143" s="201">
        <v>0</v>
      </c>
      <c r="H143" s="203">
        <v>4551.25</v>
      </c>
      <c r="I143" s="204">
        <v>3169.42</v>
      </c>
      <c r="J143" s="201">
        <v>0</v>
      </c>
      <c r="K143" s="216">
        <v>7720.67</v>
      </c>
      <c r="L143" s="206">
        <v>1789295.76</v>
      </c>
      <c r="M143" s="206">
        <v>542651.15999999992</v>
      </c>
      <c r="N143" s="206">
        <v>1246644.6000000001</v>
      </c>
      <c r="O143" s="205">
        <v>0.02</v>
      </c>
      <c r="P143" s="206">
        <v>68.31</v>
      </c>
      <c r="Q143" s="206">
        <v>1725709.6906999999</v>
      </c>
      <c r="R143" s="207">
        <v>1.0368463303200248</v>
      </c>
      <c r="S143" s="191"/>
    </row>
    <row r="144" spans="1:19" ht="12" customHeight="1" x14ac:dyDescent="0.2">
      <c r="A144" s="200">
        <v>46147</v>
      </c>
      <c r="B144" s="136">
        <v>3919.99</v>
      </c>
      <c r="C144" s="136">
        <v>1781440.93</v>
      </c>
      <c r="D144" s="136">
        <v>4431.88</v>
      </c>
      <c r="E144" s="201">
        <v>0</v>
      </c>
      <c r="F144" s="215">
        <v>1789792.7999999998</v>
      </c>
      <c r="G144" s="201">
        <v>0</v>
      </c>
      <c r="H144" s="217">
        <v>4632.46</v>
      </c>
      <c r="I144" s="204">
        <v>3237.73</v>
      </c>
      <c r="J144" s="201">
        <v>0</v>
      </c>
      <c r="K144" s="216">
        <v>7870.1900000000005</v>
      </c>
      <c r="L144" s="206">
        <v>1781922.6099999999</v>
      </c>
      <c r="M144" s="206">
        <v>546290.79</v>
      </c>
      <c r="N144" s="206">
        <v>1235631.8199999998</v>
      </c>
      <c r="O144" s="205">
        <v>0.02</v>
      </c>
      <c r="P144" s="206">
        <v>67.709999999999994</v>
      </c>
      <c r="Q144" s="206">
        <v>1725709.6906999999</v>
      </c>
      <c r="R144" s="207">
        <v>1.0325737982483012</v>
      </c>
      <c r="S144" s="191"/>
    </row>
    <row r="145" spans="1:19" ht="12" customHeight="1" x14ac:dyDescent="0.2">
      <c r="A145" s="200">
        <v>46148</v>
      </c>
      <c r="B145" s="136">
        <v>3919.99</v>
      </c>
      <c r="C145" s="136">
        <v>1781435.71</v>
      </c>
      <c r="D145" s="136">
        <v>4431.88</v>
      </c>
      <c r="E145" s="201">
        <v>0</v>
      </c>
      <c r="F145" s="215">
        <v>1789787.5799999998</v>
      </c>
      <c r="G145" s="201">
        <v>0</v>
      </c>
      <c r="H145" s="203">
        <v>4713.66</v>
      </c>
      <c r="I145" s="204">
        <v>3305.44</v>
      </c>
      <c r="J145" s="201">
        <v>0</v>
      </c>
      <c r="K145" s="216">
        <v>8019.1</v>
      </c>
      <c r="L145" s="206">
        <v>1781768.4799999997</v>
      </c>
      <c r="M145" s="206">
        <v>546362.94999999995</v>
      </c>
      <c r="N145" s="206">
        <v>1235405.5299999998</v>
      </c>
      <c r="O145" s="205">
        <v>0.02</v>
      </c>
      <c r="P145" s="206">
        <v>67.69</v>
      </c>
      <c r="Q145" s="206">
        <v>1725709.6906999999</v>
      </c>
      <c r="R145" s="207">
        <v>1.0324844842687653</v>
      </c>
      <c r="S145" s="191"/>
    </row>
    <row r="146" spans="1:19" ht="12" customHeight="1" x14ac:dyDescent="0.2">
      <c r="A146" s="200">
        <v>46149</v>
      </c>
      <c r="B146" s="136">
        <v>3919.99</v>
      </c>
      <c r="C146" s="136">
        <v>1781435.71</v>
      </c>
      <c r="D146" s="136">
        <v>4431.88</v>
      </c>
      <c r="E146" s="201">
        <v>0</v>
      </c>
      <c r="F146" s="215">
        <v>1789787.5799999998</v>
      </c>
      <c r="G146" s="201">
        <v>0</v>
      </c>
      <c r="H146" s="203">
        <v>4794.8599999999997</v>
      </c>
      <c r="I146" s="204">
        <v>3373.13</v>
      </c>
      <c r="J146" s="201">
        <v>0</v>
      </c>
      <c r="K146" s="216">
        <v>8167.99</v>
      </c>
      <c r="L146" s="206">
        <v>1781619.5899999999</v>
      </c>
      <c r="M146" s="206">
        <v>546437.39999999991</v>
      </c>
      <c r="N146" s="206">
        <v>1235182.19</v>
      </c>
      <c r="O146" s="205">
        <v>0.02</v>
      </c>
      <c r="P146" s="206">
        <v>67.680000000000007</v>
      </c>
      <c r="Q146" s="206">
        <v>1725709.6906999999</v>
      </c>
      <c r="R146" s="207">
        <v>1.0323982067211555</v>
      </c>
      <c r="S146" s="191"/>
    </row>
    <row r="147" spans="1:19" ht="12" customHeight="1" x14ac:dyDescent="0.2">
      <c r="A147" s="200">
        <v>46150</v>
      </c>
      <c r="B147" s="136">
        <v>1829.64</v>
      </c>
      <c r="C147" s="136">
        <v>1781412.97</v>
      </c>
      <c r="D147" s="136">
        <v>4431.88</v>
      </c>
      <c r="E147" s="201">
        <v>0</v>
      </c>
      <c r="F147" s="215">
        <v>1787674.4899999998</v>
      </c>
      <c r="G147" s="201">
        <v>0</v>
      </c>
      <c r="H147" s="203">
        <v>4876.05</v>
      </c>
      <c r="I147" s="204">
        <v>1351.66</v>
      </c>
      <c r="J147" s="201">
        <v>0</v>
      </c>
      <c r="K147" s="216">
        <v>6227.71</v>
      </c>
      <c r="L147" s="206">
        <v>1781446.7799999998</v>
      </c>
      <c r="M147" s="206">
        <v>546529.0199999999</v>
      </c>
      <c r="N147" s="206">
        <v>1234917.7599999998</v>
      </c>
      <c r="O147" s="205">
        <v>0.02</v>
      </c>
      <c r="P147" s="206">
        <v>67.67</v>
      </c>
      <c r="Q147" s="206">
        <v>1725709.6906999999</v>
      </c>
      <c r="R147" s="207">
        <v>1.0322980682094862</v>
      </c>
      <c r="S147" s="191"/>
    </row>
    <row r="148" spans="1:19" ht="12" customHeight="1" x14ac:dyDescent="0.2">
      <c r="A148" s="200">
        <v>46151</v>
      </c>
      <c r="B148" s="136">
        <v>1829.64</v>
      </c>
      <c r="C148" s="136">
        <v>1781412.97</v>
      </c>
      <c r="D148" s="136">
        <v>4431.88</v>
      </c>
      <c r="E148" s="201">
        <v>0</v>
      </c>
      <c r="F148" s="215">
        <v>1787674.4899999998</v>
      </c>
      <c r="G148" s="201">
        <v>0</v>
      </c>
      <c r="H148" s="203">
        <v>4957.24</v>
      </c>
      <c r="I148" s="204">
        <v>1419.33</v>
      </c>
      <c r="J148" s="201">
        <v>0</v>
      </c>
      <c r="K148" s="216">
        <v>6376.57</v>
      </c>
      <c r="L148" s="206">
        <v>1781297.9199999997</v>
      </c>
      <c r="M148" s="206">
        <v>546603.46</v>
      </c>
      <c r="N148" s="206">
        <v>1234694.4599999997</v>
      </c>
      <c r="O148" s="205">
        <v>0.02</v>
      </c>
      <c r="P148" s="206">
        <v>67.650000000000006</v>
      </c>
      <c r="Q148" s="206">
        <v>1725709.6906999999</v>
      </c>
      <c r="R148" s="207">
        <v>1.0322118080460285</v>
      </c>
      <c r="S148" s="191"/>
    </row>
    <row r="149" spans="1:19" ht="12" customHeight="1" x14ac:dyDescent="0.2">
      <c r="A149" s="200">
        <v>46152</v>
      </c>
      <c r="B149" s="136">
        <v>1829.64</v>
      </c>
      <c r="C149" s="136">
        <v>1781434.93</v>
      </c>
      <c r="D149" s="136">
        <v>4431.88</v>
      </c>
      <c r="E149" s="201">
        <v>0</v>
      </c>
      <c r="F149" s="215">
        <v>1787696.4499999997</v>
      </c>
      <c r="G149" s="201">
        <v>0</v>
      </c>
      <c r="H149" s="203">
        <v>5038.43</v>
      </c>
      <c r="I149" s="204">
        <v>1486.98</v>
      </c>
      <c r="J149" s="201">
        <v>0</v>
      </c>
      <c r="K149" s="216">
        <v>6525.41</v>
      </c>
      <c r="L149" s="206">
        <v>1781171.0399999998</v>
      </c>
      <c r="M149" s="206">
        <v>546666.91999999993</v>
      </c>
      <c r="N149" s="206">
        <v>1234504.1199999999</v>
      </c>
      <c r="O149" s="205">
        <v>0.02</v>
      </c>
      <c r="P149" s="206">
        <v>67.64</v>
      </c>
      <c r="Q149" s="206">
        <v>1725709.6906999999</v>
      </c>
      <c r="R149" s="207">
        <v>1.032138284671452</v>
      </c>
      <c r="S149" s="191"/>
    </row>
    <row r="150" spans="1:19" ht="12" customHeight="1" x14ac:dyDescent="0.2">
      <c r="A150" s="200">
        <v>46153</v>
      </c>
      <c r="B150" s="136">
        <v>1829.64</v>
      </c>
      <c r="C150" s="136">
        <v>1781283.65</v>
      </c>
      <c r="D150" s="136">
        <v>4431.88</v>
      </c>
      <c r="E150" s="201">
        <v>0</v>
      </c>
      <c r="F150" s="215">
        <v>1787545.1699999997</v>
      </c>
      <c r="G150" s="201">
        <v>0</v>
      </c>
      <c r="H150" s="203">
        <v>5119.62</v>
      </c>
      <c r="I150" s="204">
        <v>1554.62</v>
      </c>
      <c r="J150" s="201">
        <v>0</v>
      </c>
      <c r="K150" s="216">
        <v>6674.24</v>
      </c>
      <c r="L150" s="206">
        <v>1780870.9299999997</v>
      </c>
      <c r="M150" s="206">
        <v>546665.68999999994</v>
      </c>
      <c r="N150" s="206">
        <v>1234205.2399999998</v>
      </c>
      <c r="O150" s="205">
        <v>0.02</v>
      </c>
      <c r="P150" s="206">
        <v>67.63</v>
      </c>
      <c r="Q150" s="206">
        <v>1725709.6906999999</v>
      </c>
      <c r="R150" s="207">
        <v>1.0319643794070743</v>
      </c>
      <c r="S150" s="191"/>
    </row>
    <row r="151" spans="1:19" ht="12" customHeight="1" x14ac:dyDescent="0.2">
      <c r="A151" s="200">
        <v>46154</v>
      </c>
      <c r="B151" s="136">
        <v>1829.64</v>
      </c>
      <c r="C151" s="136">
        <v>1781283.65</v>
      </c>
      <c r="D151" s="136">
        <v>4431.88</v>
      </c>
      <c r="E151" s="201">
        <v>0</v>
      </c>
      <c r="F151" s="215">
        <v>1787545.1699999997</v>
      </c>
      <c r="G151" s="201">
        <v>0</v>
      </c>
      <c r="H151" s="203">
        <v>5200.8100000000004</v>
      </c>
      <c r="I151" s="204">
        <v>1622.25</v>
      </c>
      <c r="J151" s="201">
        <v>0</v>
      </c>
      <c r="K151" s="216">
        <v>6823.06</v>
      </c>
      <c r="L151" s="206">
        <v>1780722.1099999996</v>
      </c>
      <c r="M151" s="206">
        <v>546740.11</v>
      </c>
      <c r="N151" s="206">
        <v>1233981.9999999995</v>
      </c>
      <c r="O151" s="205">
        <v>0.02</v>
      </c>
      <c r="P151" s="206">
        <v>67.62</v>
      </c>
      <c r="Q151" s="206">
        <v>1725709.6906999999</v>
      </c>
      <c r="R151" s="207">
        <v>1.0318781424224865</v>
      </c>
      <c r="S151" s="191"/>
    </row>
    <row r="152" spans="1:19" ht="12" customHeight="1" x14ac:dyDescent="0.2">
      <c r="A152" s="200">
        <v>46155</v>
      </c>
      <c r="B152" s="136">
        <v>1829.64</v>
      </c>
      <c r="C152" s="136">
        <v>1781319.99</v>
      </c>
      <c r="D152" s="136">
        <v>4431.88</v>
      </c>
      <c r="E152" s="201">
        <v>0</v>
      </c>
      <c r="F152" s="215">
        <v>1787581.5099999998</v>
      </c>
      <c r="G152" s="201">
        <v>0</v>
      </c>
      <c r="H152" s="203">
        <v>5282</v>
      </c>
      <c r="I152" s="211">
        <v>1689.87</v>
      </c>
      <c r="J152" s="201">
        <v>0</v>
      </c>
      <c r="K152" s="216">
        <v>6971.87</v>
      </c>
      <c r="L152" s="206">
        <v>1780609.6399999997</v>
      </c>
      <c r="M152" s="206">
        <v>546832.87</v>
      </c>
      <c r="N152" s="206">
        <v>1233776.7699999996</v>
      </c>
      <c r="O152" s="205">
        <v>0.02</v>
      </c>
      <c r="P152" s="206">
        <v>67.599999999999994</v>
      </c>
      <c r="Q152" s="206">
        <v>1725709.6906999999</v>
      </c>
      <c r="R152" s="207">
        <v>1.0318129692357065</v>
      </c>
      <c r="S152" s="191"/>
    </row>
    <row r="153" spans="1:19" ht="12" customHeight="1" x14ac:dyDescent="0.2">
      <c r="A153" s="200">
        <v>46156</v>
      </c>
      <c r="B153" s="136">
        <v>1829.64</v>
      </c>
      <c r="C153" s="136">
        <v>1781236.52</v>
      </c>
      <c r="D153" s="136">
        <v>4431.88</v>
      </c>
      <c r="E153" s="201">
        <v>0</v>
      </c>
      <c r="F153" s="215">
        <v>1787498.0399999998</v>
      </c>
      <c r="G153" s="201">
        <v>0</v>
      </c>
      <c r="H153" s="203">
        <v>5363.19</v>
      </c>
      <c r="I153" s="204">
        <v>1757.47</v>
      </c>
      <c r="J153" s="201">
        <v>0</v>
      </c>
      <c r="K153" s="216">
        <v>7120.66</v>
      </c>
      <c r="L153" s="206">
        <v>1780377.38</v>
      </c>
      <c r="M153" s="206">
        <v>546865.5399999998</v>
      </c>
      <c r="N153" s="206">
        <v>1233511.8400000001</v>
      </c>
      <c r="O153" s="205">
        <v>0.02</v>
      </c>
      <c r="P153" s="206">
        <v>67.59</v>
      </c>
      <c r="Q153" s="206">
        <v>1725709.6906999999</v>
      </c>
      <c r="R153" s="207">
        <v>1.031678381128998</v>
      </c>
      <c r="S153" s="191"/>
    </row>
    <row r="154" spans="1:19" ht="12" customHeight="1" x14ac:dyDescent="0.2">
      <c r="A154" s="200">
        <v>46157</v>
      </c>
      <c r="B154" s="136">
        <v>1709.78</v>
      </c>
      <c r="C154" s="136">
        <v>1780896.26</v>
      </c>
      <c r="D154" s="136">
        <v>4431.88</v>
      </c>
      <c r="E154" s="201">
        <v>0</v>
      </c>
      <c r="F154" s="215">
        <v>1787037.92</v>
      </c>
      <c r="G154" s="201">
        <v>0</v>
      </c>
      <c r="H154" s="203">
        <v>5325.72</v>
      </c>
      <c r="I154" s="204">
        <v>1825.06</v>
      </c>
      <c r="J154" s="201">
        <v>0</v>
      </c>
      <c r="K154" s="216">
        <v>7150.7800000000007</v>
      </c>
      <c r="L154" s="206">
        <v>1779887.14</v>
      </c>
      <c r="M154" s="206">
        <v>547110.66999999993</v>
      </c>
      <c r="N154" s="206">
        <v>1232776.47</v>
      </c>
      <c r="O154" s="205">
        <v>0.02</v>
      </c>
      <c r="P154" s="206">
        <v>67.55</v>
      </c>
      <c r="Q154" s="206">
        <v>1725709.6906999999</v>
      </c>
      <c r="R154" s="207">
        <v>1.0313943009023865</v>
      </c>
      <c r="S154" s="191"/>
    </row>
    <row r="155" spans="1:19" ht="12" customHeight="1" x14ac:dyDescent="0.2">
      <c r="A155" s="200">
        <v>46158</v>
      </c>
      <c r="B155" s="136">
        <v>1709.78</v>
      </c>
      <c r="C155" s="136">
        <v>1780896.26</v>
      </c>
      <c r="D155" s="136">
        <v>4431.88</v>
      </c>
      <c r="E155" s="201">
        <v>0</v>
      </c>
      <c r="F155" s="215">
        <v>1787037.92</v>
      </c>
      <c r="G155" s="201">
        <v>0</v>
      </c>
      <c r="H155" s="203">
        <v>5406.91</v>
      </c>
      <c r="I155" s="204">
        <v>1892.61</v>
      </c>
      <c r="J155" s="201">
        <v>0</v>
      </c>
      <c r="K155" s="216">
        <v>7299.5199999999995</v>
      </c>
      <c r="L155" s="206">
        <v>1779738.4</v>
      </c>
      <c r="M155" s="206">
        <v>547185.05499999993</v>
      </c>
      <c r="N155" s="206">
        <v>1232553.345</v>
      </c>
      <c r="O155" s="205">
        <v>0.02</v>
      </c>
      <c r="P155" s="206">
        <v>67.540000000000006</v>
      </c>
      <c r="Q155" s="206">
        <v>1725709.6906999999</v>
      </c>
      <c r="R155" s="207">
        <v>1.0313081102755379</v>
      </c>
      <c r="S155" s="191"/>
    </row>
    <row r="156" spans="1:19" ht="12" customHeight="1" x14ac:dyDescent="0.2">
      <c r="A156" s="200">
        <v>46159</v>
      </c>
      <c r="B156" s="136">
        <v>1709.78</v>
      </c>
      <c r="C156" s="136">
        <v>1780895.4</v>
      </c>
      <c r="D156" s="136">
        <v>4431.88</v>
      </c>
      <c r="E156" s="201">
        <v>0</v>
      </c>
      <c r="F156" s="215">
        <v>1787037.0599999998</v>
      </c>
      <c r="G156" s="201">
        <v>0</v>
      </c>
      <c r="H156" s="203">
        <v>5488.1</v>
      </c>
      <c r="I156" s="204">
        <v>1960.15</v>
      </c>
      <c r="J156" s="201">
        <v>0</v>
      </c>
      <c r="K156" s="216">
        <v>7448.25</v>
      </c>
      <c r="L156" s="206">
        <v>1779588.8099999998</v>
      </c>
      <c r="M156" s="206">
        <v>547259.85</v>
      </c>
      <c r="N156" s="206">
        <v>1232328.96</v>
      </c>
      <c r="O156" s="205">
        <v>0.02</v>
      </c>
      <c r="P156" s="206">
        <v>67.52</v>
      </c>
      <c r="Q156" s="206">
        <v>1725709.6906999999</v>
      </c>
      <c r="R156" s="207">
        <v>1.0312214270977089</v>
      </c>
      <c r="S156" s="191"/>
    </row>
    <row r="157" spans="1:19" ht="12" customHeight="1" x14ac:dyDescent="0.2">
      <c r="A157" s="200">
        <v>46160</v>
      </c>
      <c r="B157" s="136">
        <v>1709.78</v>
      </c>
      <c r="C157" s="136">
        <v>1780710.39</v>
      </c>
      <c r="D157" s="136">
        <v>4431.88</v>
      </c>
      <c r="E157" s="201">
        <v>0</v>
      </c>
      <c r="F157" s="215">
        <v>1786852.0499999998</v>
      </c>
      <c r="G157" s="201">
        <v>0</v>
      </c>
      <c r="H157" s="203">
        <v>5569.29</v>
      </c>
      <c r="I157" s="204">
        <v>2027.67</v>
      </c>
      <c r="J157" s="201">
        <v>0</v>
      </c>
      <c r="K157" s="216">
        <v>7596.96</v>
      </c>
      <c r="L157" s="206">
        <v>1779255.0899999999</v>
      </c>
      <c r="M157" s="206">
        <v>547254.57999999996</v>
      </c>
      <c r="N157" s="206">
        <v>1232000.5099999998</v>
      </c>
      <c r="O157" s="205">
        <v>0.02</v>
      </c>
      <c r="P157" s="206">
        <v>67.510000000000005</v>
      </c>
      <c r="Q157" s="206">
        <v>1725709.6906999999</v>
      </c>
      <c r="R157" s="207">
        <v>1.0310280457880956</v>
      </c>
      <c r="S157" s="191"/>
    </row>
    <row r="158" spans="1:19" ht="12" customHeight="1" x14ac:dyDescent="0.2">
      <c r="A158" s="200">
        <v>46161</v>
      </c>
      <c r="B158" s="136">
        <v>1709.78</v>
      </c>
      <c r="C158" s="136">
        <v>1780720.37</v>
      </c>
      <c r="D158" s="136">
        <v>4431.88</v>
      </c>
      <c r="E158" s="201">
        <v>0</v>
      </c>
      <c r="F158" s="215">
        <v>1786862.03</v>
      </c>
      <c r="G158" s="201">
        <v>0</v>
      </c>
      <c r="H158" s="203">
        <v>5650.48</v>
      </c>
      <c r="I158" s="204">
        <v>2095.1799999999998</v>
      </c>
      <c r="J158" s="201">
        <v>0</v>
      </c>
      <c r="K158" s="216">
        <v>7745.66</v>
      </c>
      <c r="L158" s="206">
        <v>1779116.37</v>
      </c>
      <c r="M158" s="206">
        <v>547313.5</v>
      </c>
      <c r="N158" s="206">
        <v>1231802.8700000001</v>
      </c>
      <c r="O158" s="205">
        <v>0.02</v>
      </c>
      <c r="P158" s="206">
        <v>67.5</v>
      </c>
      <c r="Q158" s="206">
        <v>1725709.6906999999</v>
      </c>
      <c r="R158" s="207">
        <v>1.0309476614680984</v>
      </c>
      <c r="S158" s="191"/>
    </row>
    <row r="159" spans="1:19" ht="12" customHeight="1" x14ac:dyDescent="0.2">
      <c r="A159" s="200">
        <v>46162</v>
      </c>
      <c r="B159" s="136">
        <v>1709.78</v>
      </c>
      <c r="C159" s="136">
        <v>1765276.65</v>
      </c>
      <c r="D159" s="136">
        <v>4431.88</v>
      </c>
      <c r="E159" s="201">
        <v>0</v>
      </c>
      <c r="F159" s="215">
        <v>1771418.3099999998</v>
      </c>
      <c r="G159" s="201">
        <v>0</v>
      </c>
      <c r="H159" s="203">
        <v>5731.67</v>
      </c>
      <c r="I159" s="204">
        <v>2162.6799999999998</v>
      </c>
      <c r="J159" s="201">
        <v>0</v>
      </c>
      <c r="K159" s="216">
        <v>7894.35</v>
      </c>
      <c r="L159" s="206">
        <v>1763523.9599999997</v>
      </c>
      <c r="M159" s="206">
        <v>453313.19999999984</v>
      </c>
      <c r="N159" s="206">
        <v>1310210.7599999998</v>
      </c>
      <c r="O159" s="205">
        <v>0.02</v>
      </c>
      <c r="P159" s="206">
        <v>71.790000000000006</v>
      </c>
      <c r="Q159" s="206">
        <v>1725709.6906999999</v>
      </c>
      <c r="R159" s="207">
        <v>1.0219123004893489</v>
      </c>
      <c r="S159" s="191"/>
    </row>
    <row r="160" spans="1:19" ht="12" customHeight="1" x14ac:dyDescent="0.2">
      <c r="A160" s="200">
        <v>46163</v>
      </c>
      <c r="B160" s="136">
        <v>1709.78</v>
      </c>
      <c r="C160" s="136">
        <v>1765301.72</v>
      </c>
      <c r="D160" s="136">
        <v>4431.88</v>
      </c>
      <c r="E160" s="201">
        <v>0</v>
      </c>
      <c r="F160" s="215">
        <v>1771443.38</v>
      </c>
      <c r="G160" s="201">
        <v>0</v>
      </c>
      <c r="H160" s="203">
        <v>5812.83</v>
      </c>
      <c r="I160" s="204">
        <v>2234.4699999999998</v>
      </c>
      <c r="J160" s="201">
        <v>0</v>
      </c>
      <c r="K160" s="216">
        <v>8047.2999999999993</v>
      </c>
      <c r="L160" s="206">
        <v>1763396.0799999998</v>
      </c>
      <c r="M160" s="206">
        <v>453400.07</v>
      </c>
      <c r="N160" s="206">
        <v>1309996.0099999998</v>
      </c>
      <c r="O160" s="205">
        <v>0.02</v>
      </c>
      <c r="P160" s="206">
        <v>71.78</v>
      </c>
      <c r="Q160" s="206">
        <v>1725709.6906999999</v>
      </c>
      <c r="R160" s="207">
        <v>1.0218381976430306</v>
      </c>
      <c r="S160" s="191"/>
    </row>
    <row r="161" spans="1:19" ht="12" customHeight="1" x14ac:dyDescent="0.2">
      <c r="A161" s="200">
        <v>46164</v>
      </c>
      <c r="B161" s="136">
        <v>1709.78</v>
      </c>
      <c r="C161" s="136">
        <v>1765166.21</v>
      </c>
      <c r="D161" s="136">
        <v>4431.88</v>
      </c>
      <c r="E161" s="201">
        <v>0</v>
      </c>
      <c r="F161" s="215">
        <v>1771307.8699999999</v>
      </c>
      <c r="G161" s="201">
        <v>0</v>
      </c>
      <c r="H161" s="203">
        <v>5893.98</v>
      </c>
      <c r="I161" s="204">
        <v>2306.25</v>
      </c>
      <c r="J161" s="201">
        <v>0</v>
      </c>
      <c r="K161" s="216">
        <v>8200.23</v>
      </c>
      <c r="L161" s="206">
        <v>1763107.64</v>
      </c>
      <c r="M161" s="206">
        <v>453526.09999999986</v>
      </c>
      <c r="N161" s="206">
        <v>1309581.54</v>
      </c>
      <c r="O161" s="205">
        <v>0.02</v>
      </c>
      <c r="P161" s="206">
        <v>71.760000000000005</v>
      </c>
      <c r="Q161" s="206">
        <v>1725709.6906999999</v>
      </c>
      <c r="R161" s="207">
        <v>1.0216710548138779</v>
      </c>
      <c r="S161" s="191"/>
    </row>
    <row r="162" spans="1:19" ht="12" customHeight="1" x14ac:dyDescent="0.2">
      <c r="A162" s="200">
        <v>46165</v>
      </c>
      <c r="B162" s="136">
        <v>1709.78</v>
      </c>
      <c r="C162" s="136">
        <v>1765172.55</v>
      </c>
      <c r="D162" s="136">
        <v>4431.88</v>
      </c>
      <c r="E162" s="201">
        <v>0</v>
      </c>
      <c r="F162" s="215">
        <v>1771314.21</v>
      </c>
      <c r="G162" s="201">
        <v>0</v>
      </c>
      <c r="H162" s="203">
        <v>5975.13</v>
      </c>
      <c r="I162" s="204">
        <v>2378.0100000000002</v>
      </c>
      <c r="J162" s="201">
        <v>0</v>
      </c>
      <c r="K162" s="216">
        <v>8353.14</v>
      </c>
      <c r="L162" s="206">
        <v>1762961.07</v>
      </c>
      <c r="M162" s="206">
        <v>453599.3899999999</v>
      </c>
      <c r="N162" s="206">
        <v>1309361.6800000002</v>
      </c>
      <c r="O162" s="205">
        <v>0.02</v>
      </c>
      <c r="P162" s="206">
        <v>71.75</v>
      </c>
      <c r="Q162" s="206">
        <v>1725709.6906999999</v>
      </c>
      <c r="R162" s="207">
        <v>1.0215861216407087</v>
      </c>
      <c r="S162" s="191"/>
    </row>
    <row r="163" spans="1:19" ht="12" customHeight="1" x14ac:dyDescent="0.2">
      <c r="A163" s="200">
        <v>46166</v>
      </c>
      <c r="B163" s="136">
        <v>1709.78</v>
      </c>
      <c r="C163" s="136">
        <v>1765172.55</v>
      </c>
      <c r="D163" s="136">
        <v>4431.88</v>
      </c>
      <c r="E163" s="201">
        <v>0</v>
      </c>
      <c r="F163" s="215">
        <v>1771314.21</v>
      </c>
      <c r="G163" s="201">
        <v>0</v>
      </c>
      <c r="H163" s="203">
        <v>6056.28</v>
      </c>
      <c r="I163" s="204">
        <v>2449.7600000000002</v>
      </c>
      <c r="J163" s="201">
        <v>0</v>
      </c>
      <c r="K163" s="216">
        <v>8506.0400000000009</v>
      </c>
      <c r="L163" s="206">
        <v>1762808.17</v>
      </c>
      <c r="M163" s="206">
        <v>453675.84999999992</v>
      </c>
      <c r="N163" s="206">
        <v>1309132.32</v>
      </c>
      <c r="O163" s="205">
        <v>0.02</v>
      </c>
      <c r="P163" s="206">
        <v>71.73</v>
      </c>
      <c r="Q163" s="206">
        <v>1725709.6906999999</v>
      </c>
      <c r="R163" s="207">
        <v>1.0214975204114149</v>
      </c>
      <c r="S163" s="191"/>
    </row>
    <row r="164" spans="1:19" ht="12" customHeight="1" x14ac:dyDescent="0.2">
      <c r="A164" s="200">
        <v>46167</v>
      </c>
      <c r="B164" s="136">
        <v>1709.78</v>
      </c>
      <c r="C164" s="136">
        <v>1760384.08</v>
      </c>
      <c r="D164" s="136">
        <v>4431.88</v>
      </c>
      <c r="E164" s="201">
        <v>0</v>
      </c>
      <c r="F164" s="215">
        <v>1766525.74</v>
      </c>
      <c r="G164" s="201">
        <v>0</v>
      </c>
      <c r="H164" s="203">
        <v>6137.43</v>
      </c>
      <c r="I164" s="204">
        <v>2521.4899999999998</v>
      </c>
      <c r="J164" s="201">
        <v>0</v>
      </c>
      <c r="K164" s="216">
        <v>8658.92</v>
      </c>
      <c r="L164" s="206">
        <v>1757866.82</v>
      </c>
      <c r="M164" s="206">
        <v>456110.13</v>
      </c>
      <c r="N164" s="206">
        <v>1301756.69</v>
      </c>
      <c r="O164" s="205">
        <v>0.02</v>
      </c>
      <c r="P164" s="206">
        <v>71.33</v>
      </c>
      <c r="Q164" s="206">
        <v>1725709.6906999999</v>
      </c>
      <c r="R164" s="207">
        <v>1.0186341477209624</v>
      </c>
      <c r="S164" s="191"/>
    </row>
    <row r="165" spans="1:19" ht="12" customHeight="1" x14ac:dyDescent="0.2">
      <c r="A165" s="200">
        <v>46168</v>
      </c>
      <c r="B165" s="136">
        <v>419878.72</v>
      </c>
      <c r="C165" s="136">
        <v>1341996.6200000001</v>
      </c>
      <c r="D165" s="136">
        <v>4431.88</v>
      </c>
      <c r="E165" s="201">
        <v>0</v>
      </c>
      <c r="F165" s="215">
        <v>1766307.22</v>
      </c>
      <c r="G165" s="201">
        <v>0</v>
      </c>
      <c r="H165" s="203">
        <v>6218.57</v>
      </c>
      <c r="I165" s="204">
        <v>2592.8200000000002</v>
      </c>
      <c r="J165" s="201">
        <v>0</v>
      </c>
      <c r="K165" s="216">
        <v>8811.39</v>
      </c>
      <c r="L165" s="206">
        <v>1757495.83</v>
      </c>
      <c r="M165" s="206">
        <v>389437.62381572998</v>
      </c>
      <c r="N165" s="206">
        <v>1368058.2061842701</v>
      </c>
      <c r="O165" s="205">
        <v>0.02</v>
      </c>
      <c r="P165" s="206">
        <v>74.959999999999994</v>
      </c>
      <c r="Q165" s="206">
        <v>1725709.6906999999</v>
      </c>
      <c r="R165" s="207">
        <v>1.0184191694995388</v>
      </c>
      <c r="S165" s="191"/>
    </row>
    <row r="166" spans="1:19" ht="12" customHeight="1" x14ac:dyDescent="0.2">
      <c r="A166" s="200">
        <v>46169</v>
      </c>
      <c r="B166" s="136">
        <v>419878.72</v>
      </c>
      <c r="C166" s="136">
        <v>1341973.96</v>
      </c>
      <c r="D166" s="136">
        <v>4431.88</v>
      </c>
      <c r="E166" s="201">
        <v>0</v>
      </c>
      <c r="F166" s="215">
        <v>1766284.5599999998</v>
      </c>
      <c r="G166" s="201">
        <v>0</v>
      </c>
      <c r="H166" s="203">
        <v>6299.71</v>
      </c>
      <c r="I166" s="204">
        <v>2667.78</v>
      </c>
      <c r="J166" s="201">
        <v>0</v>
      </c>
      <c r="K166" s="216">
        <v>8967.49</v>
      </c>
      <c r="L166" s="206">
        <v>1757317.0699999998</v>
      </c>
      <c r="M166" s="206">
        <v>389467.35673572996</v>
      </c>
      <c r="N166" s="206">
        <v>1367849.7132642698</v>
      </c>
      <c r="O166" s="205">
        <v>0.02</v>
      </c>
      <c r="P166" s="206">
        <v>74.95</v>
      </c>
      <c r="Q166" s="206">
        <v>1725709.6906999999</v>
      </c>
      <c r="R166" s="207">
        <v>1.0183155831310069</v>
      </c>
      <c r="S166" s="191"/>
    </row>
    <row r="167" spans="1:19" ht="12" customHeight="1" x14ac:dyDescent="0.2">
      <c r="A167" s="200">
        <v>46170</v>
      </c>
      <c r="B167" s="136">
        <v>419878.72</v>
      </c>
      <c r="C167" s="136">
        <v>1341973.96</v>
      </c>
      <c r="D167" s="136">
        <v>4431.88</v>
      </c>
      <c r="E167" s="201">
        <v>0</v>
      </c>
      <c r="F167" s="215">
        <v>1766284.5599999998</v>
      </c>
      <c r="G167" s="201">
        <v>0</v>
      </c>
      <c r="H167" s="203">
        <v>6380.85</v>
      </c>
      <c r="I167" s="204">
        <v>2742.73</v>
      </c>
      <c r="J167" s="201">
        <v>0</v>
      </c>
      <c r="K167" s="216">
        <v>9123.58</v>
      </c>
      <c r="L167" s="206">
        <v>1757160.9799999997</v>
      </c>
      <c r="M167" s="206">
        <v>389514.18473572994</v>
      </c>
      <c r="N167" s="206">
        <v>1367646.7952642697</v>
      </c>
      <c r="O167" s="205">
        <v>0.02</v>
      </c>
      <c r="P167" s="206">
        <v>74.94</v>
      </c>
      <c r="Q167" s="206">
        <v>1725709.6906999999</v>
      </c>
      <c r="R167" s="207">
        <v>1.0182251333868573</v>
      </c>
      <c r="S167" s="191"/>
    </row>
    <row r="168" spans="1:19" ht="12" customHeight="1" x14ac:dyDescent="0.2">
      <c r="A168" s="200">
        <v>46171</v>
      </c>
      <c r="B168" s="136">
        <v>422716.02</v>
      </c>
      <c r="C168" s="136">
        <v>1341842.3999999999</v>
      </c>
      <c r="D168" s="136">
        <v>1579.58</v>
      </c>
      <c r="E168" s="201">
        <v>0</v>
      </c>
      <c r="F168" s="215">
        <v>1766138</v>
      </c>
      <c r="G168" s="201">
        <v>0</v>
      </c>
      <c r="H168" s="203">
        <v>6461.99</v>
      </c>
      <c r="I168" s="204">
        <v>2817.67</v>
      </c>
      <c r="J168" s="201">
        <v>0</v>
      </c>
      <c r="K168" s="216">
        <v>9279.66</v>
      </c>
      <c r="L168" s="206">
        <v>1756858.34</v>
      </c>
      <c r="M168" s="206">
        <v>389552.82209703</v>
      </c>
      <c r="N168" s="206">
        <v>1367305.5179029701</v>
      </c>
      <c r="O168" s="205">
        <v>0.02</v>
      </c>
      <c r="P168" s="206">
        <v>74.92</v>
      </c>
      <c r="Q168" s="206">
        <v>1725709.6906999999</v>
      </c>
      <c r="R168" s="207">
        <v>1.0180497620589737</v>
      </c>
      <c r="S168" s="191"/>
    </row>
    <row r="169" spans="1:19" ht="12" customHeight="1" x14ac:dyDescent="0.2">
      <c r="A169" s="200">
        <v>46172</v>
      </c>
      <c r="B169" s="136">
        <v>422716.02</v>
      </c>
      <c r="C169" s="136">
        <v>1341842.3999999999</v>
      </c>
      <c r="D169" s="136">
        <v>1579.58</v>
      </c>
      <c r="E169" s="201">
        <v>0</v>
      </c>
      <c r="F169" s="215">
        <v>1766138</v>
      </c>
      <c r="G169" s="201">
        <v>0</v>
      </c>
      <c r="H169" s="203">
        <v>6543.13</v>
      </c>
      <c r="I169" s="204">
        <v>2892.59</v>
      </c>
      <c r="J169" s="201">
        <v>0</v>
      </c>
      <c r="K169" s="216">
        <v>9435.7200000000012</v>
      </c>
      <c r="L169" s="206">
        <v>1756702.28</v>
      </c>
      <c r="M169" s="206">
        <v>389599.64409703005</v>
      </c>
      <c r="N169" s="206">
        <v>1367102.6359029701</v>
      </c>
      <c r="O169" s="205">
        <v>0.02</v>
      </c>
      <c r="P169" s="206">
        <v>74.91</v>
      </c>
      <c r="Q169" s="206">
        <v>1725709.6906999999</v>
      </c>
      <c r="R169" s="207">
        <v>1.0179593296989766</v>
      </c>
      <c r="S169" s="191"/>
    </row>
    <row r="170" spans="1:19" ht="12" customHeight="1" x14ac:dyDescent="0.2">
      <c r="A170" s="200">
        <v>46173</v>
      </c>
      <c r="B170" s="136">
        <v>422716.02</v>
      </c>
      <c r="C170" s="136">
        <v>1341842.3999999999</v>
      </c>
      <c r="D170" s="136">
        <v>1579.58</v>
      </c>
      <c r="E170" s="201">
        <v>0</v>
      </c>
      <c r="F170" s="215">
        <v>1766138</v>
      </c>
      <c r="G170" s="201">
        <v>0</v>
      </c>
      <c r="H170" s="203">
        <v>6624.27</v>
      </c>
      <c r="I170" s="204">
        <v>2967.5</v>
      </c>
      <c r="J170" s="201">
        <v>0</v>
      </c>
      <c r="K170" s="216">
        <v>9591.77</v>
      </c>
      <c r="L170" s="206">
        <v>1756546.23</v>
      </c>
      <c r="M170" s="206">
        <v>389646.45409703004</v>
      </c>
      <c r="N170" s="206">
        <v>1366899.77590297</v>
      </c>
      <c r="O170" s="205">
        <v>0.02</v>
      </c>
      <c r="P170" s="206">
        <v>74.900000000000006</v>
      </c>
      <c r="Q170" s="206">
        <v>1725709.6906999999</v>
      </c>
      <c r="R170" s="207">
        <v>1.0178689031336967</v>
      </c>
      <c r="S170" s="191"/>
    </row>
    <row r="171" spans="1:19" ht="12" customHeight="1" x14ac:dyDescent="0.2">
      <c r="A171" s="212" t="s">
        <v>215</v>
      </c>
      <c r="B171" s="213">
        <f>AVERAGE(B140:B170)</f>
        <v>83446.426129032261</v>
      </c>
      <c r="C171" s="213">
        <f t="shared" ref="C171:R171" si="8">AVERAGE(C140:C170)</f>
        <v>1693879.6345161286</v>
      </c>
      <c r="D171" s="213">
        <f t="shared" si="8"/>
        <v>4155.850967741937</v>
      </c>
      <c r="E171" s="213">
        <f t="shared" si="8"/>
        <v>0</v>
      </c>
      <c r="F171" s="213">
        <f t="shared" si="8"/>
        <v>1781481.9116129035</v>
      </c>
      <c r="G171" s="213">
        <f t="shared" si="8"/>
        <v>0</v>
      </c>
      <c r="H171" s="213">
        <f t="shared" si="8"/>
        <v>5460.4</v>
      </c>
      <c r="I171" s="213">
        <f t="shared" si="8"/>
        <v>2374.2145161290323</v>
      </c>
      <c r="J171" s="213">
        <f t="shared" si="8"/>
        <v>0</v>
      </c>
      <c r="K171" s="213">
        <f t="shared" si="8"/>
        <v>7834.6145161290315</v>
      </c>
      <c r="L171" s="213">
        <f t="shared" si="8"/>
        <v>1773647.297096774</v>
      </c>
      <c r="M171" s="213">
        <f t="shared" si="8"/>
        <v>497870.67292188003</v>
      </c>
      <c r="N171" s="213">
        <f t="shared" si="8"/>
        <v>1275776.6241748941</v>
      </c>
      <c r="O171" s="214">
        <f t="shared" si="8"/>
        <v>2.0000000000000007E-2</v>
      </c>
      <c r="P171" s="213">
        <f t="shared" si="8"/>
        <v>69.905806451612904</v>
      </c>
      <c r="Q171" s="213">
        <f t="shared" si="8"/>
        <v>1725709.6907000002</v>
      </c>
      <c r="R171" s="213">
        <f t="shared" si="8"/>
        <v>1.0277784882678205</v>
      </c>
      <c r="S171" s="191"/>
    </row>
    <row r="172" spans="1:19" ht="12" customHeight="1" x14ac:dyDescent="0.2">
      <c r="A172" s="212" t="s">
        <v>216</v>
      </c>
      <c r="B172" s="213">
        <f>SUM(B140:B170)</f>
        <v>2586839.21</v>
      </c>
      <c r="C172" s="213">
        <f t="shared" ref="C172:R172" si="9">SUM(C140:C170)</f>
        <v>52510268.669999987</v>
      </c>
      <c r="D172" s="213">
        <f t="shared" si="9"/>
        <v>128831.38000000005</v>
      </c>
      <c r="E172" s="213">
        <f t="shared" si="9"/>
        <v>0</v>
      </c>
      <c r="F172" s="213">
        <f t="shared" si="9"/>
        <v>55225939.260000005</v>
      </c>
      <c r="G172" s="213">
        <f t="shared" si="9"/>
        <v>0</v>
      </c>
      <c r="H172" s="213">
        <f t="shared" si="9"/>
        <v>169272.4</v>
      </c>
      <c r="I172" s="213">
        <f t="shared" si="9"/>
        <v>73600.649999999994</v>
      </c>
      <c r="J172" s="213">
        <f t="shared" si="9"/>
        <v>0</v>
      </c>
      <c r="K172" s="213">
        <f t="shared" si="9"/>
        <v>242873.05</v>
      </c>
      <c r="L172" s="213">
        <f t="shared" si="9"/>
        <v>54983066.209999993</v>
      </c>
      <c r="M172" s="213">
        <f t="shared" si="9"/>
        <v>15433990.860578282</v>
      </c>
      <c r="N172" s="213">
        <f t="shared" si="9"/>
        <v>39549075.349421717</v>
      </c>
      <c r="O172" s="213">
        <f t="shared" si="9"/>
        <v>0.62000000000000022</v>
      </c>
      <c r="P172" s="213">
        <f t="shared" si="9"/>
        <v>2167.08</v>
      </c>
      <c r="Q172" s="213">
        <f t="shared" si="9"/>
        <v>53497000.411700003</v>
      </c>
      <c r="R172" s="213">
        <f t="shared" si="9"/>
        <v>31.861133136302435</v>
      </c>
      <c r="S172" s="191"/>
    </row>
    <row r="173" spans="1:19" ht="12" customHeight="1" x14ac:dyDescent="0.2">
      <c r="A173" s="200">
        <v>46174</v>
      </c>
      <c r="B173" s="134">
        <v>422716.02</v>
      </c>
      <c r="C173" s="341">
        <v>1341826.75</v>
      </c>
      <c r="D173" s="341">
        <v>1579.58</v>
      </c>
      <c r="E173" s="342">
        <v>0</v>
      </c>
      <c r="F173" s="343">
        <v>1766122.35</v>
      </c>
      <c r="G173" s="342">
        <v>0</v>
      </c>
      <c r="H173" s="344">
        <v>6705.39</v>
      </c>
      <c r="I173" s="345">
        <v>3048.98</v>
      </c>
      <c r="J173" s="342">
        <v>0</v>
      </c>
      <c r="K173" s="346">
        <v>9754.3700000000008</v>
      </c>
      <c r="L173" s="347">
        <v>1756367.98</v>
      </c>
      <c r="M173" s="347">
        <v>389684.28</v>
      </c>
      <c r="N173" s="347">
        <v>1366683.7</v>
      </c>
      <c r="O173" s="348">
        <v>0.02</v>
      </c>
      <c r="P173" s="347">
        <v>74.89</v>
      </c>
      <c r="Q173" s="347">
        <v>1725709.6906999999</v>
      </c>
      <c r="R173" s="349">
        <v>1.017765612295753</v>
      </c>
      <c r="S173" s="191"/>
    </row>
    <row r="174" spans="1:19" ht="12" customHeight="1" x14ac:dyDescent="0.2">
      <c r="A174" s="200">
        <v>46175</v>
      </c>
      <c r="B174" s="136">
        <v>422716.02</v>
      </c>
      <c r="C174" s="136">
        <v>1341755.77</v>
      </c>
      <c r="D174" s="136">
        <v>1579.58</v>
      </c>
      <c r="E174" s="201">
        <v>0</v>
      </c>
      <c r="F174" s="215">
        <v>1766051.37</v>
      </c>
      <c r="G174" s="201">
        <v>0</v>
      </c>
      <c r="H174" s="203">
        <v>6790.41</v>
      </c>
      <c r="I174" s="204">
        <v>3123.87</v>
      </c>
      <c r="J174" s="201">
        <v>0</v>
      </c>
      <c r="K174" s="216">
        <v>9914.2799999999988</v>
      </c>
      <c r="L174" s="206">
        <v>1756137.09</v>
      </c>
      <c r="M174" s="206">
        <v>389743.11</v>
      </c>
      <c r="N174" s="206">
        <v>1366393.98</v>
      </c>
      <c r="O174" s="205">
        <v>0.02</v>
      </c>
      <c r="P174" s="206">
        <v>74.87</v>
      </c>
      <c r="Q174" s="206">
        <v>1725709.6906999999</v>
      </c>
      <c r="R174" s="207">
        <v>1.0176318180653305</v>
      </c>
      <c r="S174" s="191"/>
    </row>
    <row r="175" spans="1:19" ht="12" customHeight="1" x14ac:dyDescent="0.2">
      <c r="A175" s="200">
        <v>46176</v>
      </c>
      <c r="B175" s="136">
        <v>419116.02</v>
      </c>
      <c r="C175" s="136">
        <v>1342507.65</v>
      </c>
      <c r="D175" s="136">
        <v>1579.58</v>
      </c>
      <c r="E175" s="201">
        <v>0</v>
      </c>
      <c r="F175" s="215">
        <v>1763203.25</v>
      </c>
      <c r="G175" s="201">
        <v>0</v>
      </c>
      <c r="H175" s="203">
        <v>3273.49</v>
      </c>
      <c r="I175" s="204">
        <v>3198.74</v>
      </c>
      <c r="J175" s="201">
        <v>0</v>
      </c>
      <c r="K175" s="216">
        <v>6472.23</v>
      </c>
      <c r="L175" s="206">
        <v>1756731.02</v>
      </c>
      <c r="M175" s="206">
        <v>390623.29</v>
      </c>
      <c r="N175" s="206">
        <v>1366107.73</v>
      </c>
      <c r="O175" s="205">
        <v>0.02</v>
      </c>
      <c r="P175" s="206">
        <v>74.86</v>
      </c>
      <c r="Q175" s="206">
        <v>1725709.6906999999</v>
      </c>
      <c r="R175" s="207">
        <v>1.0179759837168307</v>
      </c>
      <c r="S175" s="191"/>
    </row>
    <row r="176" spans="1:19" ht="12" customHeight="1" x14ac:dyDescent="0.2">
      <c r="A176" s="200">
        <v>46177</v>
      </c>
      <c r="B176" s="136">
        <v>416826.03</v>
      </c>
      <c r="C176" s="136">
        <v>1342420.01</v>
      </c>
      <c r="D176" s="136">
        <v>1579.58</v>
      </c>
      <c r="E176" s="201">
        <v>0</v>
      </c>
      <c r="F176" s="215">
        <v>1760825.62</v>
      </c>
      <c r="G176" s="201">
        <v>0</v>
      </c>
      <c r="H176" s="203">
        <v>3273.6</v>
      </c>
      <c r="I176" s="204">
        <v>1068.98</v>
      </c>
      <c r="J176" s="201">
        <v>0</v>
      </c>
      <c r="K176" s="216">
        <v>4342.58</v>
      </c>
      <c r="L176" s="206">
        <v>1756483.04</v>
      </c>
      <c r="M176" s="206">
        <v>390697.67</v>
      </c>
      <c r="N176" s="206">
        <v>1365785.37</v>
      </c>
      <c r="O176" s="205">
        <v>0.02</v>
      </c>
      <c r="P176" s="206">
        <v>74.84</v>
      </c>
      <c r="Q176" s="206">
        <v>1725709.6906999999</v>
      </c>
      <c r="R176" s="207">
        <v>1.0178322863143439</v>
      </c>
      <c r="S176" s="191"/>
    </row>
    <row r="177" spans="1:19" ht="12" customHeight="1" x14ac:dyDescent="0.2">
      <c r="A177" s="200">
        <v>46178</v>
      </c>
      <c r="B177" s="136">
        <v>416826.03</v>
      </c>
      <c r="C177" s="136">
        <v>1342708.62</v>
      </c>
      <c r="D177" s="136">
        <v>1579.58</v>
      </c>
      <c r="E177" s="201">
        <v>0</v>
      </c>
      <c r="F177" s="215">
        <v>1761114.2300000002</v>
      </c>
      <c r="G177" s="201">
        <v>0</v>
      </c>
      <c r="H177" s="217">
        <v>3319.14</v>
      </c>
      <c r="I177" s="204">
        <v>1181.3599999999999</v>
      </c>
      <c r="J177" s="201">
        <v>0</v>
      </c>
      <c r="K177" s="216">
        <v>4500.5</v>
      </c>
      <c r="L177" s="206">
        <v>1756613.7300000002</v>
      </c>
      <c r="M177" s="206">
        <v>390955.83</v>
      </c>
      <c r="N177" s="206">
        <v>1365657.9000000001</v>
      </c>
      <c r="O177" s="205">
        <v>0.02</v>
      </c>
      <c r="P177" s="206">
        <v>74.83</v>
      </c>
      <c r="Q177" s="206">
        <v>1725709.6906999999</v>
      </c>
      <c r="R177" s="207">
        <v>1.0179080174762563</v>
      </c>
      <c r="S177" s="191"/>
    </row>
    <row r="178" spans="1:19" ht="12" customHeight="1" x14ac:dyDescent="0.2">
      <c r="A178" s="200">
        <v>46179</v>
      </c>
      <c r="B178" s="136">
        <v>416826.03</v>
      </c>
      <c r="C178" s="136">
        <v>1342708.62</v>
      </c>
      <c r="D178" s="136">
        <v>1579.58</v>
      </c>
      <c r="E178" s="201">
        <v>0</v>
      </c>
      <c r="F178" s="215">
        <v>1761114.2300000002</v>
      </c>
      <c r="G178" s="201">
        <v>0</v>
      </c>
      <c r="H178" s="203">
        <v>3402.22</v>
      </c>
      <c r="I178" s="204">
        <v>1256.19</v>
      </c>
      <c r="J178" s="201">
        <v>0</v>
      </c>
      <c r="K178" s="216">
        <v>4658.41</v>
      </c>
      <c r="L178" s="206">
        <v>1756455.8200000003</v>
      </c>
      <c r="M178" s="206">
        <v>391003.21</v>
      </c>
      <c r="N178" s="206">
        <v>1365452.6100000003</v>
      </c>
      <c r="O178" s="205">
        <v>0.02</v>
      </c>
      <c r="P178" s="206">
        <v>74.819999999999993</v>
      </c>
      <c r="Q178" s="206">
        <v>1725709.6906999999</v>
      </c>
      <c r="R178" s="207">
        <v>1.017816513093537</v>
      </c>
      <c r="S178" s="191"/>
    </row>
    <row r="179" spans="1:19" ht="12" customHeight="1" x14ac:dyDescent="0.2">
      <c r="A179" s="200">
        <v>46180</v>
      </c>
      <c r="B179" s="136">
        <v>416826.03</v>
      </c>
      <c r="C179" s="136">
        <v>1342708.62</v>
      </c>
      <c r="D179" s="136">
        <v>1579.58</v>
      </c>
      <c r="E179" s="201">
        <v>0</v>
      </c>
      <c r="F179" s="215">
        <v>1761114.2300000002</v>
      </c>
      <c r="G179" s="201">
        <v>0</v>
      </c>
      <c r="H179" s="203">
        <v>3485.3</v>
      </c>
      <c r="I179" s="204">
        <v>1331.01</v>
      </c>
      <c r="J179" s="201">
        <v>0</v>
      </c>
      <c r="K179" s="216">
        <v>4816.3100000000004</v>
      </c>
      <c r="L179" s="206">
        <v>1756297.9200000002</v>
      </c>
      <c r="M179" s="206">
        <v>391050.58</v>
      </c>
      <c r="N179" s="206">
        <v>1365247.34</v>
      </c>
      <c r="O179" s="205">
        <v>0.02</v>
      </c>
      <c r="P179" s="206">
        <v>74.81</v>
      </c>
      <c r="Q179" s="206">
        <v>1725709.6906999999</v>
      </c>
      <c r="R179" s="207">
        <v>1.0177250145055352</v>
      </c>
      <c r="S179" s="191"/>
    </row>
    <row r="180" spans="1:19" ht="12" customHeight="1" x14ac:dyDescent="0.2">
      <c r="A180" s="200">
        <v>46181</v>
      </c>
      <c r="B180" s="136">
        <v>416826.03</v>
      </c>
      <c r="C180" s="136">
        <v>1342818.17</v>
      </c>
      <c r="D180" s="136">
        <v>1579.58</v>
      </c>
      <c r="E180" s="201">
        <v>0</v>
      </c>
      <c r="F180" s="215">
        <v>1761223.78</v>
      </c>
      <c r="G180" s="201">
        <v>0</v>
      </c>
      <c r="H180" s="203">
        <v>3568.38</v>
      </c>
      <c r="I180" s="204">
        <v>1405.82</v>
      </c>
      <c r="J180" s="201">
        <v>0</v>
      </c>
      <c r="K180" s="216">
        <v>4974.2</v>
      </c>
      <c r="L180" s="206">
        <v>1756249.58</v>
      </c>
      <c r="M180" s="206">
        <v>391174.63</v>
      </c>
      <c r="N180" s="206">
        <v>1365074.9500000002</v>
      </c>
      <c r="O180" s="205">
        <v>0.02</v>
      </c>
      <c r="P180" s="206">
        <v>74.8</v>
      </c>
      <c r="Q180" s="206">
        <v>1725709.6906999999</v>
      </c>
      <c r="R180" s="207">
        <v>1.0176970028415453</v>
      </c>
      <c r="S180" s="191"/>
    </row>
    <row r="181" spans="1:19" ht="12" customHeight="1" x14ac:dyDescent="0.2">
      <c r="A181" s="200">
        <v>46182</v>
      </c>
      <c r="B181" s="136">
        <v>416826.03</v>
      </c>
      <c r="C181" s="136">
        <v>1342865.71</v>
      </c>
      <c r="D181" s="136">
        <v>1579.58</v>
      </c>
      <c r="E181" s="201">
        <v>0</v>
      </c>
      <c r="F181" s="215">
        <v>1761271.32</v>
      </c>
      <c r="G181" s="201">
        <v>0</v>
      </c>
      <c r="H181" s="203">
        <v>3651.46</v>
      </c>
      <c r="I181" s="204">
        <v>1480.62</v>
      </c>
      <c r="J181" s="201">
        <v>0</v>
      </c>
      <c r="K181" s="216">
        <v>5132.08</v>
      </c>
      <c r="L181" s="206">
        <v>1756139.24</v>
      </c>
      <c r="M181" s="206">
        <v>391259.9</v>
      </c>
      <c r="N181" s="206">
        <v>1364879.3399999999</v>
      </c>
      <c r="O181" s="205">
        <v>0.02</v>
      </c>
      <c r="P181" s="206">
        <v>74.790000000000006</v>
      </c>
      <c r="Q181" s="206">
        <v>1725709.6906999999</v>
      </c>
      <c r="R181" s="207">
        <v>1.017633063929575</v>
      </c>
      <c r="S181" s="191"/>
    </row>
    <row r="182" spans="1:19" ht="12" customHeight="1" x14ac:dyDescent="0.2">
      <c r="A182" s="200">
        <v>46183</v>
      </c>
      <c r="B182" s="136">
        <v>416826.03</v>
      </c>
      <c r="C182" s="136">
        <v>1342846.62</v>
      </c>
      <c r="D182" s="136">
        <v>1579.58</v>
      </c>
      <c r="E182" s="201">
        <v>0</v>
      </c>
      <c r="F182" s="215">
        <v>1761252.2300000002</v>
      </c>
      <c r="G182" s="201">
        <v>0</v>
      </c>
      <c r="H182" s="203">
        <v>3734.54</v>
      </c>
      <c r="I182" s="204">
        <v>1555.41</v>
      </c>
      <c r="J182" s="201">
        <v>0</v>
      </c>
      <c r="K182" s="216">
        <v>5289.95</v>
      </c>
      <c r="L182" s="206">
        <v>1755962.2800000003</v>
      </c>
      <c r="M182" s="206">
        <v>391396.45</v>
      </c>
      <c r="N182" s="206">
        <v>1364565.8300000003</v>
      </c>
      <c r="O182" s="205">
        <v>0.02</v>
      </c>
      <c r="P182" s="206">
        <v>74.77</v>
      </c>
      <c r="Q182" s="206">
        <v>1725709.6906999999</v>
      </c>
      <c r="R182" s="207">
        <v>1.0175305206101781</v>
      </c>
      <c r="S182" s="191"/>
    </row>
    <row r="183" spans="1:19" ht="12" customHeight="1" x14ac:dyDescent="0.2">
      <c r="A183" s="200">
        <v>46184</v>
      </c>
      <c r="B183" s="136">
        <v>416826.03</v>
      </c>
      <c r="C183" s="136">
        <v>1342652.98</v>
      </c>
      <c r="D183" s="136">
        <v>1579.58</v>
      </c>
      <c r="E183" s="201">
        <v>0</v>
      </c>
      <c r="F183" s="215">
        <v>1761058.59</v>
      </c>
      <c r="G183" s="201">
        <v>0</v>
      </c>
      <c r="H183" s="203">
        <v>3817.62</v>
      </c>
      <c r="I183" s="204">
        <v>1630.18</v>
      </c>
      <c r="J183" s="201">
        <v>0</v>
      </c>
      <c r="K183" s="216">
        <v>5447.8</v>
      </c>
      <c r="L183" s="206">
        <v>1755610.79</v>
      </c>
      <c r="M183" s="206">
        <v>391475.82</v>
      </c>
      <c r="N183" s="206">
        <v>1364134.97</v>
      </c>
      <c r="O183" s="205">
        <v>0.02</v>
      </c>
      <c r="P183" s="206">
        <v>74.75</v>
      </c>
      <c r="Q183" s="206">
        <v>1725709.6906999999</v>
      </c>
      <c r="R183" s="207">
        <v>1.017326842087716</v>
      </c>
      <c r="S183" s="191"/>
    </row>
    <row r="184" spans="1:19" ht="12" customHeight="1" x14ac:dyDescent="0.2">
      <c r="A184" s="200">
        <v>46185</v>
      </c>
      <c r="B184" s="136">
        <v>416826.03</v>
      </c>
      <c r="C184" s="136">
        <v>1342526.36</v>
      </c>
      <c r="D184" s="136">
        <v>1579.58</v>
      </c>
      <c r="E184" s="201">
        <v>0</v>
      </c>
      <c r="F184" s="215">
        <v>1760931.9700000002</v>
      </c>
      <c r="G184" s="201">
        <v>0</v>
      </c>
      <c r="H184" s="203">
        <v>3900.7</v>
      </c>
      <c r="I184" s="204">
        <v>1704.93</v>
      </c>
      <c r="J184" s="201">
        <v>0</v>
      </c>
      <c r="K184" s="216">
        <v>5605.63</v>
      </c>
      <c r="L184" s="206">
        <v>1755326.3400000003</v>
      </c>
      <c r="M184" s="206">
        <v>391582.03</v>
      </c>
      <c r="N184" s="206">
        <v>1363744.3100000003</v>
      </c>
      <c r="O184" s="205">
        <v>0.02</v>
      </c>
      <c r="P184" s="206">
        <v>74.73</v>
      </c>
      <c r="Q184" s="206">
        <v>1725709.6906999999</v>
      </c>
      <c r="R184" s="207">
        <v>1.0171620113508124</v>
      </c>
      <c r="S184" s="191"/>
    </row>
    <row r="185" spans="1:19" ht="12" customHeight="1" x14ac:dyDescent="0.2">
      <c r="A185" s="200">
        <v>46186</v>
      </c>
      <c r="B185" s="136">
        <v>416826.03</v>
      </c>
      <c r="C185" s="136">
        <v>1342526.36</v>
      </c>
      <c r="D185" s="136">
        <v>1579.58</v>
      </c>
      <c r="E185" s="201">
        <v>0</v>
      </c>
      <c r="F185" s="215">
        <v>1760931.9700000002</v>
      </c>
      <c r="G185" s="201">
        <v>0</v>
      </c>
      <c r="H185" s="203">
        <v>3983.78</v>
      </c>
      <c r="I185" s="211">
        <v>1779.66</v>
      </c>
      <c r="J185" s="201">
        <v>0</v>
      </c>
      <c r="K185" s="216">
        <v>5763.4400000000005</v>
      </c>
      <c r="L185" s="206">
        <v>1755168.5300000003</v>
      </c>
      <c r="M185" s="206">
        <v>391629.37</v>
      </c>
      <c r="N185" s="206">
        <v>1363539.1600000001</v>
      </c>
      <c r="O185" s="205">
        <v>0.02</v>
      </c>
      <c r="P185" s="206">
        <v>74.709999999999994</v>
      </c>
      <c r="Q185" s="206">
        <v>1725709.6906999999</v>
      </c>
      <c r="R185" s="207">
        <v>1.0170705649152674</v>
      </c>
      <c r="S185" s="191"/>
    </row>
    <row r="186" spans="1:19" ht="12" customHeight="1" x14ac:dyDescent="0.2">
      <c r="A186" s="200">
        <v>46187</v>
      </c>
      <c r="B186" s="136">
        <v>416826.03</v>
      </c>
      <c r="C186" s="136">
        <v>1342526.36</v>
      </c>
      <c r="D186" s="136">
        <v>1579.58</v>
      </c>
      <c r="E186" s="201">
        <v>0</v>
      </c>
      <c r="F186" s="215">
        <v>1760931.9700000002</v>
      </c>
      <c r="G186" s="201">
        <v>0</v>
      </c>
      <c r="H186" s="203">
        <v>4066.86</v>
      </c>
      <c r="I186" s="204">
        <v>1854.37</v>
      </c>
      <c r="J186" s="201">
        <v>0</v>
      </c>
      <c r="K186" s="216">
        <v>5921.23</v>
      </c>
      <c r="L186" s="206">
        <v>1755010.7400000002</v>
      </c>
      <c r="M186" s="206">
        <v>391676.71</v>
      </c>
      <c r="N186" s="206">
        <v>1363334.0300000003</v>
      </c>
      <c r="O186" s="205">
        <v>0.02</v>
      </c>
      <c r="P186" s="206">
        <v>74.7</v>
      </c>
      <c r="Q186" s="206">
        <v>1725709.6906999999</v>
      </c>
      <c r="R186" s="207">
        <v>1.0169791300691571</v>
      </c>
      <c r="S186" s="191"/>
    </row>
    <row r="187" spans="1:19" ht="12" customHeight="1" x14ac:dyDescent="0.2">
      <c r="A187" s="200">
        <v>46188</v>
      </c>
      <c r="B187" s="136">
        <v>416826.03</v>
      </c>
      <c r="C187" s="136">
        <v>1342526.36</v>
      </c>
      <c r="D187" s="136">
        <v>1579.58</v>
      </c>
      <c r="E187" s="201">
        <v>0</v>
      </c>
      <c r="F187" s="215">
        <v>1760931.9700000002</v>
      </c>
      <c r="G187" s="201">
        <v>0</v>
      </c>
      <c r="H187" s="203">
        <v>4149.9399999999996</v>
      </c>
      <c r="I187" s="204">
        <v>1929.07</v>
      </c>
      <c r="J187" s="201">
        <v>0</v>
      </c>
      <c r="K187" s="216">
        <v>6079.0099999999993</v>
      </c>
      <c r="L187" s="206">
        <v>1754852.9600000002</v>
      </c>
      <c r="M187" s="206">
        <v>391724.05</v>
      </c>
      <c r="N187" s="206">
        <v>1363128.9100000001</v>
      </c>
      <c r="O187" s="205">
        <v>0.02</v>
      </c>
      <c r="P187" s="206">
        <v>74.69</v>
      </c>
      <c r="Q187" s="206">
        <v>1725709.6906999999</v>
      </c>
      <c r="R187" s="207">
        <v>1.0168877010177644</v>
      </c>
      <c r="S187" s="191"/>
    </row>
    <row r="188" spans="1:19" ht="12" customHeight="1" x14ac:dyDescent="0.2">
      <c r="A188" s="200">
        <v>46189</v>
      </c>
      <c r="B188" s="136">
        <v>416826.03</v>
      </c>
      <c r="C188" s="136">
        <v>1342906.9</v>
      </c>
      <c r="D188" s="136">
        <v>1579.58</v>
      </c>
      <c r="E188" s="201">
        <v>0</v>
      </c>
      <c r="F188" s="215">
        <v>1761312.51</v>
      </c>
      <c r="G188" s="201">
        <v>0</v>
      </c>
      <c r="H188" s="203">
        <v>4233.0200000000004</v>
      </c>
      <c r="I188" s="204">
        <v>2003.76</v>
      </c>
      <c r="J188" s="201">
        <v>0</v>
      </c>
      <c r="K188" s="216">
        <v>6236.7800000000007</v>
      </c>
      <c r="L188" s="206">
        <v>1755075.73</v>
      </c>
      <c r="M188" s="206">
        <v>392043.24</v>
      </c>
      <c r="N188" s="206">
        <v>1363032.49</v>
      </c>
      <c r="O188" s="205">
        <v>0.02</v>
      </c>
      <c r="P188" s="206">
        <v>74.69</v>
      </c>
      <c r="Q188" s="206">
        <v>1725709.6906999999</v>
      </c>
      <c r="R188" s="207">
        <v>1.017016789937645</v>
      </c>
      <c r="S188" s="191"/>
    </row>
    <row r="189" spans="1:19" ht="12" customHeight="1" x14ac:dyDescent="0.2">
      <c r="A189" s="200">
        <v>46190</v>
      </c>
      <c r="B189" s="136">
        <v>416826.03</v>
      </c>
      <c r="C189" s="136">
        <v>1342801.76</v>
      </c>
      <c r="D189" s="136">
        <v>1579.58</v>
      </c>
      <c r="E189" s="201">
        <v>0</v>
      </c>
      <c r="F189" s="215">
        <v>1761207.37</v>
      </c>
      <c r="G189" s="201">
        <v>0</v>
      </c>
      <c r="H189" s="203">
        <v>4316.1000000000004</v>
      </c>
      <c r="I189" s="204">
        <v>2078.4499999999998</v>
      </c>
      <c r="J189" s="201">
        <v>0</v>
      </c>
      <c r="K189" s="216">
        <v>6394.55</v>
      </c>
      <c r="L189" s="206">
        <v>1754812.82</v>
      </c>
      <c r="M189" s="206">
        <v>392096.04</v>
      </c>
      <c r="N189" s="206">
        <v>1362716.78</v>
      </c>
      <c r="O189" s="205">
        <v>0.02</v>
      </c>
      <c r="P189" s="206">
        <v>74.67</v>
      </c>
      <c r="Q189" s="206">
        <v>1725709.6906999999</v>
      </c>
      <c r="R189" s="207">
        <v>1.0168644410220558</v>
      </c>
      <c r="S189" s="191"/>
    </row>
    <row r="190" spans="1:19" ht="12" customHeight="1" x14ac:dyDescent="0.2">
      <c r="A190" s="200">
        <v>46191</v>
      </c>
      <c r="B190" s="136">
        <v>416826.03</v>
      </c>
      <c r="C190" s="136">
        <v>1327196.56</v>
      </c>
      <c r="D190" s="136">
        <v>1579.58</v>
      </c>
      <c r="E190" s="201">
        <v>0</v>
      </c>
      <c r="F190" s="215">
        <v>1745602.1700000002</v>
      </c>
      <c r="G190" s="201">
        <v>0</v>
      </c>
      <c r="H190" s="203">
        <v>4399.18</v>
      </c>
      <c r="I190" s="204">
        <v>2153.12</v>
      </c>
      <c r="J190" s="201">
        <v>0</v>
      </c>
      <c r="K190" s="216">
        <v>6552.3</v>
      </c>
      <c r="L190" s="206">
        <v>1739049.87</v>
      </c>
      <c r="M190" s="206">
        <v>396699.73</v>
      </c>
      <c r="N190" s="206">
        <v>1342350.1400000001</v>
      </c>
      <c r="O190" s="205">
        <v>0.02</v>
      </c>
      <c r="P190" s="206">
        <v>73.55</v>
      </c>
      <c r="Q190" s="206">
        <v>1725709.6906999999</v>
      </c>
      <c r="R190" s="207">
        <v>1.0077302569324909</v>
      </c>
      <c r="S190" s="191"/>
    </row>
    <row r="191" spans="1:19" ht="12" customHeight="1" x14ac:dyDescent="0.2">
      <c r="A191" s="200">
        <v>46192</v>
      </c>
      <c r="B191" s="136">
        <v>416826.03</v>
      </c>
      <c r="C191" s="136">
        <v>1312856.71</v>
      </c>
      <c r="D191" s="136">
        <v>1579.58</v>
      </c>
      <c r="E191" s="201">
        <v>0</v>
      </c>
      <c r="F191" s="215">
        <v>1731262.32</v>
      </c>
      <c r="G191" s="201">
        <v>0</v>
      </c>
      <c r="H191" s="203">
        <v>4482.22</v>
      </c>
      <c r="I191" s="204">
        <v>2226.67</v>
      </c>
      <c r="J191" s="201">
        <v>0</v>
      </c>
      <c r="K191" s="216">
        <v>6708.89</v>
      </c>
      <c r="L191" s="206">
        <v>1724553.4300000002</v>
      </c>
      <c r="M191" s="206">
        <v>400980.95</v>
      </c>
      <c r="N191" s="206">
        <v>1323572.4800000002</v>
      </c>
      <c r="O191" s="205">
        <v>0.02</v>
      </c>
      <c r="P191" s="206">
        <v>72.52</v>
      </c>
      <c r="Q191" s="206">
        <v>1725709.6906999999</v>
      </c>
      <c r="R191" s="207">
        <v>0.99932997959840464</v>
      </c>
      <c r="S191" s="191"/>
    </row>
    <row r="192" spans="1:19" ht="12" customHeight="1" x14ac:dyDescent="0.2">
      <c r="A192" s="200">
        <v>46193</v>
      </c>
      <c r="B192" s="136">
        <v>416826.03</v>
      </c>
      <c r="C192" s="136">
        <v>1312856.71</v>
      </c>
      <c r="D192" s="136">
        <v>1579.58</v>
      </c>
      <c r="E192" s="201">
        <v>0</v>
      </c>
      <c r="F192" s="215">
        <v>1731262.32</v>
      </c>
      <c r="G192" s="201">
        <v>0</v>
      </c>
      <c r="H192" s="203">
        <v>4565.2299999999996</v>
      </c>
      <c r="I192" s="204">
        <v>2299.19</v>
      </c>
      <c r="J192" s="201">
        <v>0</v>
      </c>
      <c r="K192" s="216">
        <v>6864.42</v>
      </c>
      <c r="L192" s="206">
        <v>1724397.9000000001</v>
      </c>
      <c r="M192" s="206">
        <v>401027.72</v>
      </c>
      <c r="N192" s="206">
        <v>1323370.1800000002</v>
      </c>
      <c r="O192" s="205">
        <v>0.02</v>
      </c>
      <c r="P192" s="206">
        <v>72.510000000000005</v>
      </c>
      <c r="Q192" s="206">
        <v>1725709.6906999999</v>
      </c>
      <c r="R192" s="207">
        <v>0.99923985435843055</v>
      </c>
      <c r="S192" s="191"/>
    </row>
    <row r="193" spans="1:19" ht="12" customHeight="1" x14ac:dyDescent="0.2">
      <c r="A193" s="200">
        <v>46194</v>
      </c>
      <c r="B193" s="136">
        <v>416826.03</v>
      </c>
      <c r="C193" s="136">
        <v>1312856.71</v>
      </c>
      <c r="D193" s="136">
        <v>1579.58</v>
      </c>
      <c r="E193" s="201">
        <v>0</v>
      </c>
      <c r="F193" s="215">
        <v>1731262.32</v>
      </c>
      <c r="G193" s="201">
        <v>0</v>
      </c>
      <c r="H193" s="203">
        <v>4648.24</v>
      </c>
      <c r="I193" s="204">
        <v>2371.6999999999998</v>
      </c>
      <c r="J193" s="201">
        <v>0</v>
      </c>
      <c r="K193" s="216">
        <v>7019.94</v>
      </c>
      <c r="L193" s="206">
        <v>1724242.3800000001</v>
      </c>
      <c r="M193" s="206">
        <v>401074.37</v>
      </c>
      <c r="N193" s="206">
        <v>1323168.0100000002</v>
      </c>
      <c r="O193" s="205">
        <v>0.02</v>
      </c>
      <c r="P193" s="206">
        <v>72.5</v>
      </c>
      <c r="Q193" s="206">
        <v>1725709.6906999999</v>
      </c>
      <c r="R193" s="207">
        <v>0.99914973491317383</v>
      </c>
      <c r="S193" s="191"/>
    </row>
    <row r="194" spans="1:19" ht="12" customHeight="1" x14ac:dyDescent="0.2">
      <c r="A194" s="200">
        <v>46195</v>
      </c>
      <c r="B194" s="136">
        <v>416826.03</v>
      </c>
      <c r="C194" s="136">
        <v>1312820.2</v>
      </c>
      <c r="D194" s="136">
        <v>1579.58</v>
      </c>
      <c r="E194" s="201">
        <v>0</v>
      </c>
      <c r="F194" s="215">
        <v>1731225.81</v>
      </c>
      <c r="G194" s="201">
        <v>0</v>
      </c>
      <c r="H194" s="203">
        <v>4731.25</v>
      </c>
      <c r="I194" s="204">
        <v>2444.1999999999998</v>
      </c>
      <c r="J194" s="201">
        <v>0</v>
      </c>
      <c r="K194" s="216">
        <v>7175.45</v>
      </c>
      <c r="L194" s="206">
        <v>1724050.36</v>
      </c>
      <c r="M194" s="206">
        <v>401095.48</v>
      </c>
      <c r="N194" s="206">
        <v>1322954.8800000001</v>
      </c>
      <c r="O194" s="205">
        <v>0.02</v>
      </c>
      <c r="P194" s="206">
        <v>72.489999999999995</v>
      </c>
      <c r="Q194" s="206">
        <v>1725709.6906999999</v>
      </c>
      <c r="R194" s="207">
        <v>0.99903846474934799</v>
      </c>
      <c r="S194" s="191"/>
    </row>
    <row r="195" spans="1:19" ht="12" customHeight="1" x14ac:dyDescent="0.2">
      <c r="A195" s="200">
        <v>46196</v>
      </c>
      <c r="B195" s="136">
        <v>416826.03</v>
      </c>
      <c r="C195" s="136">
        <v>1312841.06</v>
      </c>
      <c r="D195" s="136">
        <v>1579.58</v>
      </c>
      <c r="E195" s="201">
        <v>0</v>
      </c>
      <c r="F195" s="215">
        <v>1731246.6700000002</v>
      </c>
      <c r="G195" s="201">
        <v>0</v>
      </c>
      <c r="H195" s="203">
        <v>4814.26</v>
      </c>
      <c r="I195" s="204">
        <v>2516.69</v>
      </c>
      <c r="J195" s="201">
        <v>0</v>
      </c>
      <c r="K195" s="216">
        <v>7330.9500000000007</v>
      </c>
      <c r="L195" s="206">
        <v>1723915.7200000002</v>
      </c>
      <c r="M195" s="206">
        <v>401156.73</v>
      </c>
      <c r="N195" s="206">
        <v>1322758.9900000002</v>
      </c>
      <c r="O195" s="205">
        <v>0.02</v>
      </c>
      <c r="P195" s="206">
        <v>72.48</v>
      </c>
      <c r="Q195" s="206">
        <v>1725709.6906999999</v>
      </c>
      <c r="R195" s="207">
        <v>0.99896044467405642</v>
      </c>
      <c r="S195" s="191"/>
    </row>
    <row r="196" spans="1:19" ht="12" customHeight="1" x14ac:dyDescent="0.2">
      <c r="A196" s="200">
        <v>46197</v>
      </c>
      <c r="B196" s="136">
        <v>416826.03</v>
      </c>
      <c r="C196" s="136">
        <v>1298387.6599999999</v>
      </c>
      <c r="D196" s="136">
        <v>1579.58</v>
      </c>
      <c r="E196" s="201">
        <v>0</v>
      </c>
      <c r="F196" s="215">
        <v>1716793.27</v>
      </c>
      <c r="G196" s="201">
        <v>0</v>
      </c>
      <c r="H196" s="203">
        <v>4897.2700000000004</v>
      </c>
      <c r="I196" s="204">
        <v>2589.17</v>
      </c>
      <c r="J196" s="201">
        <v>0</v>
      </c>
      <c r="K196" s="216">
        <v>7486.4400000000005</v>
      </c>
      <c r="L196" s="206">
        <v>1709306.83</v>
      </c>
      <c r="M196" s="206">
        <v>391085.99</v>
      </c>
      <c r="N196" s="206">
        <v>1318220.8400000001</v>
      </c>
      <c r="O196" s="205">
        <v>0.02</v>
      </c>
      <c r="P196" s="206">
        <v>72.23</v>
      </c>
      <c r="Q196" s="206">
        <v>1725709.6906999999</v>
      </c>
      <c r="R196" s="207">
        <v>0.99049500574262506</v>
      </c>
      <c r="S196" s="191"/>
    </row>
    <row r="197" spans="1:19" ht="12" customHeight="1" x14ac:dyDescent="0.2">
      <c r="A197" s="200">
        <v>46198</v>
      </c>
      <c r="B197" s="136">
        <v>416826.03</v>
      </c>
      <c r="C197" s="136">
        <v>1300312.6399999999</v>
      </c>
      <c r="D197" s="136">
        <v>1579.58</v>
      </c>
      <c r="E197" s="201">
        <v>0</v>
      </c>
      <c r="F197" s="215">
        <v>1718718.25</v>
      </c>
      <c r="G197" s="201">
        <v>0</v>
      </c>
      <c r="H197" s="203">
        <v>4980.25</v>
      </c>
      <c r="I197" s="204">
        <v>2661.4</v>
      </c>
      <c r="J197" s="201">
        <v>0</v>
      </c>
      <c r="K197" s="216">
        <v>7641.65</v>
      </c>
      <c r="L197" s="206">
        <v>1711076.6</v>
      </c>
      <c r="M197" s="206">
        <v>392480.07</v>
      </c>
      <c r="N197" s="206">
        <v>1318596.53</v>
      </c>
      <c r="O197" s="205">
        <v>0.02</v>
      </c>
      <c r="P197" s="206">
        <v>72.25</v>
      </c>
      <c r="Q197" s="206">
        <v>1725709.6906999999</v>
      </c>
      <c r="R197" s="207">
        <v>0.99152053744679136</v>
      </c>
      <c r="S197" s="191"/>
    </row>
    <row r="198" spans="1:19" ht="12" customHeight="1" x14ac:dyDescent="0.2">
      <c r="A198" s="200">
        <v>46199</v>
      </c>
      <c r="B198" s="136">
        <v>416826.03</v>
      </c>
      <c r="C198" s="136">
        <v>1300371.6399999999</v>
      </c>
      <c r="D198" s="136">
        <v>1579.58</v>
      </c>
      <c r="E198" s="201">
        <v>0</v>
      </c>
      <c r="F198" s="215">
        <v>1718777.25</v>
      </c>
      <c r="G198" s="201">
        <v>0</v>
      </c>
      <c r="H198" s="203">
        <v>5063.2299999999996</v>
      </c>
      <c r="I198" s="204">
        <v>2733.65</v>
      </c>
      <c r="J198" s="201">
        <v>0</v>
      </c>
      <c r="K198" s="216">
        <v>7796.8799999999992</v>
      </c>
      <c r="L198" s="206">
        <v>1710980.37</v>
      </c>
      <c r="M198" s="206">
        <v>392634.14</v>
      </c>
      <c r="N198" s="206">
        <v>1318346.23</v>
      </c>
      <c r="O198" s="205">
        <v>0.02</v>
      </c>
      <c r="P198" s="206">
        <v>72.239999999999995</v>
      </c>
      <c r="Q198" s="206">
        <v>1725709.6906999999</v>
      </c>
      <c r="R198" s="207">
        <v>0.9914647748810953</v>
      </c>
      <c r="S198" s="191"/>
    </row>
    <row r="199" spans="1:19" ht="12" customHeight="1" x14ac:dyDescent="0.2">
      <c r="A199" s="200">
        <v>46200</v>
      </c>
      <c r="B199" s="136">
        <v>416826.03</v>
      </c>
      <c r="C199" s="136">
        <v>1300371.6399999999</v>
      </c>
      <c r="D199" s="136">
        <v>1579.58</v>
      </c>
      <c r="E199" s="201">
        <v>0</v>
      </c>
      <c r="F199" s="215">
        <v>1718777.25</v>
      </c>
      <c r="G199" s="201">
        <v>0</v>
      </c>
      <c r="H199" s="203">
        <v>5146.21</v>
      </c>
      <c r="I199" s="204">
        <v>2805.89</v>
      </c>
      <c r="J199" s="201">
        <v>0</v>
      </c>
      <c r="K199" s="216">
        <v>7952.1</v>
      </c>
      <c r="L199" s="206">
        <v>1710825.15</v>
      </c>
      <c r="M199" s="206">
        <v>392680.71</v>
      </c>
      <c r="N199" s="206">
        <v>1318144.44</v>
      </c>
      <c r="O199" s="205">
        <v>0.02</v>
      </c>
      <c r="P199" s="206">
        <v>72.23</v>
      </c>
      <c r="Q199" s="206">
        <v>1725709.6906999999</v>
      </c>
      <c r="R199" s="207">
        <v>0.99137482927736098</v>
      </c>
      <c r="S199" s="191"/>
    </row>
    <row r="200" spans="1:19" ht="12" customHeight="1" x14ac:dyDescent="0.2">
      <c r="A200" s="200">
        <v>46201</v>
      </c>
      <c r="B200" s="136">
        <v>416826.03</v>
      </c>
      <c r="C200" s="136">
        <v>1300371.6399999999</v>
      </c>
      <c r="D200" s="136">
        <v>1579.58</v>
      </c>
      <c r="E200" s="201">
        <v>0</v>
      </c>
      <c r="F200" s="215">
        <v>1718777.25</v>
      </c>
      <c r="G200" s="201">
        <v>0</v>
      </c>
      <c r="H200" s="203">
        <v>5229.1899999999996</v>
      </c>
      <c r="I200" s="204">
        <v>2878.12</v>
      </c>
      <c r="J200" s="201">
        <v>0</v>
      </c>
      <c r="K200" s="216">
        <v>8107.3099999999995</v>
      </c>
      <c r="L200" s="206">
        <v>1710669.94</v>
      </c>
      <c r="M200" s="206">
        <v>392727.27</v>
      </c>
      <c r="N200" s="206">
        <v>1317942.67</v>
      </c>
      <c r="O200" s="205">
        <v>0.02</v>
      </c>
      <c r="P200" s="206">
        <v>72.22</v>
      </c>
      <c r="Q200" s="206">
        <v>1725709.6906999999</v>
      </c>
      <c r="R200" s="207">
        <v>0.99128488946834425</v>
      </c>
      <c r="S200" s="191"/>
    </row>
    <row r="201" spans="1:19" ht="12" customHeight="1" x14ac:dyDescent="0.2">
      <c r="A201" s="200">
        <v>46202</v>
      </c>
      <c r="B201" s="136">
        <v>416826.03</v>
      </c>
      <c r="C201" s="136">
        <v>1300507.27</v>
      </c>
      <c r="D201" s="136">
        <v>1579.58</v>
      </c>
      <c r="E201" s="201">
        <v>0</v>
      </c>
      <c r="F201" s="215">
        <v>1718912.8800000001</v>
      </c>
      <c r="G201" s="201">
        <v>0</v>
      </c>
      <c r="H201" s="203">
        <v>5312.17</v>
      </c>
      <c r="I201" s="204">
        <v>2950.34</v>
      </c>
      <c r="J201" s="201">
        <v>0</v>
      </c>
      <c r="K201" s="216">
        <v>8262.51</v>
      </c>
      <c r="L201" s="206">
        <v>1710650.37</v>
      </c>
      <c r="M201" s="206">
        <v>392868.78</v>
      </c>
      <c r="N201" s="206">
        <v>1317781.5900000001</v>
      </c>
      <c r="O201" s="205">
        <v>0.02</v>
      </c>
      <c r="P201" s="206">
        <v>72.209999999999994</v>
      </c>
      <c r="Q201" s="206">
        <v>1725709.6906999999</v>
      </c>
      <c r="R201" s="207">
        <v>0.99127354920636079</v>
      </c>
      <c r="S201" s="191"/>
    </row>
    <row r="202" spans="1:19" ht="12" customHeight="1" x14ac:dyDescent="0.2">
      <c r="A202" s="200">
        <v>46203</v>
      </c>
      <c r="B202" s="136">
        <v>416811.03</v>
      </c>
      <c r="C202" s="136">
        <v>1300490.94</v>
      </c>
      <c r="D202" s="136">
        <v>1579.58</v>
      </c>
      <c r="E202" s="201">
        <v>0</v>
      </c>
      <c r="F202" s="215">
        <v>1718881.55</v>
      </c>
      <c r="G202" s="201">
        <v>0</v>
      </c>
      <c r="H202" s="203">
        <v>5395.01</v>
      </c>
      <c r="I202" s="204">
        <v>3019.84</v>
      </c>
      <c r="J202" s="201">
        <v>0</v>
      </c>
      <c r="K202" s="216">
        <v>8414.85</v>
      </c>
      <c r="L202" s="206">
        <v>1710466.7</v>
      </c>
      <c r="M202" s="206">
        <v>392908.22</v>
      </c>
      <c r="N202" s="206">
        <v>1317558.48</v>
      </c>
      <c r="O202" s="205">
        <v>0.02</v>
      </c>
      <c r="P202" s="206">
        <v>72.19</v>
      </c>
      <c r="Q202" s="206">
        <v>1725709.6906999999</v>
      </c>
      <c r="R202" s="207">
        <v>0.9911671176315775</v>
      </c>
      <c r="S202" s="191"/>
    </row>
    <row r="203" spans="1:19" ht="12" customHeight="1" x14ac:dyDescent="0.2">
      <c r="A203" s="212" t="s">
        <v>215</v>
      </c>
      <c r="B203" s="213">
        <f>AVERAGE(B173:B202)</f>
        <v>417294.52899999992</v>
      </c>
      <c r="C203" s="213">
        <f t="shared" ref="C203:R203" si="10">AVERAGE(C173:C202)</f>
        <v>1327195.8333333333</v>
      </c>
      <c r="D203" s="213">
        <f t="shared" si="10"/>
        <v>1579.5800000000011</v>
      </c>
      <c r="E203" s="213">
        <f t="shared" si="10"/>
        <v>0</v>
      </c>
      <c r="F203" s="213">
        <f t="shared" si="10"/>
        <v>1746069.9423333334</v>
      </c>
      <c r="G203" s="213">
        <f t="shared" si="10"/>
        <v>0</v>
      </c>
      <c r="H203" s="213">
        <f t="shared" si="10"/>
        <v>4444.5219999999999</v>
      </c>
      <c r="I203" s="213">
        <f t="shared" si="10"/>
        <v>2176.0459999999998</v>
      </c>
      <c r="J203" s="213">
        <f t="shared" si="10"/>
        <v>0</v>
      </c>
      <c r="K203" s="213">
        <f t="shared" si="10"/>
        <v>6620.5680000000011</v>
      </c>
      <c r="L203" s="213">
        <f t="shared" si="10"/>
        <v>1739449.3743333332</v>
      </c>
      <c r="M203" s="213">
        <f>AVERAGE(M173:M202)</f>
        <v>393307.87900000007</v>
      </c>
      <c r="N203" s="213">
        <f>AVERAGE(N173:N202)</f>
        <v>1346141.4953333333</v>
      </c>
      <c r="O203" s="214">
        <f>AVERAGE(O173:O202)</f>
        <v>2.0000000000000007E-2</v>
      </c>
      <c r="P203" s="213">
        <f>AVERAGE(P173:P202)</f>
        <v>73.76133333333334</v>
      </c>
      <c r="Q203" s="213">
        <f t="shared" si="10"/>
        <v>1725709.6906999999</v>
      </c>
      <c r="R203" s="213">
        <f t="shared" si="10"/>
        <v>1.0079617584043121</v>
      </c>
      <c r="S203" s="191"/>
    </row>
    <row r="204" spans="1:19" ht="12" customHeight="1" x14ac:dyDescent="0.2">
      <c r="A204" s="212" t="s">
        <v>216</v>
      </c>
      <c r="B204" s="213">
        <f>SUM(B173:B202)</f>
        <v>12518835.869999997</v>
      </c>
      <c r="C204" s="213">
        <f t="shared" ref="C204:R204" si="11">SUM(C173:C202)</f>
        <v>39815875</v>
      </c>
      <c r="D204" s="213">
        <f t="shared" si="11"/>
        <v>47387.400000000031</v>
      </c>
      <c r="E204" s="213">
        <f t="shared" si="11"/>
        <v>0</v>
      </c>
      <c r="F204" s="213">
        <f t="shared" si="11"/>
        <v>52382098.270000003</v>
      </c>
      <c r="G204" s="213">
        <f t="shared" si="11"/>
        <v>0</v>
      </c>
      <c r="H204" s="213">
        <f t="shared" si="11"/>
        <v>133335.66</v>
      </c>
      <c r="I204" s="213">
        <f t="shared" si="11"/>
        <v>65281.37999999999</v>
      </c>
      <c r="J204" s="213">
        <f t="shared" si="11"/>
        <v>0</v>
      </c>
      <c r="K204" s="213">
        <f t="shared" si="11"/>
        <v>198617.04000000004</v>
      </c>
      <c r="L204" s="213">
        <f t="shared" si="11"/>
        <v>52183481.229999997</v>
      </c>
      <c r="M204" s="213">
        <f t="shared" si="11"/>
        <v>11799236.370000003</v>
      </c>
      <c r="N204" s="213">
        <f t="shared" si="11"/>
        <v>40384244.859999999</v>
      </c>
      <c r="O204" s="213">
        <f t="shared" si="11"/>
        <v>0.6000000000000002</v>
      </c>
      <c r="P204" s="213">
        <f t="shared" si="11"/>
        <v>2212.84</v>
      </c>
      <c r="Q204" s="213">
        <f t="shared" si="11"/>
        <v>51771290.721000001</v>
      </c>
      <c r="R204" s="213">
        <f t="shared" si="11"/>
        <v>30.238852752129361</v>
      </c>
      <c r="S204" s="191"/>
    </row>
    <row r="205" spans="1:19" ht="12" customHeight="1" x14ac:dyDescent="0.2">
      <c r="A205" s="174"/>
      <c r="B205" s="174"/>
      <c r="C205" s="174"/>
      <c r="D205" s="174"/>
      <c r="E205" s="174"/>
      <c r="F205" s="223"/>
      <c r="G205" s="174"/>
      <c r="H205" s="174"/>
      <c r="I205" s="174"/>
      <c r="J205" s="174"/>
      <c r="K205" s="174"/>
      <c r="L205" s="174"/>
      <c r="M205" s="174"/>
      <c r="N205" s="174"/>
      <c r="O205" s="213"/>
      <c r="P205" s="174"/>
      <c r="Q205" s="174"/>
      <c r="R205" s="174"/>
      <c r="S205" s="191"/>
    </row>
    <row r="206" spans="1:19" ht="12" customHeight="1" x14ac:dyDescent="0.2">
      <c r="A206" s="224" t="s">
        <v>215</v>
      </c>
      <c r="B206" s="225">
        <f t="shared" ref="B206:N206" si="12">AVERAGE(B12:B42,B45:B72,B75:B105,B108:B137,B140:B170,B173:B202)</f>
        <v>110336.46651933694</v>
      </c>
      <c r="C206" s="225">
        <f t="shared" si="12"/>
        <v>1882244.3644626627</v>
      </c>
      <c r="D206" s="225">
        <f t="shared" si="12"/>
        <v>5192.9374585635251</v>
      </c>
      <c r="E206" s="225">
        <f t="shared" si="12"/>
        <v>0</v>
      </c>
      <c r="F206" s="225">
        <f t="shared" si="12"/>
        <v>1997773.7684405667</v>
      </c>
      <c r="G206" s="225">
        <f t="shared" si="12"/>
        <v>4.2520441988950273</v>
      </c>
      <c r="H206" s="225">
        <f t="shared" si="12"/>
        <v>23210.637679558022</v>
      </c>
      <c r="I206" s="225">
        <f t="shared" si="12"/>
        <v>2772.1322651933697</v>
      </c>
      <c r="J206" s="225">
        <f t="shared" si="12"/>
        <v>0</v>
      </c>
      <c r="K206" s="225">
        <f t="shared" si="12"/>
        <v>25987.021988950281</v>
      </c>
      <c r="L206" s="225">
        <f t="shared" si="12"/>
        <v>1971786.7464516133</v>
      </c>
      <c r="M206" s="225">
        <f t="shared" si="12"/>
        <v>524948.93776562577</v>
      </c>
      <c r="N206" s="225">
        <f t="shared" si="12"/>
        <v>1446837.8086859887</v>
      </c>
      <c r="O206" s="226">
        <v>0.02</v>
      </c>
      <c r="P206" s="225">
        <f>AVERAGE(P12:P42,P45:P72,P75:P105,P108:P137,P140:P170,P173:P202)</f>
        <v>79.278950276243094</v>
      </c>
      <c r="Q206" s="225">
        <f>AVERAGE(Q12:Q42,Q45:Q72,Q75:Q105,Q108:Q137,Q140:Q170,Q173:Q202)</f>
        <v>1834674.8296944723</v>
      </c>
      <c r="R206" s="225">
        <f>AVERAGE(R12:R42,R45:R72,R75:R105,R108:R137,R140:R170,R173:R202)</f>
        <v>1.0718191741422176</v>
      </c>
      <c r="S206" s="191"/>
    </row>
    <row r="207" spans="1:19" ht="12" customHeight="1" x14ac:dyDescent="0.2">
      <c r="A207" s="174"/>
      <c r="B207" s="174"/>
      <c r="C207" s="174"/>
      <c r="D207" s="174"/>
      <c r="E207" s="174"/>
      <c r="F207" s="223"/>
      <c r="G207" s="174"/>
      <c r="H207" s="174"/>
      <c r="I207" s="174"/>
      <c r="J207" s="174"/>
      <c r="K207" s="174"/>
      <c r="L207" s="174"/>
      <c r="M207" s="174"/>
      <c r="N207" s="174"/>
      <c r="O207" s="174"/>
      <c r="P207" s="174"/>
      <c r="Q207" s="174"/>
      <c r="R207" s="174"/>
      <c r="S207" s="191"/>
    </row>
    <row r="208" spans="1:19" ht="12" customHeight="1" x14ac:dyDescent="0.2">
      <c r="A208" s="227" t="s">
        <v>217</v>
      </c>
      <c r="B208" s="227"/>
      <c r="C208" s="174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4" t="s">
        <v>218</v>
      </c>
      <c r="Q208" s="228">
        <f>MIN(L12:L42,L45:L72,L75:L105,L108:L137,L140:L170,L173:L202)</f>
        <v>1709306.83</v>
      </c>
      <c r="R208" s="229">
        <f>MIN(R12:R42,R45:R72,R75:R105,R108:R137,R140:R170,R173:R202)</f>
        <v>0.99049500574262506</v>
      </c>
      <c r="S208" s="191"/>
    </row>
    <row r="209" spans="1:19" ht="12" customHeight="1" x14ac:dyDescent="0.2">
      <c r="A209" s="227"/>
      <c r="B209" s="227"/>
      <c r="C209" s="174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4" t="s">
        <v>219</v>
      </c>
      <c r="Q209" s="228">
        <f>MAX(L12:L42,L45:L72,L75:L105,L108:L137,L140:L170,L173:L202)</f>
        <v>2346990.2577423002</v>
      </c>
      <c r="R209" s="229">
        <f>MAX(R12:R42,R45:R72,R75:R105,R108:R137,R140:R170,R173:R202)</f>
        <v>1.1328749846712618</v>
      </c>
      <c r="S209" s="191"/>
    </row>
    <row r="210" spans="1:19" ht="12" customHeight="1" x14ac:dyDescent="0.2">
      <c r="A210" s="319" t="s">
        <v>220</v>
      </c>
      <c r="B210" s="319" t="s">
        <v>221</v>
      </c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91"/>
    </row>
    <row r="211" spans="1:19" ht="12" customHeight="1" x14ac:dyDescent="0.2">
      <c r="A211" s="230" t="s">
        <v>222</v>
      </c>
      <c r="B211" s="231">
        <f>P44+P74+P107+P139+P172+P204</f>
        <v>14349.49</v>
      </c>
      <c r="C211" s="174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91"/>
    </row>
    <row r="212" spans="1:19" ht="12" customHeight="1" x14ac:dyDescent="0.2">
      <c r="A212" s="230" t="s">
        <v>223</v>
      </c>
      <c r="B212" s="232">
        <v>782.23</v>
      </c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91"/>
    </row>
    <row r="213" spans="1:19" ht="12" customHeight="1" x14ac:dyDescent="0.2">
      <c r="A213" s="233"/>
      <c r="B213" s="233"/>
      <c r="C213" s="174"/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  <c r="O213" s="174"/>
      <c r="P213" s="174"/>
      <c r="Q213" s="174"/>
      <c r="R213" s="174"/>
      <c r="S213" s="191"/>
    </row>
    <row r="214" spans="1:19" ht="12" customHeight="1" x14ac:dyDescent="0.2">
      <c r="A214" s="227" t="s">
        <v>224</v>
      </c>
      <c r="B214" s="233"/>
      <c r="C214" s="174"/>
      <c r="D214" s="174"/>
      <c r="E214" s="174"/>
      <c r="F214" s="174"/>
      <c r="G214" s="174"/>
      <c r="H214" s="174"/>
      <c r="I214" s="174"/>
      <c r="J214" s="174"/>
      <c r="K214" s="174" t="s">
        <v>225</v>
      </c>
      <c r="L214" s="174"/>
      <c r="M214" s="174"/>
      <c r="N214" s="174"/>
      <c r="O214" s="174"/>
      <c r="P214" s="174"/>
      <c r="Q214" s="174"/>
      <c r="R214" s="174"/>
      <c r="S214" s="191"/>
    </row>
    <row r="215" spans="1:19" ht="12" customHeight="1" x14ac:dyDescent="0.2">
      <c r="A215" s="234" t="s">
        <v>452</v>
      </c>
      <c r="B215" s="233"/>
      <c r="C215" s="174"/>
      <c r="D215" s="174"/>
      <c r="E215" s="174"/>
      <c r="F215" s="174"/>
      <c r="G215" s="174"/>
      <c r="H215" s="174"/>
      <c r="I215" s="174"/>
      <c r="J215" s="174"/>
      <c r="K215" s="174" t="s">
        <v>226</v>
      </c>
      <c r="L215" s="174"/>
      <c r="M215" s="174"/>
      <c r="N215" s="174"/>
      <c r="O215" s="174"/>
      <c r="P215" s="174"/>
      <c r="Q215" s="174"/>
      <c r="R215" s="174"/>
      <c r="S215" s="191"/>
    </row>
    <row r="216" spans="1:19" ht="12" customHeight="1" x14ac:dyDescent="0.2">
      <c r="A216" s="227"/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91"/>
    </row>
    <row r="217" spans="1:19" ht="12" customHeight="1" x14ac:dyDescent="0.2">
      <c r="A217" s="174"/>
      <c r="B217" s="174"/>
      <c r="C217" s="174"/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/>
      <c r="Q217" s="174"/>
      <c r="R217" s="174"/>
      <c r="S217" s="191"/>
    </row>
    <row r="218" spans="1:19" ht="12" customHeight="1" x14ac:dyDescent="0.2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  <c r="O218" s="174"/>
      <c r="P218" s="174"/>
      <c r="Q218" s="174"/>
      <c r="R218" s="174"/>
      <c r="S218" s="191"/>
    </row>
    <row r="219" spans="1:19" ht="12" customHeight="1" x14ac:dyDescent="0.2">
      <c r="A219" s="174"/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91"/>
    </row>
    <row r="220" spans="1:19" ht="12" customHeight="1" x14ac:dyDescent="0.2">
      <c r="A220" s="174"/>
      <c r="B220" s="174"/>
      <c r="C220" s="174"/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91"/>
    </row>
    <row r="221" spans="1:19" ht="12" customHeight="1" x14ac:dyDescent="0.2">
      <c r="A221" s="174"/>
      <c r="B221" s="174"/>
      <c r="C221" s="174"/>
      <c r="D221" s="174"/>
      <c r="E221" s="174"/>
      <c r="F221" s="174"/>
      <c r="G221" s="174"/>
      <c r="H221" s="174"/>
      <c r="I221" s="174"/>
      <c r="J221" s="174"/>
      <c r="K221" s="174"/>
      <c r="L221" s="174"/>
      <c r="M221" s="174"/>
      <c r="N221" s="174"/>
      <c r="O221" s="174"/>
      <c r="P221" s="174"/>
      <c r="Q221" s="174"/>
      <c r="R221" s="174"/>
      <c r="S221" s="191"/>
    </row>
    <row r="222" spans="1:19" ht="12" customHeight="1" x14ac:dyDescent="0.2">
      <c r="A222" s="174"/>
      <c r="B222" s="174"/>
      <c r="C222" s="174"/>
      <c r="D222" s="174"/>
      <c r="E222" s="174"/>
      <c r="F222" s="174"/>
      <c r="G222" s="174"/>
      <c r="H222" s="174"/>
      <c r="I222" s="174"/>
      <c r="J222" s="174"/>
      <c r="K222" s="174"/>
      <c r="L222" s="174"/>
      <c r="M222" s="174"/>
      <c r="N222" s="174"/>
      <c r="O222" s="174"/>
      <c r="P222" s="174"/>
      <c r="Q222" s="174"/>
      <c r="R222" s="174"/>
      <c r="S222" s="191"/>
    </row>
    <row r="223" spans="1:19" ht="12" customHeight="1" x14ac:dyDescent="0.2">
      <c r="A223" s="174"/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174"/>
      <c r="R223" s="174"/>
      <c r="S223" s="191"/>
    </row>
    <row r="224" spans="1:19" ht="12" customHeight="1" x14ac:dyDescent="0.2">
      <c r="A224" s="174"/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  <c r="O224" s="174"/>
      <c r="P224" s="174"/>
      <c r="Q224" s="174"/>
      <c r="R224" s="174"/>
      <c r="S224" s="191"/>
    </row>
    <row r="225" spans="1:19" ht="12" customHeight="1" x14ac:dyDescent="0.2">
      <c r="A225" s="174"/>
      <c r="B225" s="174"/>
      <c r="C225" s="174"/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74"/>
      <c r="P225" s="174"/>
      <c r="Q225" s="174"/>
      <c r="R225" s="174"/>
      <c r="S225" s="191"/>
    </row>
    <row r="226" spans="1:19" ht="12" customHeight="1" x14ac:dyDescent="0.2">
      <c r="A226" s="174"/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  <c r="O226" s="174"/>
      <c r="P226" s="174"/>
      <c r="Q226" s="174"/>
      <c r="R226" s="174"/>
      <c r="S226" s="191"/>
    </row>
    <row r="227" spans="1:19" ht="12" customHeight="1" x14ac:dyDescent="0.2">
      <c r="A227" s="174"/>
      <c r="B227" s="174"/>
      <c r="C227" s="174"/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4"/>
      <c r="S227" s="191"/>
    </row>
    <row r="228" spans="1:19" ht="12" customHeight="1" x14ac:dyDescent="0.2">
      <c r="A228" s="159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</row>
    <row r="229" spans="1:19" ht="12" customHeight="1" x14ac:dyDescent="0.2">
      <c r="A229" s="159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</row>
    <row r="230" spans="1:19" ht="12" customHeight="1" x14ac:dyDescent="0.2">
      <c r="A230" s="159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</row>
    <row r="231" spans="1:19" ht="12" customHeight="1" x14ac:dyDescent="0.2">
      <c r="A231" s="159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</row>
    <row r="232" spans="1:19" ht="12" customHeight="1" x14ac:dyDescent="0.2">
      <c r="A232" s="159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</row>
    <row r="233" spans="1:19" ht="12" customHeight="1" x14ac:dyDescent="0.2">
      <c r="A233" s="159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</row>
    <row r="234" spans="1:19" ht="12" customHeight="1" x14ac:dyDescent="0.2">
      <c r="A234" s="159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</row>
    <row r="235" spans="1:19" ht="12" customHeight="1" x14ac:dyDescent="0.2">
      <c r="A235" s="159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</row>
    <row r="236" spans="1:19" ht="12" customHeight="1" x14ac:dyDescent="0.2">
      <c r="A236" s="159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</row>
    <row r="237" spans="1:19" ht="12" customHeight="1" x14ac:dyDescent="0.2">
      <c r="A237" s="159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</row>
    <row r="238" spans="1:19" ht="12" customHeight="1" x14ac:dyDescent="0.2">
      <c r="A238" s="159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</row>
    <row r="239" spans="1:19" ht="12" customHeight="1" x14ac:dyDescent="0.2">
      <c r="A239" s="159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</row>
    <row r="240" spans="1:19" ht="12" customHeight="1" x14ac:dyDescent="0.2">
      <c r="A240" s="159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</row>
    <row r="241" spans="1:18" ht="12" customHeight="1" x14ac:dyDescent="0.2">
      <c r="A241" s="159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</row>
  </sheetData>
  <mergeCells count="23">
    <mergeCell ref="R10:R11"/>
    <mergeCell ref="A9:R9"/>
    <mergeCell ref="A10:A11"/>
    <mergeCell ref="B10:F10"/>
    <mergeCell ref="G10:K10"/>
    <mergeCell ref="L10:L11"/>
    <mergeCell ref="M10:M11"/>
    <mergeCell ref="N10:N11"/>
    <mergeCell ref="O10:O11"/>
    <mergeCell ref="P10:P11"/>
    <mergeCell ref="Q10:Q11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rintOptions horizontalCentered="1"/>
  <pageMargins left="0.15748031496062992" right="0.15748031496062992" top="0.23622047244094491" bottom="0.23622047244094491" header="0.15748031496062992" footer="0.19685039370078741"/>
  <pageSetup paperSize="9" scale="50" fitToHeight="4" orientation="landscape" horizontalDpi="4294967294" verticalDpi="4294967294" r:id="rId1"/>
  <rowBreaks count="1" manualBreakCount="1">
    <brk id="5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90" zoomScaleNormal="90" workbookViewId="0">
      <selection activeCell="C12" sqref="C12:C35"/>
    </sheetView>
  </sheetViews>
  <sheetFormatPr defaultRowHeight="12.75" x14ac:dyDescent="0.2"/>
  <cols>
    <col min="1" max="1" width="14.42578125" style="16" customWidth="1"/>
    <col min="2" max="2" width="59.7109375" style="16" customWidth="1"/>
    <col min="3" max="3" width="21.85546875" style="16" customWidth="1"/>
    <col min="4" max="4" width="20.42578125" style="16" customWidth="1"/>
    <col min="5" max="5" width="9.85546875" style="16" customWidth="1"/>
    <col min="6" max="6" width="11.42578125" style="16" customWidth="1"/>
    <col min="7" max="7" width="9.5703125" style="16" customWidth="1"/>
    <col min="8" max="10" width="9.140625" style="16"/>
    <col min="11" max="11" width="3.85546875" style="16" customWidth="1"/>
    <col min="12" max="12" width="4.140625" style="16" hidden="1" customWidth="1"/>
    <col min="13" max="13" width="9.140625" style="16" hidden="1" customWidth="1"/>
    <col min="14" max="14" width="9.140625" style="16"/>
    <col min="15" max="15" width="5.7109375" style="16" customWidth="1"/>
    <col min="16" max="16" width="10.5703125" style="16" customWidth="1"/>
    <col min="17" max="17" width="3.42578125" style="16" customWidth="1"/>
    <col min="18" max="18" width="1.5703125" style="16" customWidth="1"/>
    <col min="19" max="22" width="9.140625" style="16"/>
    <col min="23" max="23" width="9.140625" style="16" customWidth="1"/>
    <col min="24" max="16384" width="9.140625" style="16"/>
  </cols>
  <sheetData>
    <row r="1" spans="1:18" ht="15.75" customHeight="1" x14ac:dyDescent="0.25">
      <c r="A1" s="569" t="s">
        <v>435</v>
      </c>
      <c r="B1" s="569"/>
      <c r="C1" s="235"/>
      <c r="D1" s="236" t="s">
        <v>227</v>
      </c>
      <c r="E1" s="12"/>
      <c r="F1" s="13"/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</row>
    <row r="2" spans="1:18" ht="15.75" customHeight="1" x14ac:dyDescent="0.25">
      <c r="A2" s="569" t="s">
        <v>436</v>
      </c>
      <c r="B2" s="569"/>
      <c r="C2" s="235"/>
      <c r="D2" s="235"/>
      <c r="E2" s="12"/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12.75" customHeight="1" x14ac:dyDescent="0.25">
      <c r="A3" s="569" t="s">
        <v>437</v>
      </c>
      <c r="B3" s="569"/>
      <c r="C3" s="235"/>
      <c r="D3" s="235"/>
      <c r="E3" s="12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12.75" customHeight="1" x14ac:dyDescent="0.25">
      <c r="A4" s="569" t="s">
        <v>438</v>
      </c>
      <c r="B4" s="569"/>
      <c r="C4" s="235"/>
      <c r="D4" s="235"/>
      <c r="E4" s="12"/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12.75" customHeight="1" x14ac:dyDescent="0.25">
      <c r="A5" s="569" t="s">
        <v>439</v>
      </c>
      <c r="B5" s="569"/>
      <c r="C5" s="235"/>
      <c r="D5" s="235"/>
      <c r="E5" s="12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2.75" customHeight="1" x14ac:dyDescent="0.25">
      <c r="A6" s="569" t="s">
        <v>48</v>
      </c>
      <c r="B6" s="569"/>
      <c r="C6" s="235"/>
      <c r="D6" s="235"/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0.25" customHeight="1" x14ac:dyDescent="0.25">
      <c r="A7" s="237"/>
      <c r="B7" s="237"/>
      <c r="C7" s="235"/>
      <c r="D7" s="23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4"/>
      <c r="R7" s="14"/>
    </row>
    <row r="8" spans="1:18" ht="30" customHeight="1" x14ac:dyDescent="0.2">
      <c r="A8" s="567" t="s">
        <v>464</v>
      </c>
      <c r="B8" s="567"/>
      <c r="C8" s="567"/>
      <c r="D8" s="567"/>
      <c r="E8" s="17"/>
      <c r="F8" s="17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25.5" x14ac:dyDescent="0.25">
      <c r="A9" s="238" t="s">
        <v>228</v>
      </c>
      <c r="B9" s="239" t="s">
        <v>229</v>
      </c>
      <c r="C9" s="143" t="s">
        <v>230</v>
      </c>
      <c r="D9" s="143" t="s">
        <v>231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 ht="15.75" x14ac:dyDescent="0.25">
      <c r="A10" s="240">
        <v>1</v>
      </c>
      <c r="B10" s="241">
        <v>2</v>
      </c>
      <c r="C10" s="240">
        <v>3</v>
      </c>
      <c r="D10" s="242">
        <v>4</v>
      </c>
      <c r="E10" s="19"/>
      <c r="F10" s="19"/>
      <c r="G10" s="19"/>
      <c r="H10" s="20"/>
      <c r="I10" s="20"/>
      <c r="J10" s="20"/>
      <c r="K10" s="20"/>
      <c r="L10" s="20"/>
      <c r="M10" s="20"/>
      <c r="N10" s="15"/>
      <c r="O10" s="15"/>
      <c r="P10" s="15"/>
      <c r="Q10" s="15"/>
      <c r="R10" s="15"/>
    </row>
    <row r="11" spans="1:18" ht="15.75" x14ac:dyDescent="0.25">
      <c r="A11" s="243" t="s">
        <v>232</v>
      </c>
      <c r="B11" s="244" t="s">
        <v>233</v>
      </c>
      <c r="C11" s="245"/>
      <c r="D11" s="246"/>
      <c r="E11" s="15"/>
      <c r="F11" s="15"/>
      <c r="G11" s="15"/>
      <c r="H11" s="21"/>
      <c r="I11" s="21"/>
      <c r="J11" s="21"/>
      <c r="K11" s="21"/>
      <c r="L11" s="21"/>
      <c r="M11" s="21"/>
      <c r="N11" s="22"/>
      <c r="O11" s="22"/>
      <c r="P11" s="22"/>
      <c r="Q11" s="22"/>
      <c r="R11" s="22"/>
    </row>
    <row r="12" spans="1:18" ht="15.75" x14ac:dyDescent="0.25">
      <c r="A12" s="240" t="s">
        <v>68</v>
      </c>
      <c r="B12" s="247" t="s">
        <v>234</v>
      </c>
      <c r="C12" s="248">
        <v>416811.03</v>
      </c>
      <c r="D12" s="249">
        <f>C12/C25</f>
        <v>0.24248967627186557</v>
      </c>
      <c r="E12" s="15"/>
      <c r="F12" s="15"/>
      <c r="G12" s="15"/>
      <c r="H12" s="21"/>
      <c r="I12" s="21"/>
      <c r="J12" s="21"/>
      <c r="K12" s="21"/>
      <c r="L12" s="21"/>
      <c r="M12" s="21"/>
      <c r="N12" s="22"/>
      <c r="O12" s="22"/>
      <c r="P12" s="22"/>
      <c r="Q12" s="22"/>
      <c r="R12" s="22"/>
    </row>
    <row r="13" spans="1:18" ht="15.75" x14ac:dyDescent="0.25">
      <c r="A13" s="240" t="s">
        <v>72</v>
      </c>
      <c r="B13" s="247" t="s">
        <v>235</v>
      </c>
      <c r="C13" s="248">
        <v>1300490.9374878001</v>
      </c>
      <c r="D13" s="249">
        <f>SUM(D14:D20)</f>
        <v>0.75659136860739973</v>
      </c>
      <c r="E13" s="23"/>
      <c r="F13" s="23"/>
      <c r="G13" s="23"/>
      <c r="H13" s="21"/>
      <c r="I13" s="21"/>
      <c r="J13" s="21"/>
      <c r="K13" s="21"/>
      <c r="L13" s="21"/>
      <c r="M13" s="21"/>
      <c r="N13" s="22"/>
      <c r="O13" s="22"/>
      <c r="P13" s="22"/>
      <c r="Q13" s="22"/>
      <c r="R13" s="22"/>
    </row>
    <row r="14" spans="1:18" ht="26.25" x14ac:dyDescent="0.25">
      <c r="A14" s="240" t="s">
        <v>236</v>
      </c>
      <c r="B14" s="250" t="s">
        <v>237</v>
      </c>
      <c r="C14" s="251">
        <v>869129.31042999995</v>
      </c>
      <c r="D14" s="252">
        <f>C14/$C$25</f>
        <v>0.50563653539725295</v>
      </c>
      <c r="E14" s="15"/>
      <c r="F14" s="15"/>
      <c r="G14" s="15"/>
      <c r="H14" s="20"/>
      <c r="I14" s="20"/>
      <c r="J14" s="20"/>
      <c r="K14" s="20"/>
      <c r="L14" s="20"/>
      <c r="M14" s="20"/>
      <c r="N14" s="22"/>
      <c r="O14" s="22"/>
      <c r="P14" s="22"/>
      <c r="Q14" s="22"/>
      <c r="R14" s="22"/>
    </row>
    <row r="15" spans="1:18" ht="15.75" x14ac:dyDescent="0.25">
      <c r="A15" s="240" t="s">
        <v>238</v>
      </c>
      <c r="B15" s="253" t="s">
        <v>239</v>
      </c>
      <c r="C15" s="49">
        <v>0</v>
      </c>
      <c r="D15" s="252">
        <f t="shared" ref="D15:D19" si="0">C15/$C$25</f>
        <v>0</v>
      </c>
      <c r="E15" s="15"/>
      <c r="F15" s="15"/>
      <c r="G15" s="15"/>
      <c r="H15" s="20"/>
      <c r="I15" s="20"/>
      <c r="J15" s="20"/>
      <c r="K15" s="20"/>
      <c r="L15" s="20"/>
      <c r="M15" s="20"/>
      <c r="N15" s="22"/>
      <c r="O15" s="22"/>
      <c r="P15" s="22"/>
      <c r="Q15" s="22"/>
      <c r="R15" s="22"/>
    </row>
    <row r="16" spans="1:18" ht="15.75" x14ac:dyDescent="0.25">
      <c r="A16" s="240" t="s">
        <v>240</v>
      </c>
      <c r="B16" s="253" t="s">
        <v>241</v>
      </c>
      <c r="C16" s="49">
        <v>0</v>
      </c>
      <c r="D16" s="252">
        <f t="shared" si="0"/>
        <v>0</v>
      </c>
      <c r="E16" s="15"/>
      <c r="F16" s="15"/>
      <c r="G16" s="15"/>
      <c r="H16" s="21"/>
      <c r="I16" s="21"/>
      <c r="J16" s="21"/>
      <c r="K16" s="21"/>
      <c r="L16" s="21"/>
      <c r="M16" s="21"/>
      <c r="N16" s="22"/>
      <c r="O16" s="22"/>
      <c r="P16" s="22"/>
      <c r="Q16" s="22"/>
      <c r="R16" s="22"/>
    </row>
    <row r="17" spans="1:18" ht="15.75" x14ac:dyDescent="0.25">
      <c r="A17" s="240" t="s">
        <v>242</v>
      </c>
      <c r="B17" s="253" t="s">
        <v>243</v>
      </c>
      <c r="C17" s="251">
        <v>431361.63205780002</v>
      </c>
      <c r="D17" s="252">
        <f t="shared" si="0"/>
        <v>0.25095483321014683</v>
      </c>
      <c r="E17" s="15"/>
      <c r="F17" s="15"/>
      <c r="G17" s="15"/>
      <c r="H17" s="20"/>
      <c r="I17" s="20"/>
      <c r="J17" s="20"/>
      <c r="K17" s="20"/>
      <c r="L17" s="20"/>
      <c r="M17" s="20"/>
      <c r="N17" s="22"/>
      <c r="O17" s="22"/>
      <c r="P17" s="22"/>
      <c r="Q17" s="22"/>
      <c r="R17" s="22"/>
    </row>
    <row r="18" spans="1:18" ht="15.75" x14ac:dyDescent="0.25">
      <c r="A18" s="240" t="s">
        <v>244</v>
      </c>
      <c r="B18" s="253" t="s">
        <v>245</v>
      </c>
      <c r="C18" s="49">
        <v>0</v>
      </c>
      <c r="D18" s="252">
        <f t="shared" si="0"/>
        <v>0</v>
      </c>
      <c r="E18" s="15"/>
      <c r="F18" s="15"/>
      <c r="G18" s="15"/>
      <c r="H18" s="20"/>
      <c r="I18" s="20"/>
      <c r="J18" s="20"/>
      <c r="K18" s="20"/>
      <c r="L18" s="20"/>
      <c r="M18" s="20"/>
      <c r="N18" s="22"/>
      <c r="O18" s="22"/>
      <c r="P18" s="22"/>
      <c r="Q18" s="22"/>
      <c r="R18" s="22"/>
    </row>
    <row r="19" spans="1:18" ht="15.75" x14ac:dyDescent="0.25">
      <c r="A19" s="240" t="s">
        <v>246</v>
      </c>
      <c r="B19" s="253" t="s">
        <v>247</v>
      </c>
      <c r="C19" s="49">
        <v>0</v>
      </c>
      <c r="D19" s="252">
        <f t="shared" si="0"/>
        <v>0</v>
      </c>
      <c r="E19" s="15"/>
      <c r="F19" s="15"/>
      <c r="G19" s="15"/>
      <c r="H19" s="20"/>
      <c r="I19" s="20"/>
      <c r="J19" s="20"/>
      <c r="K19" s="20"/>
      <c r="L19" s="20"/>
      <c r="M19" s="20"/>
      <c r="N19" s="22"/>
      <c r="O19" s="22"/>
      <c r="P19" s="22"/>
      <c r="Q19" s="22"/>
      <c r="R19" s="22"/>
    </row>
    <row r="20" spans="1:18" ht="15.75" x14ac:dyDescent="0.25">
      <c r="A20" s="240" t="s">
        <v>248</v>
      </c>
      <c r="B20" s="253" t="s">
        <v>249</v>
      </c>
      <c r="C20" s="49">
        <v>0</v>
      </c>
      <c r="D20" s="252">
        <f>C20/$C$25</f>
        <v>0</v>
      </c>
      <c r="E20" s="15"/>
      <c r="F20" s="15"/>
      <c r="G20" s="15"/>
      <c r="H20" s="21"/>
      <c r="I20" s="21"/>
      <c r="J20" s="21"/>
      <c r="K20" s="21"/>
      <c r="L20" s="21"/>
      <c r="M20" s="21"/>
      <c r="N20" s="22"/>
      <c r="O20" s="22"/>
      <c r="P20" s="22"/>
      <c r="Q20" s="22"/>
      <c r="R20" s="22"/>
    </row>
    <row r="21" spans="1:18" ht="15.75" x14ac:dyDescent="0.25">
      <c r="A21" s="240" t="s">
        <v>74</v>
      </c>
      <c r="B21" s="247" t="s">
        <v>250</v>
      </c>
      <c r="C21" s="248">
        <v>1579.5800000000154</v>
      </c>
      <c r="D21" s="249">
        <f>SUM(D22:D24)</f>
        <v>9.1895802960280859E-4</v>
      </c>
      <c r="E21" s="15"/>
      <c r="F21" s="15"/>
      <c r="G21" s="15"/>
      <c r="H21" s="21"/>
      <c r="I21" s="21"/>
      <c r="J21" s="21"/>
      <c r="K21" s="21"/>
      <c r="L21" s="21"/>
      <c r="M21" s="21"/>
      <c r="N21" s="22"/>
      <c r="O21" s="22"/>
      <c r="P21" s="22"/>
      <c r="Q21" s="22"/>
      <c r="R21" s="22"/>
    </row>
    <row r="22" spans="1:18" ht="15.75" x14ac:dyDescent="0.25">
      <c r="A22" s="254" t="s">
        <v>251</v>
      </c>
      <c r="B22" s="253" t="s">
        <v>252</v>
      </c>
      <c r="C22" s="251">
        <v>1579.5800000000154</v>
      </c>
      <c r="D22" s="252">
        <f>C22/$C$25</f>
        <v>9.1895802960280859E-4</v>
      </c>
      <c r="E22" s="15"/>
      <c r="F22" s="15"/>
      <c r="G22" s="15"/>
      <c r="H22" s="20"/>
      <c r="I22" s="20"/>
      <c r="J22" s="20"/>
      <c r="K22" s="20"/>
      <c r="L22" s="20"/>
      <c r="M22" s="20"/>
      <c r="N22" s="22"/>
      <c r="O22" s="22"/>
      <c r="P22" s="22"/>
      <c r="Q22" s="22"/>
      <c r="R22" s="22"/>
    </row>
    <row r="23" spans="1:18" ht="15.75" x14ac:dyDescent="0.25">
      <c r="A23" s="254" t="s">
        <v>253</v>
      </c>
      <c r="B23" s="253" t="s">
        <v>254</v>
      </c>
      <c r="C23" s="49">
        <v>0</v>
      </c>
      <c r="D23" s="252">
        <f t="shared" ref="D23:D24" si="1">C23/$C$25</f>
        <v>0</v>
      </c>
      <c r="E23" s="15"/>
      <c r="F23" s="15"/>
      <c r="G23" s="15"/>
      <c r="H23" s="20"/>
      <c r="I23" s="20"/>
      <c r="J23" s="20"/>
      <c r="K23" s="20"/>
      <c r="L23" s="20"/>
      <c r="M23" s="20"/>
      <c r="N23" s="22"/>
      <c r="O23" s="22"/>
      <c r="P23" s="22"/>
      <c r="Q23" s="22"/>
      <c r="R23" s="22"/>
    </row>
    <row r="24" spans="1:18" ht="18" customHeight="1" x14ac:dyDescent="0.25">
      <c r="A24" s="240" t="s">
        <v>255</v>
      </c>
      <c r="B24" s="253" t="s">
        <v>256</v>
      </c>
      <c r="C24" s="49">
        <v>0</v>
      </c>
      <c r="D24" s="252">
        <f t="shared" si="1"/>
        <v>0</v>
      </c>
      <c r="E24" s="17"/>
      <c r="F24" s="17"/>
      <c r="G24" s="17"/>
      <c r="H24" s="21"/>
      <c r="I24" s="21"/>
      <c r="J24" s="21"/>
      <c r="K24" s="21"/>
      <c r="L24" s="21"/>
      <c r="M24" s="21"/>
      <c r="N24" s="22"/>
      <c r="O24" s="15"/>
      <c r="P24" s="15"/>
      <c r="Q24" s="15"/>
      <c r="R24" s="15"/>
    </row>
    <row r="25" spans="1:18" ht="15.75" x14ac:dyDescent="0.25">
      <c r="A25" s="255" t="s">
        <v>257</v>
      </c>
      <c r="B25" s="256" t="s">
        <v>258</v>
      </c>
      <c r="C25" s="257">
        <v>1718881.5474878002</v>
      </c>
      <c r="D25" s="258">
        <f>D12+D13+D21</f>
        <v>1.000000002908868</v>
      </c>
      <c r="E25" s="19"/>
      <c r="F25" s="19"/>
      <c r="G25" s="19"/>
      <c r="H25" s="20"/>
      <c r="I25" s="20"/>
      <c r="J25" s="20"/>
      <c r="K25" s="20"/>
      <c r="L25" s="20"/>
      <c r="M25" s="20"/>
      <c r="N25" s="14"/>
      <c r="O25" s="14"/>
      <c r="P25" s="14"/>
      <c r="Q25" s="14"/>
      <c r="R25" s="14"/>
    </row>
    <row r="26" spans="1:18" ht="15.75" x14ac:dyDescent="0.25">
      <c r="A26" s="259" t="s">
        <v>259</v>
      </c>
      <c r="B26" s="260" t="s">
        <v>260</v>
      </c>
      <c r="C26" s="261"/>
      <c r="D26" s="262"/>
      <c r="E26" s="15"/>
      <c r="F26" s="15"/>
      <c r="G26" s="15"/>
      <c r="H26" s="21"/>
      <c r="I26" s="21"/>
      <c r="J26" s="21"/>
      <c r="K26" s="21"/>
      <c r="L26" s="21"/>
      <c r="M26" s="21"/>
      <c r="N26" s="14"/>
      <c r="O26" s="14"/>
      <c r="P26" s="14"/>
      <c r="Q26" s="14"/>
      <c r="R26" s="14"/>
    </row>
    <row r="27" spans="1:18" ht="15.75" x14ac:dyDescent="0.25">
      <c r="A27" s="240" t="s">
        <v>77</v>
      </c>
      <c r="B27" s="253" t="s">
        <v>261</v>
      </c>
      <c r="C27" s="263">
        <v>0</v>
      </c>
      <c r="D27" s="264"/>
      <c r="E27" s="15"/>
      <c r="F27" s="15"/>
      <c r="G27" s="15"/>
      <c r="H27" s="21"/>
      <c r="I27" s="21"/>
      <c r="J27" s="21"/>
      <c r="K27" s="21"/>
      <c r="L27" s="21"/>
      <c r="M27" s="21"/>
      <c r="N27" s="14"/>
      <c r="O27" s="14"/>
      <c r="P27" s="14"/>
      <c r="Q27" s="14"/>
      <c r="R27" s="14"/>
    </row>
    <row r="28" spans="1:18" s="24" customFormat="1" ht="15" customHeight="1" x14ac:dyDescent="0.25">
      <c r="A28" s="240" t="s">
        <v>80</v>
      </c>
      <c r="B28" s="253" t="s">
        <v>212</v>
      </c>
      <c r="C28" s="263">
        <v>5395.0099999999293</v>
      </c>
      <c r="D28" s="264"/>
      <c r="E28" s="15"/>
      <c r="F28" s="15"/>
      <c r="G28" s="15"/>
      <c r="H28" s="21"/>
      <c r="I28" s="21"/>
      <c r="J28" s="21"/>
      <c r="K28" s="21"/>
      <c r="L28" s="21"/>
      <c r="M28" s="21"/>
      <c r="N28" s="14"/>
      <c r="O28" s="14"/>
      <c r="P28" s="14"/>
      <c r="Q28" s="14"/>
      <c r="R28" s="14"/>
    </row>
    <row r="29" spans="1:18" s="24" customFormat="1" ht="15" customHeight="1" x14ac:dyDescent="0.25">
      <c r="A29" s="240" t="s">
        <v>83</v>
      </c>
      <c r="B29" s="253" t="s">
        <v>262</v>
      </c>
      <c r="C29" s="263">
        <v>3019.840000000002</v>
      </c>
      <c r="D29" s="264"/>
      <c r="E29" s="15"/>
      <c r="F29" s="15"/>
      <c r="G29" s="15"/>
      <c r="H29" s="21"/>
      <c r="I29" s="21"/>
      <c r="J29" s="21"/>
      <c r="K29" s="21"/>
      <c r="L29" s="21"/>
      <c r="M29" s="21"/>
      <c r="N29" s="14"/>
      <c r="O29" s="14"/>
      <c r="P29" s="14"/>
      <c r="Q29" s="14"/>
      <c r="R29" s="14"/>
    </row>
    <row r="30" spans="1:18" s="24" customFormat="1" ht="15.75" x14ac:dyDescent="0.25">
      <c r="A30" s="240" t="s">
        <v>86</v>
      </c>
      <c r="B30" s="253" t="s">
        <v>263</v>
      </c>
      <c r="C30" s="263">
        <v>0</v>
      </c>
      <c r="D30" s="264"/>
      <c r="E30" s="17"/>
      <c r="F30" s="17"/>
      <c r="G30" s="17"/>
      <c r="H30" s="21"/>
      <c r="I30" s="21"/>
      <c r="J30" s="21"/>
      <c r="K30" s="21"/>
      <c r="L30" s="21"/>
      <c r="M30" s="21"/>
      <c r="N30" s="14"/>
      <c r="O30" s="14"/>
      <c r="P30" s="14"/>
      <c r="Q30" s="14"/>
      <c r="R30" s="14"/>
    </row>
    <row r="31" spans="1:18" s="24" customFormat="1" ht="15" customHeight="1" x14ac:dyDescent="0.25">
      <c r="A31" s="265" t="s">
        <v>264</v>
      </c>
      <c r="B31" s="266" t="s">
        <v>265</v>
      </c>
      <c r="C31" s="267">
        <v>8414.8499999999312</v>
      </c>
      <c r="D31" s="264"/>
      <c r="E31" s="19"/>
      <c r="F31" s="19"/>
      <c r="G31" s="19"/>
      <c r="H31" s="21"/>
      <c r="I31" s="21"/>
      <c r="J31" s="21"/>
      <c r="K31" s="21"/>
      <c r="L31" s="21"/>
      <c r="M31" s="21"/>
      <c r="N31" s="14"/>
      <c r="O31" s="14"/>
      <c r="P31" s="14"/>
      <c r="Q31" s="14"/>
      <c r="R31" s="14"/>
    </row>
    <row r="32" spans="1:18" s="24" customFormat="1" ht="15" customHeight="1" x14ac:dyDescent="0.25">
      <c r="A32" s="243" t="s">
        <v>266</v>
      </c>
      <c r="B32" s="244" t="s">
        <v>267</v>
      </c>
      <c r="C32" s="257">
        <v>1710466.6974878001</v>
      </c>
      <c r="D32" s="264"/>
      <c r="E32" s="19"/>
      <c r="F32" s="19"/>
      <c r="G32" s="19"/>
      <c r="H32" s="25"/>
      <c r="I32" s="25"/>
      <c r="J32" s="25"/>
      <c r="K32" s="25"/>
      <c r="L32" s="25"/>
      <c r="M32" s="25"/>
      <c r="N32" s="14"/>
      <c r="O32" s="14"/>
      <c r="P32" s="14"/>
      <c r="Q32" s="14"/>
      <c r="R32" s="14"/>
    </row>
    <row r="33" spans="1:18" ht="15.75" x14ac:dyDescent="0.25">
      <c r="A33" s="259" t="s">
        <v>268</v>
      </c>
      <c r="B33" s="260" t="s">
        <v>269</v>
      </c>
      <c r="C33" s="268">
        <v>1725709.6906999999</v>
      </c>
      <c r="D33" s="269"/>
      <c r="E33" s="19"/>
      <c r="F33" s="19"/>
      <c r="G33" s="19"/>
      <c r="H33" s="25"/>
      <c r="I33" s="25"/>
      <c r="J33" s="25"/>
      <c r="K33" s="25"/>
      <c r="L33" s="25"/>
      <c r="M33" s="25"/>
      <c r="N33" s="14"/>
      <c r="O33" s="14"/>
      <c r="P33" s="14"/>
      <c r="Q33" s="14"/>
      <c r="R33" s="14"/>
    </row>
    <row r="34" spans="1:18" ht="15.75" x14ac:dyDescent="0.25">
      <c r="A34" s="243" t="s">
        <v>270</v>
      </c>
      <c r="B34" s="244" t="s">
        <v>271</v>
      </c>
      <c r="C34" s="270">
        <v>0.99116711617582864</v>
      </c>
      <c r="D34" s="269"/>
      <c r="E34" s="19"/>
      <c r="F34" s="19"/>
      <c r="G34" s="19"/>
      <c r="H34" s="25"/>
      <c r="I34" s="25"/>
      <c r="J34" s="25"/>
      <c r="K34" s="25"/>
      <c r="L34" s="25"/>
      <c r="M34" s="25"/>
      <c r="N34" s="14"/>
      <c r="O34" s="14"/>
      <c r="P34" s="14"/>
      <c r="Q34" s="14"/>
      <c r="R34" s="14"/>
    </row>
    <row r="35" spans="1:18" ht="15.75" x14ac:dyDescent="0.25">
      <c r="A35" s="259" t="s">
        <v>272</v>
      </c>
      <c r="B35" s="260" t="s">
        <v>273</v>
      </c>
      <c r="C35" s="268">
        <v>0.99116711617582864</v>
      </c>
      <c r="D35" s="269"/>
      <c r="E35" s="14"/>
      <c r="F35" s="14"/>
      <c r="G35" s="14"/>
      <c r="H35" s="26"/>
      <c r="I35" s="26"/>
      <c r="J35" s="26"/>
      <c r="K35" s="26"/>
      <c r="L35" s="26"/>
      <c r="M35" s="26"/>
      <c r="N35" s="14"/>
      <c r="O35" s="14"/>
      <c r="P35" s="14"/>
      <c r="Q35" s="14"/>
      <c r="R35" s="14"/>
    </row>
    <row r="36" spans="1:18" ht="15.75" x14ac:dyDescent="0.25">
      <c r="A36" s="235"/>
      <c r="B36" s="235"/>
      <c r="C36" s="235"/>
      <c r="D36" s="271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D37" s="272"/>
      <c r="E37" s="14"/>
      <c r="F37" s="14"/>
      <c r="G37" s="14"/>
      <c r="H37" s="15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5.75" x14ac:dyDescent="0.25">
      <c r="A38" s="568" t="s">
        <v>460</v>
      </c>
      <c r="B38" s="568"/>
      <c r="D38" s="272"/>
      <c r="E38" s="14"/>
      <c r="F38" s="14"/>
      <c r="G38" s="14"/>
      <c r="H38" s="15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5" x14ac:dyDescent="0.25">
      <c r="A39" s="235" t="s">
        <v>35</v>
      </c>
      <c r="C39" s="16" t="s">
        <v>36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x14ac:dyDescent="0.2">
      <c r="A40" s="273" t="s">
        <v>452</v>
      </c>
      <c r="C40" s="16" t="s">
        <v>37</v>
      </c>
      <c r="F40" s="32"/>
    </row>
  </sheetData>
  <mergeCells count="8">
    <mergeCell ref="A8:D8"/>
    <mergeCell ref="A38:B38"/>
    <mergeCell ref="A1:B1"/>
    <mergeCell ref="A2:B2"/>
    <mergeCell ref="A3:B3"/>
    <mergeCell ref="A4:B4"/>
    <mergeCell ref="A5:B5"/>
    <mergeCell ref="A6:B6"/>
  </mergeCells>
  <pageMargins left="0.74803149606299213" right="0.74803149606299213" top="0.98425196850393704" bottom="0.98425196850393704" header="0.51181102362204722" footer="0.51181102362204722"/>
  <pageSetup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24" sqref="L24"/>
    </sheetView>
  </sheetViews>
  <sheetFormatPr defaultRowHeight="12" x14ac:dyDescent="0.2"/>
  <cols>
    <col min="1" max="1" width="23.7109375" style="37" customWidth="1"/>
    <col min="2" max="2" width="18" style="37" customWidth="1"/>
    <col min="3" max="3" width="18.28515625" style="37" customWidth="1"/>
    <col min="4" max="4" width="16.42578125" style="37" customWidth="1"/>
    <col min="5" max="5" width="18.42578125" style="37" customWidth="1"/>
    <col min="6" max="6" width="16.140625" style="37" customWidth="1"/>
    <col min="7" max="9" width="9.140625" style="37"/>
    <col min="10" max="10" width="17.5703125" style="37" customWidth="1"/>
    <col min="11" max="256" width="9.140625" style="37"/>
    <col min="257" max="257" width="23.7109375" style="37" customWidth="1"/>
    <col min="258" max="258" width="18" style="37" customWidth="1"/>
    <col min="259" max="259" width="18.28515625" style="37" customWidth="1"/>
    <col min="260" max="260" width="16.42578125" style="37" customWidth="1"/>
    <col min="261" max="261" width="18.42578125" style="37" customWidth="1"/>
    <col min="262" max="262" width="16.140625" style="37" customWidth="1"/>
    <col min="263" max="265" width="9.140625" style="37"/>
    <col min="266" max="266" width="17.5703125" style="37" customWidth="1"/>
    <col min="267" max="512" width="9.140625" style="37"/>
    <col min="513" max="513" width="23.7109375" style="37" customWidth="1"/>
    <col min="514" max="514" width="18" style="37" customWidth="1"/>
    <col min="515" max="515" width="18.28515625" style="37" customWidth="1"/>
    <col min="516" max="516" width="16.42578125" style="37" customWidth="1"/>
    <col min="517" max="517" width="18.42578125" style="37" customWidth="1"/>
    <col min="518" max="518" width="16.140625" style="37" customWidth="1"/>
    <col min="519" max="521" width="9.140625" style="37"/>
    <col min="522" max="522" width="17.5703125" style="37" customWidth="1"/>
    <col min="523" max="768" width="9.140625" style="37"/>
    <col min="769" max="769" width="23.7109375" style="37" customWidth="1"/>
    <col min="770" max="770" width="18" style="37" customWidth="1"/>
    <col min="771" max="771" width="18.28515625" style="37" customWidth="1"/>
    <col min="772" max="772" width="16.42578125" style="37" customWidth="1"/>
    <col min="773" max="773" width="18.42578125" style="37" customWidth="1"/>
    <col min="774" max="774" width="16.140625" style="37" customWidth="1"/>
    <col min="775" max="777" width="9.140625" style="37"/>
    <col min="778" max="778" width="17.5703125" style="37" customWidth="1"/>
    <col min="779" max="1024" width="9.140625" style="37"/>
    <col min="1025" max="1025" width="23.7109375" style="37" customWidth="1"/>
    <col min="1026" max="1026" width="18" style="37" customWidth="1"/>
    <col min="1027" max="1027" width="18.28515625" style="37" customWidth="1"/>
    <col min="1028" max="1028" width="16.42578125" style="37" customWidth="1"/>
    <col min="1029" max="1029" width="18.42578125" style="37" customWidth="1"/>
    <col min="1030" max="1030" width="16.140625" style="37" customWidth="1"/>
    <col min="1031" max="1033" width="9.140625" style="37"/>
    <col min="1034" max="1034" width="17.5703125" style="37" customWidth="1"/>
    <col min="1035" max="1280" width="9.140625" style="37"/>
    <col min="1281" max="1281" width="23.7109375" style="37" customWidth="1"/>
    <col min="1282" max="1282" width="18" style="37" customWidth="1"/>
    <col min="1283" max="1283" width="18.28515625" style="37" customWidth="1"/>
    <col min="1284" max="1284" width="16.42578125" style="37" customWidth="1"/>
    <col min="1285" max="1285" width="18.42578125" style="37" customWidth="1"/>
    <col min="1286" max="1286" width="16.140625" style="37" customWidth="1"/>
    <col min="1287" max="1289" width="9.140625" style="37"/>
    <col min="1290" max="1290" width="17.5703125" style="37" customWidth="1"/>
    <col min="1291" max="1536" width="9.140625" style="37"/>
    <col min="1537" max="1537" width="23.7109375" style="37" customWidth="1"/>
    <col min="1538" max="1538" width="18" style="37" customWidth="1"/>
    <col min="1539" max="1539" width="18.28515625" style="37" customWidth="1"/>
    <col min="1540" max="1540" width="16.42578125" style="37" customWidth="1"/>
    <col min="1541" max="1541" width="18.42578125" style="37" customWidth="1"/>
    <col min="1542" max="1542" width="16.140625" style="37" customWidth="1"/>
    <col min="1543" max="1545" width="9.140625" style="37"/>
    <col min="1546" max="1546" width="17.5703125" style="37" customWidth="1"/>
    <col min="1547" max="1792" width="9.140625" style="37"/>
    <col min="1793" max="1793" width="23.7109375" style="37" customWidth="1"/>
    <col min="1794" max="1794" width="18" style="37" customWidth="1"/>
    <col min="1795" max="1795" width="18.28515625" style="37" customWidth="1"/>
    <col min="1796" max="1796" width="16.42578125" style="37" customWidth="1"/>
    <col min="1797" max="1797" width="18.42578125" style="37" customWidth="1"/>
    <col min="1798" max="1798" width="16.140625" style="37" customWidth="1"/>
    <col min="1799" max="1801" width="9.140625" style="37"/>
    <col min="1802" max="1802" width="17.5703125" style="37" customWidth="1"/>
    <col min="1803" max="2048" width="9.140625" style="37"/>
    <col min="2049" max="2049" width="23.7109375" style="37" customWidth="1"/>
    <col min="2050" max="2050" width="18" style="37" customWidth="1"/>
    <col min="2051" max="2051" width="18.28515625" style="37" customWidth="1"/>
    <col min="2052" max="2052" width="16.42578125" style="37" customWidth="1"/>
    <col min="2053" max="2053" width="18.42578125" style="37" customWidth="1"/>
    <col min="2054" max="2054" width="16.140625" style="37" customWidth="1"/>
    <col min="2055" max="2057" width="9.140625" style="37"/>
    <col min="2058" max="2058" width="17.5703125" style="37" customWidth="1"/>
    <col min="2059" max="2304" width="9.140625" style="37"/>
    <col min="2305" max="2305" width="23.7109375" style="37" customWidth="1"/>
    <col min="2306" max="2306" width="18" style="37" customWidth="1"/>
    <col min="2307" max="2307" width="18.28515625" style="37" customWidth="1"/>
    <col min="2308" max="2308" width="16.42578125" style="37" customWidth="1"/>
    <col min="2309" max="2309" width="18.42578125" style="37" customWidth="1"/>
    <col min="2310" max="2310" width="16.140625" style="37" customWidth="1"/>
    <col min="2311" max="2313" width="9.140625" style="37"/>
    <col min="2314" max="2314" width="17.5703125" style="37" customWidth="1"/>
    <col min="2315" max="2560" width="9.140625" style="37"/>
    <col min="2561" max="2561" width="23.7109375" style="37" customWidth="1"/>
    <col min="2562" max="2562" width="18" style="37" customWidth="1"/>
    <col min="2563" max="2563" width="18.28515625" style="37" customWidth="1"/>
    <col min="2564" max="2564" width="16.42578125" style="37" customWidth="1"/>
    <col min="2565" max="2565" width="18.42578125" style="37" customWidth="1"/>
    <col min="2566" max="2566" width="16.140625" style="37" customWidth="1"/>
    <col min="2567" max="2569" width="9.140625" style="37"/>
    <col min="2570" max="2570" width="17.5703125" style="37" customWidth="1"/>
    <col min="2571" max="2816" width="9.140625" style="37"/>
    <col min="2817" max="2817" width="23.7109375" style="37" customWidth="1"/>
    <col min="2818" max="2818" width="18" style="37" customWidth="1"/>
    <col min="2819" max="2819" width="18.28515625" style="37" customWidth="1"/>
    <col min="2820" max="2820" width="16.42578125" style="37" customWidth="1"/>
    <col min="2821" max="2821" width="18.42578125" style="37" customWidth="1"/>
    <col min="2822" max="2822" width="16.140625" style="37" customWidth="1"/>
    <col min="2823" max="2825" width="9.140625" style="37"/>
    <col min="2826" max="2826" width="17.5703125" style="37" customWidth="1"/>
    <col min="2827" max="3072" width="9.140625" style="37"/>
    <col min="3073" max="3073" width="23.7109375" style="37" customWidth="1"/>
    <col min="3074" max="3074" width="18" style="37" customWidth="1"/>
    <col min="3075" max="3075" width="18.28515625" style="37" customWidth="1"/>
    <col min="3076" max="3076" width="16.42578125" style="37" customWidth="1"/>
    <col min="3077" max="3077" width="18.42578125" style="37" customWidth="1"/>
    <col min="3078" max="3078" width="16.140625" style="37" customWidth="1"/>
    <col min="3079" max="3081" width="9.140625" style="37"/>
    <col min="3082" max="3082" width="17.5703125" style="37" customWidth="1"/>
    <col min="3083" max="3328" width="9.140625" style="37"/>
    <col min="3329" max="3329" width="23.7109375" style="37" customWidth="1"/>
    <col min="3330" max="3330" width="18" style="37" customWidth="1"/>
    <col min="3331" max="3331" width="18.28515625" style="37" customWidth="1"/>
    <col min="3332" max="3332" width="16.42578125" style="37" customWidth="1"/>
    <col min="3333" max="3333" width="18.42578125" style="37" customWidth="1"/>
    <col min="3334" max="3334" width="16.140625" style="37" customWidth="1"/>
    <col min="3335" max="3337" width="9.140625" style="37"/>
    <col min="3338" max="3338" width="17.5703125" style="37" customWidth="1"/>
    <col min="3339" max="3584" width="9.140625" style="37"/>
    <col min="3585" max="3585" width="23.7109375" style="37" customWidth="1"/>
    <col min="3586" max="3586" width="18" style="37" customWidth="1"/>
    <col min="3587" max="3587" width="18.28515625" style="37" customWidth="1"/>
    <col min="3588" max="3588" width="16.42578125" style="37" customWidth="1"/>
    <col min="3589" max="3589" width="18.42578125" style="37" customWidth="1"/>
    <col min="3590" max="3590" width="16.140625" style="37" customWidth="1"/>
    <col min="3591" max="3593" width="9.140625" style="37"/>
    <col min="3594" max="3594" width="17.5703125" style="37" customWidth="1"/>
    <col min="3595" max="3840" width="9.140625" style="37"/>
    <col min="3841" max="3841" width="23.7109375" style="37" customWidth="1"/>
    <col min="3842" max="3842" width="18" style="37" customWidth="1"/>
    <col min="3843" max="3843" width="18.28515625" style="37" customWidth="1"/>
    <col min="3844" max="3844" width="16.42578125" style="37" customWidth="1"/>
    <col min="3845" max="3845" width="18.42578125" style="37" customWidth="1"/>
    <col min="3846" max="3846" width="16.140625" style="37" customWidth="1"/>
    <col min="3847" max="3849" width="9.140625" style="37"/>
    <col min="3850" max="3850" width="17.5703125" style="37" customWidth="1"/>
    <col min="3851" max="4096" width="9.140625" style="37"/>
    <col min="4097" max="4097" width="23.7109375" style="37" customWidth="1"/>
    <col min="4098" max="4098" width="18" style="37" customWidth="1"/>
    <col min="4099" max="4099" width="18.28515625" style="37" customWidth="1"/>
    <col min="4100" max="4100" width="16.42578125" style="37" customWidth="1"/>
    <col min="4101" max="4101" width="18.42578125" style="37" customWidth="1"/>
    <col min="4102" max="4102" width="16.140625" style="37" customWidth="1"/>
    <col min="4103" max="4105" width="9.140625" style="37"/>
    <col min="4106" max="4106" width="17.5703125" style="37" customWidth="1"/>
    <col min="4107" max="4352" width="9.140625" style="37"/>
    <col min="4353" max="4353" width="23.7109375" style="37" customWidth="1"/>
    <col min="4354" max="4354" width="18" style="37" customWidth="1"/>
    <col min="4355" max="4355" width="18.28515625" style="37" customWidth="1"/>
    <col min="4356" max="4356" width="16.42578125" style="37" customWidth="1"/>
    <col min="4357" max="4357" width="18.42578125" style="37" customWidth="1"/>
    <col min="4358" max="4358" width="16.140625" style="37" customWidth="1"/>
    <col min="4359" max="4361" width="9.140625" style="37"/>
    <col min="4362" max="4362" width="17.5703125" style="37" customWidth="1"/>
    <col min="4363" max="4608" width="9.140625" style="37"/>
    <col min="4609" max="4609" width="23.7109375" style="37" customWidth="1"/>
    <col min="4610" max="4610" width="18" style="37" customWidth="1"/>
    <col min="4611" max="4611" width="18.28515625" style="37" customWidth="1"/>
    <col min="4612" max="4612" width="16.42578125" style="37" customWidth="1"/>
    <col min="4613" max="4613" width="18.42578125" style="37" customWidth="1"/>
    <col min="4614" max="4614" width="16.140625" style="37" customWidth="1"/>
    <col min="4615" max="4617" width="9.140625" style="37"/>
    <col min="4618" max="4618" width="17.5703125" style="37" customWidth="1"/>
    <col min="4619" max="4864" width="9.140625" style="37"/>
    <col min="4865" max="4865" width="23.7109375" style="37" customWidth="1"/>
    <col min="4866" max="4866" width="18" style="37" customWidth="1"/>
    <col min="4867" max="4867" width="18.28515625" style="37" customWidth="1"/>
    <col min="4868" max="4868" width="16.42578125" style="37" customWidth="1"/>
    <col min="4869" max="4869" width="18.42578125" style="37" customWidth="1"/>
    <col min="4870" max="4870" width="16.140625" style="37" customWidth="1"/>
    <col min="4871" max="4873" width="9.140625" style="37"/>
    <col min="4874" max="4874" width="17.5703125" style="37" customWidth="1"/>
    <col min="4875" max="5120" width="9.140625" style="37"/>
    <col min="5121" max="5121" width="23.7109375" style="37" customWidth="1"/>
    <col min="5122" max="5122" width="18" style="37" customWidth="1"/>
    <col min="5123" max="5123" width="18.28515625" style="37" customWidth="1"/>
    <col min="5124" max="5124" width="16.42578125" style="37" customWidth="1"/>
    <col min="5125" max="5125" width="18.42578125" style="37" customWidth="1"/>
    <col min="5126" max="5126" width="16.140625" style="37" customWidth="1"/>
    <col min="5127" max="5129" width="9.140625" style="37"/>
    <col min="5130" max="5130" width="17.5703125" style="37" customWidth="1"/>
    <col min="5131" max="5376" width="9.140625" style="37"/>
    <col min="5377" max="5377" width="23.7109375" style="37" customWidth="1"/>
    <col min="5378" max="5378" width="18" style="37" customWidth="1"/>
    <col min="5379" max="5379" width="18.28515625" style="37" customWidth="1"/>
    <col min="5380" max="5380" width="16.42578125" style="37" customWidth="1"/>
    <col min="5381" max="5381" width="18.42578125" style="37" customWidth="1"/>
    <col min="5382" max="5382" width="16.140625" style="37" customWidth="1"/>
    <col min="5383" max="5385" width="9.140625" style="37"/>
    <col min="5386" max="5386" width="17.5703125" style="37" customWidth="1"/>
    <col min="5387" max="5632" width="9.140625" style="37"/>
    <col min="5633" max="5633" width="23.7109375" style="37" customWidth="1"/>
    <col min="5634" max="5634" width="18" style="37" customWidth="1"/>
    <col min="5635" max="5635" width="18.28515625" style="37" customWidth="1"/>
    <col min="5636" max="5636" width="16.42578125" style="37" customWidth="1"/>
    <col min="5637" max="5637" width="18.42578125" style="37" customWidth="1"/>
    <col min="5638" max="5638" width="16.140625" style="37" customWidth="1"/>
    <col min="5639" max="5641" width="9.140625" style="37"/>
    <col min="5642" max="5642" width="17.5703125" style="37" customWidth="1"/>
    <col min="5643" max="5888" width="9.140625" style="37"/>
    <col min="5889" max="5889" width="23.7109375" style="37" customWidth="1"/>
    <col min="5890" max="5890" width="18" style="37" customWidth="1"/>
    <col min="5891" max="5891" width="18.28515625" style="37" customWidth="1"/>
    <col min="5892" max="5892" width="16.42578125" style="37" customWidth="1"/>
    <col min="5893" max="5893" width="18.42578125" style="37" customWidth="1"/>
    <col min="5894" max="5894" width="16.140625" style="37" customWidth="1"/>
    <col min="5895" max="5897" width="9.140625" style="37"/>
    <col min="5898" max="5898" width="17.5703125" style="37" customWidth="1"/>
    <col min="5899" max="6144" width="9.140625" style="37"/>
    <col min="6145" max="6145" width="23.7109375" style="37" customWidth="1"/>
    <col min="6146" max="6146" width="18" style="37" customWidth="1"/>
    <col min="6147" max="6147" width="18.28515625" style="37" customWidth="1"/>
    <col min="6148" max="6148" width="16.42578125" style="37" customWidth="1"/>
    <col min="6149" max="6149" width="18.42578125" style="37" customWidth="1"/>
    <col min="6150" max="6150" width="16.140625" style="37" customWidth="1"/>
    <col min="6151" max="6153" width="9.140625" style="37"/>
    <col min="6154" max="6154" width="17.5703125" style="37" customWidth="1"/>
    <col min="6155" max="6400" width="9.140625" style="37"/>
    <col min="6401" max="6401" width="23.7109375" style="37" customWidth="1"/>
    <col min="6402" max="6402" width="18" style="37" customWidth="1"/>
    <col min="6403" max="6403" width="18.28515625" style="37" customWidth="1"/>
    <col min="6404" max="6404" width="16.42578125" style="37" customWidth="1"/>
    <col min="6405" max="6405" width="18.42578125" style="37" customWidth="1"/>
    <col min="6406" max="6406" width="16.140625" style="37" customWidth="1"/>
    <col min="6407" max="6409" width="9.140625" style="37"/>
    <col min="6410" max="6410" width="17.5703125" style="37" customWidth="1"/>
    <col min="6411" max="6656" width="9.140625" style="37"/>
    <col min="6657" max="6657" width="23.7109375" style="37" customWidth="1"/>
    <col min="6658" max="6658" width="18" style="37" customWidth="1"/>
    <col min="6659" max="6659" width="18.28515625" style="37" customWidth="1"/>
    <col min="6660" max="6660" width="16.42578125" style="37" customWidth="1"/>
    <col min="6661" max="6661" width="18.42578125" style="37" customWidth="1"/>
    <col min="6662" max="6662" width="16.140625" style="37" customWidth="1"/>
    <col min="6663" max="6665" width="9.140625" style="37"/>
    <col min="6666" max="6666" width="17.5703125" style="37" customWidth="1"/>
    <col min="6667" max="6912" width="9.140625" style="37"/>
    <col min="6913" max="6913" width="23.7109375" style="37" customWidth="1"/>
    <col min="6914" max="6914" width="18" style="37" customWidth="1"/>
    <col min="6915" max="6915" width="18.28515625" style="37" customWidth="1"/>
    <col min="6916" max="6916" width="16.42578125" style="37" customWidth="1"/>
    <col min="6917" max="6917" width="18.42578125" style="37" customWidth="1"/>
    <col min="6918" max="6918" width="16.140625" style="37" customWidth="1"/>
    <col min="6919" max="6921" width="9.140625" style="37"/>
    <col min="6922" max="6922" width="17.5703125" style="37" customWidth="1"/>
    <col min="6923" max="7168" width="9.140625" style="37"/>
    <col min="7169" max="7169" width="23.7109375" style="37" customWidth="1"/>
    <col min="7170" max="7170" width="18" style="37" customWidth="1"/>
    <col min="7171" max="7171" width="18.28515625" style="37" customWidth="1"/>
    <col min="7172" max="7172" width="16.42578125" style="37" customWidth="1"/>
    <col min="7173" max="7173" width="18.42578125" style="37" customWidth="1"/>
    <col min="7174" max="7174" width="16.140625" style="37" customWidth="1"/>
    <col min="7175" max="7177" width="9.140625" style="37"/>
    <col min="7178" max="7178" width="17.5703125" style="37" customWidth="1"/>
    <col min="7179" max="7424" width="9.140625" style="37"/>
    <col min="7425" max="7425" width="23.7109375" style="37" customWidth="1"/>
    <col min="7426" max="7426" width="18" style="37" customWidth="1"/>
    <col min="7427" max="7427" width="18.28515625" style="37" customWidth="1"/>
    <col min="7428" max="7428" width="16.42578125" style="37" customWidth="1"/>
    <col min="7429" max="7429" width="18.42578125" style="37" customWidth="1"/>
    <col min="7430" max="7430" width="16.140625" style="37" customWidth="1"/>
    <col min="7431" max="7433" width="9.140625" style="37"/>
    <col min="7434" max="7434" width="17.5703125" style="37" customWidth="1"/>
    <col min="7435" max="7680" width="9.140625" style="37"/>
    <col min="7681" max="7681" width="23.7109375" style="37" customWidth="1"/>
    <col min="7682" max="7682" width="18" style="37" customWidth="1"/>
    <col min="7683" max="7683" width="18.28515625" style="37" customWidth="1"/>
    <col min="7684" max="7684" width="16.42578125" style="37" customWidth="1"/>
    <col min="7685" max="7685" width="18.42578125" style="37" customWidth="1"/>
    <col min="7686" max="7686" width="16.140625" style="37" customWidth="1"/>
    <col min="7687" max="7689" width="9.140625" style="37"/>
    <col min="7690" max="7690" width="17.5703125" style="37" customWidth="1"/>
    <col min="7691" max="7936" width="9.140625" style="37"/>
    <col min="7937" max="7937" width="23.7109375" style="37" customWidth="1"/>
    <col min="7938" max="7938" width="18" style="37" customWidth="1"/>
    <col min="7939" max="7939" width="18.28515625" style="37" customWidth="1"/>
    <col min="7940" max="7940" width="16.42578125" style="37" customWidth="1"/>
    <col min="7941" max="7941" width="18.42578125" style="37" customWidth="1"/>
    <col min="7942" max="7942" width="16.140625" style="37" customWidth="1"/>
    <col min="7943" max="7945" width="9.140625" style="37"/>
    <col min="7946" max="7946" width="17.5703125" style="37" customWidth="1"/>
    <col min="7947" max="8192" width="9.140625" style="37"/>
    <col min="8193" max="8193" width="23.7109375" style="37" customWidth="1"/>
    <col min="8194" max="8194" width="18" style="37" customWidth="1"/>
    <col min="8195" max="8195" width="18.28515625" style="37" customWidth="1"/>
    <col min="8196" max="8196" width="16.42578125" style="37" customWidth="1"/>
    <col min="8197" max="8197" width="18.42578125" style="37" customWidth="1"/>
    <col min="8198" max="8198" width="16.140625" style="37" customWidth="1"/>
    <col min="8199" max="8201" width="9.140625" style="37"/>
    <col min="8202" max="8202" width="17.5703125" style="37" customWidth="1"/>
    <col min="8203" max="8448" width="9.140625" style="37"/>
    <col min="8449" max="8449" width="23.7109375" style="37" customWidth="1"/>
    <col min="8450" max="8450" width="18" style="37" customWidth="1"/>
    <col min="8451" max="8451" width="18.28515625" style="37" customWidth="1"/>
    <col min="8452" max="8452" width="16.42578125" style="37" customWidth="1"/>
    <col min="8453" max="8453" width="18.42578125" style="37" customWidth="1"/>
    <col min="8454" max="8454" width="16.140625" style="37" customWidth="1"/>
    <col min="8455" max="8457" width="9.140625" style="37"/>
    <col min="8458" max="8458" width="17.5703125" style="37" customWidth="1"/>
    <col min="8459" max="8704" width="9.140625" style="37"/>
    <col min="8705" max="8705" width="23.7109375" style="37" customWidth="1"/>
    <col min="8706" max="8706" width="18" style="37" customWidth="1"/>
    <col min="8707" max="8707" width="18.28515625" style="37" customWidth="1"/>
    <col min="8708" max="8708" width="16.42578125" style="37" customWidth="1"/>
    <col min="8709" max="8709" width="18.42578125" style="37" customWidth="1"/>
    <col min="8710" max="8710" width="16.140625" style="37" customWidth="1"/>
    <col min="8711" max="8713" width="9.140625" style="37"/>
    <col min="8714" max="8714" width="17.5703125" style="37" customWidth="1"/>
    <col min="8715" max="8960" width="9.140625" style="37"/>
    <col min="8961" max="8961" width="23.7109375" style="37" customWidth="1"/>
    <col min="8962" max="8962" width="18" style="37" customWidth="1"/>
    <col min="8963" max="8963" width="18.28515625" style="37" customWidth="1"/>
    <col min="8964" max="8964" width="16.42578125" style="37" customWidth="1"/>
    <col min="8965" max="8965" width="18.42578125" style="37" customWidth="1"/>
    <col min="8966" max="8966" width="16.140625" style="37" customWidth="1"/>
    <col min="8967" max="8969" width="9.140625" style="37"/>
    <col min="8970" max="8970" width="17.5703125" style="37" customWidth="1"/>
    <col min="8971" max="9216" width="9.140625" style="37"/>
    <col min="9217" max="9217" width="23.7109375" style="37" customWidth="1"/>
    <col min="9218" max="9218" width="18" style="37" customWidth="1"/>
    <col min="9219" max="9219" width="18.28515625" style="37" customWidth="1"/>
    <col min="9220" max="9220" width="16.42578125" style="37" customWidth="1"/>
    <col min="9221" max="9221" width="18.42578125" style="37" customWidth="1"/>
    <col min="9222" max="9222" width="16.140625" style="37" customWidth="1"/>
    <col min="9223" max="9225" width="9.140625" style="37"/>
    <col min="9226" max="9226" width="17.5703125" style="37" customWidth="1"/>
    <col min="9227" max="9472" width="9.140625" style="37"/>
    <col min="9473" max="9473" width="23.7109375" style="37" customWidth="1"/>
    <col min="9474" max="9474" width="18" style="37" customWidth="1"/>
    <col min="9475" max="9475" width="18.28515625" style="37" customWidth="1"/>
    <col min="9476" max="9476" width="16.42578125" style="37" customWidth="1"/>
    <col min="9477" max="9477" width="18.42578125" style="37" customWidth="1"/>
    <col min="9478" max="9478" width="16.140625" style="37" customWidth="1"/>
    <col min="9479" max="9481" width="9.140625" style="37"/>
    <col min="9482" max="9482" width="17.5703125" style="37" customWidth="1"/>
    <col min="9483" max="9728" width="9.140625" style="37"/>
    <col min="9729" max="9729" width="23.7109375" style="37" customWidth="1"/>
    <col min="9730" max="9730" width="18" style="37" customWidth="1"/>
    <col min="9731" max="9731" width="18.28515625" style="37" customWidth="1"/>
    <col min="9732" max="9732" width="16.42578125" style="37" customWidth="1"/>
    <col min="9733" max="9733" width="18.42578125" style="37" customWidth="1"/>
    <col min="9734" max="9734" width="16.140625" style="37" customWidth="1"/>
    <col min="9735" max="9737" width="9.140625" style="37"/>
    <col min="9738" max="9738" width="17.5703125" style="37" customWidth="1"/>
    <col min="9739" max="9984" width="9.140625" style="37"/>
    <col min="9985" max="9985" width="23.7109375" style="37" customWidth="1"/>
    <col min="9986" max="9986" width="18" style="37" customWidth="1"/>
    <col min="9987" max="9987" width="18.28515625" style="37" customWidth="1"/>
    <col min="9988" max="9988" width="16.42578125" style="37" customWidth="1"/>
    <col min="9989" max="9989" width="18.42578125" style="37" customWidth="1"/>
    <col min="9990" max="9990" width="16.140625" style="37" customWidth="1"/>
    <col min="9991" max="9993" width="9.140625" style="37"/>
    <col min="9994" max="9994" width="17.5703125" style="37" customWidth="1"/>
    <col min="9995" max="10240" width="9.140625" style="37"/>
    <col min="10241" max="10241" width="23.7109375" style="37" customWidth="1"/>
    <col min="10242" max="10242" width="18" style="37" customWidth="1"/>
    <col min="10243" max="10243" width="18.28515625" style="37" customWidth="1"/>
    <col min="10244" max="10244" width="16.42578125" style="37" customWidth="1"/>
    <col min="10245" max="10245" width="18.42578125" style="37" customWidth="1"/>
    <col min="10246" max="10246" width="16.140625" style="37" customWidth="1"/>
    <col min="10247" max="10249" width="9.140625" style="37"/>
    <col min="10250" max="10250" width="17.5703125" style="37" customWidth="1"/>
    <col min="10251" max="10496" width="9.140625" style="37"/>
    <col min="10497" max="10497" width="23.7109375" style="37" customWidth="1"/>
    <col min="10498" max="10498" width="18" style="37" customWidth="1"/>
    <col min="10499" max="10499" width="18.28515625" style="37" customWidth="1"/>
    <col min="10500" max="10500" width="16.42578125" style="37" customWidth="1"/>
    <col min="10501" max="10501" width="18.42578125" style="37" customWidth="1"/>
    <col min="10502" max="10502" width="16.140625" style="37" customWidth="1"/>
    <col min="10503" max="10505" width="9.140625" style="37"/>
    <col min="10506" max="10506" width="17.5703125" style="37" customWidth="1"/>
    <col min="10507" max="10752" width="9.140625" style="37"/>
    <col min="10753" max="10753" width="23.7109375" style="37" customWidth="1"/>
    <col min="10754" max="10754" width="18" style="37" customWidth="1"/>
    <col min="10755" max="10755" width="18.28515625" style="37" customWidth="1"/>
    <col min="10756" max="10756" width="16.42578125" style="37" customWidth="1"/>
    <col min="10757" max="10757" width="18.42578125" style="37" customWidth="1"/>
    <col min="10758" max="10758" width="16.140625" style="37" customWidth="1"/>
    <col min="10759" max="10761" width="9.140625" style="37"/>
    <col min="10762" max="10762" width="17.5703125" style="37" customWidth="1"/>
    <col min="10763" max="11008" width="9.140625" style="37"/>
    <col min="11009" max="11009" width="23.7109375" style="37" customWidth="1"/>
    <col min="11010" max="11010" width="18" style="37" customWidth="1"/>
    <col min="11011" max="11011" width="18.28515625" style="37" customWidth="1"/>
    <col min="11012" max="11012" width="16.42578125" style="37" customWidth="1"/>
    <col min="11013" max="11013" width="18.42578125" style="37" customWidth="1"/>
    <col min="11014" max="11014" width="16.140625" style="37" customWidth="1"/>
    <col min="11015" max="11017" width="9.140625" style="37"/>
    <col min="11018" max="11018" width="17.5703125" style="37" customWidth="1"/>
    <col min="11019" max="11264" width="9.140625" style="37"/>
    <col min="11265" max="11265" width="23.7109375" style="37" customWidth="1"/>
    <col min="11266" max="11266" width="18" style="37" customWidth="1"/>
    <col min="11267" max="11267" width="18.28515625" style="37" customWidth="1"/>
    <col min="11268" max="11268" width="16.42578125" style="37" customWidth="1"/>
    <col min="11269" max="11269" width="18.42578125" style="37" customWidth="1"/>
    <col min="11270" max="11270" width="16.140625" style="37" customWidth="1"/>
    <col min="11271" max="11273" width="9.140625" style="37"/>
    <col min="11274" max="11274" width="17.5703125" style="37" customWidth="1"/>
    <col min="11275" max="11520" width="9.140625" style="37"/>
    <col min="11521" max="11521" width="23.7109375" style="37" customWidth="1"/>
    <col min="11522" max="11522" width="18" style="37" customWidth="1"/>
    <col min="11523" max="11523" width="18.28515625" style="37" customWidth="1"/>
    <col min="11524" max="11524" width="16.42578125" style="37" customWidth="1"/>
    <col min="11525" max="11525" width="18.42578125" style="37" customWidth="1"/>
    <col min="11526" max="11526" width="16.140625" style="37" customWidth="1"/>
    <col min="11527" max="11529" width="9.140625" style="37"/>
    <col min="11530" max="11530" width="17.5703125" style="37" customWidth="1"/>
    <col min="11531" max="11776" width="9.140625" style="37"/>
    <col min="11777" max="11777" width="23.7109375" style="37" customWidth="1"/>
    <col min="11778" max="11778" width="18" style="37" customWidth="1"/>
    <col min="11779" max="11779" width="18.28515625" style="37" customWidth="1"/>
    <col min="11780" max="11780" width="16.42578125" style="37" customWidth="1"/>
    <col min="11781" max="11781" width="18.42578125" style="37" customWidth="1"/>
    <col min="11782" max="11782" width="16.140625" style="37" customWidth="1"/>
    <col min="11783" max="11785" width="9.140625" style="37"/>
    <col min="11786" max="11786" width="17.5703125" style="37" customWidth="1"/>
    <col min="11787" max="12032" width="9.140625" style="37"/>
    <col min="12033" max="12033" width="23.7109375" style="37" customWidth="1"/>
    <col min="12034" max="12034" width="18" style="37" customWidth="1"/>
    <col min="12035" max="12035" width="18.28515625" style="37" customWidth="1"/>
    <col min="12036" max="12036" width="16.42578125" style="37" customWidth="1"/>
    <col min="12037" max="12037" width="18.42578125" style="37" customWidth="1"/>
    <col min="12038" max="12038" width="16.140625" style="37" customWidth="1"/>
    <col min="12039" max="12041" width="9.140625" style="37"/>
    <col min="12042" max="12042" width="17.5703125" style="37" customWidth="1"/>
    <col min="12043" max="12288" width="9.140625" style="37"/>
    <col min="12289" max="12289" width="23.7109375" style="37" customWidth="1"/>
    <col min="12290" max="12290" width="18" style="37" customWidth="1"/>
    <col min="12291" max="12291" width="18.28515625" style="37" customWidth="1"/>
    <col min="12292" max="12292" width="16.42578125" style="37" customWidth="1"/>
    <col min="12293" max="12293" width="18.42578125" style="37" customWidth="1"/>
    <col min="12294" max="12294" width="16.140625" style="37" customWidth="1"/>
    <col min="12295" max="12297" width="9.140625" style="37"/>
    <col min="12298" max="12298" width="17.5703125" style="37" customWidth="1"/>
    <col min="12299" max="12544" width="9.140625" style="37"/>
    <col min="12545" max="12545" width="23.7109375" style="37" customWidth="1"/>
    <col min="12546" max="12546" width="18" style="37" customWidth="1"/>
    <col min="12547" max="12547" width="18.28515625" style="37" customWidth="1"/>
    <col min="12548" max="12548" width="16.42578125" style="37" customWidth="1"/>
    <col min="12549" max="12549" width="18.42578125" style="37" customWidth="1"/>
    <col min="12550" max="12550" width="16.140625" style="37" customWidth="1"/>
    <col min="12551" max="12553" width="9.140625" style="37"/>
    <col min="12554" max="12554" width="17.5703125" style="37" customWidth="1"/>
    <col min="12555" max="12800" width="9.140625" style="37"/>
    <col min="12801" max="12801" width="23.7109375" style="37" customWidth="1"/>
    <col min="12802" max="12802" width="18" style="37" customWidth="1"/>
    <col min="12803" max="12803" width="18.28515625" style="37" customWidth="1"/>
    <col min="12804" max="12804" width="16.42578125" style="37" customWidth="1"/>
    <col min="12805" max="12805" width="18.42578125" style="37" customWidth="1"/>
    <col min="12806" max="12806" width="16.140625" style="37" customWidth="1"/>
    <col min="12807" max="12809" width="9.140625" style="37"/>
    <col min="12810" max="12810" width="17.5703125" style="37" customWidth="1"/>
    <col min="12811" max="13056" width="9.140625" style="37"/>
    <col min="13057" max="13057" width="23.7109375" style="37" customWidth="1"/>
    <col min="13058" max="13058" width="18" style="37" customWidth="1"/>
    <col min="13059" max="13059" width="18.28515625" style="37" customWidth="1"/>
    <col min="13060" max="13060" width="16.42578125" style="37" customWidth="1"/>
    <col min="13061" max="13061" width="18.42578125" style="37" customWidth="1"/>
    <col min="13062" max="13062" width="16.140625" style="37" customWidth="1"/>
    <col min="13063" max="13065" width="9.140625" style="37"/>
    <col min="13066" max="13066" width="17.5703125" style="37" customWidth="1"/>
    <col min="13067" max="13312" width="9.140625" style="37"/>
    <col min="13313" max="13313" width="23.7109375" style="37" customWidth="1"/>
    <col min="13314" max="13314" width="18" style="37" customWidth="1"/>
    <col min="13315" max="13315" width="18.28515625" style="37" customWidth="1"/>
    <col min="13316" max="13316" width="16.42578125" style="37" customWidth="1"/>
    <col min="13317" max="13317" width="18.42578125" style="37" customWidth="1"/>
    <col min="13318" max="13318" width="16.140625" style="37" customWidth="1"/>
    <col min="13319" max="13321" width="9.140625" style="37"/>
    <col min="13322" max="13322" width="17.5703125" style="37" customWidth="1"/>
    <col min="13323" max="13568" width="9.140625" style="37"/>
    <col min="13569" max="13569" width="23.7109375" style="37" customWidth="1"/>
    <col min="13570" max="13570" width="18" style="37" customWidth="1"/>
    <col min="13571" max="13571" width="18.28515625" style="37" customWidth="1"/>
    <col min="13572" max="13572" width="16.42578125" style="37" customWidth="1"/>
    <col min="13573" max="13573" width="18.42578125" style="37" customWidth="1"/>
    <col min="13574" max="13574" width="16.140625" style="37" customWidth="1"/>
    <col min="13575" max="13577" width="9.140625" style="37"/>
    <col min="13578" max="13578" width="17.5703125" style="37" customWidth="1"/>
    <col min="13579" max="13824" width="9.140625" style="37"/>
    <col min="13825" max="13825" width="23.7109375" style="37" customWidth="1"/>
    <col min="13826" max="13826" width="18" style="37" customWidth="1"/>
    <col min="13827" max="13827" width="18.28515625" style="37" customWidth="1"/>
    <col min="13828" max="13828" width="16.42578125" style="37" customWidth="1"/>
    <col min="13829" max="13829" width="18.42578125" style="37" customWidth="1"/>
    <col min="13830" max="13830" width="16.140625" style="37" customWidth="1"/>
    <col min="13831" max="13833" width="9.140625" style="37"/>
    <col min="13834" max="13834" width="17.5703125" style="37" customWidth="1"/>
    <col min="13835" max="14080" width="9.140625" style="37"/>
    <col min="14081" max="14081" width="23.7109375" style="37" customWidth="1"/>
    <col min="14082" max="14082" width="18" style="37" customWidth="1"/>
    <col min="14083" max="14083" width="18.28515625" style="37" customWidth="1"/>
    <col min="14084" max="14084" width="16.42578125" style="37" customWidth="1"/>
    <col min="14085" max="14085" width="18.42578125" style="37" customWidth="1"/>
    <col min="14086" max="14086" width="16.140625" style="37" customWidth="1"/>
    <col min="14087" max="14089" width="9.140625" style="37"/>
    <col min="14090" max="14090" width="17.5703125" style="37" customWidth="1"/>
    <col min="14091" max="14336" width="9.140625" style="37"/>
    <col min="14337" max="14337" width="23.7109375" style="37" customWidth="1"/>
    <col min="14338" max="14338" width="18" style="37" customWidth="1"/>
    <col min="14339" max="14339" width="18.28515625" style="37" customWidth="1"/>
    <col min="14340" max="14340" width="16.42578125" style="37" customWidth="1"/>
    <col min="14341" max="14341" width="18.42578125" style="37" customWidth="1"/>
    <col min="14342" max="14342" width="16.140625" style="37" customWidth="1"/>
    <col min="14343" max="14345" width="9.140625" style="37"/>
    <col min="14346" max="14346" width="17.5703125" style="37" customWidth="1"/>
    <col min="14347" max="14592" width="9.140625" style="37"/>
    <col min="14593" max="14593" width="23.7109375" style="37" customWidth="1"/>
    <col min="14594" max="14594" width="18" style="37" customWidth="1"/>
    <col min="14595" max="14595" width="18.28515625" style="37" customWidth="1"/>
    <col min="14596" max="14596" width="16.42578125" style="37" customWidth="1"/>
    <col min="14597" max="14597" width="18.42578125" style="37" customWidth="1"/>
    <col min="14598" max="14598" width="16.140625" style="37" customWidth="1"/>
    <col min="14599" max="14601" width="9.140625" style="37"/>
    <col min="14602" max="14602" width="17.5703125" style="37" customWidth="1"/>
    <col min="14603" max="14848" width="9.140625" style="37"/>
    <col min="14849" max="14849" width="23.7109375" style="37" customWidth="1"/>
    <col min="14850" max="14850" width="18" style="37" customWidth="1"/>
    <col min="14851" max="14851" width="18.28515625" style="37" customWidth="1"/>
    <col min="14852" max="14852" width="16.42578125" style="37" customWidth="1"/>
    <col min="14853" max="14853" width="18.42578125" style="37" customWidth="1"/>
    <col min="14854" max="14854" width="16.140625" style="37" customWidth="1"/>
    <col min="14855" max="14857" width="9.140625" style="37"/>
    <col min="14858" max="14858" width="17.5703125" style="37" customWidth="1"/>
    <col min="14859" max="15104" width="9.140625" style="37"/>
    <col min="15105" max="15105" width="23.7109375" style="37" customWidth="1"/>
    <col min="15106" max="15106" width="18" style="37" customWidth="1"/>
    <col min="15107" max="15107" width="18.28515625" style="37" customWidth="1"/>
    <col min="15108" max="15108" width="16.42578125" style="37" customWidth="1"/>
    <col min="15109" max="15109" width="18.42578125" style="37" customWidth="1"/>
    <col min="15110" max="15110" width="16.140625" style="37" customWidth="1"/>
    <col min="15111" max="15113" width="9.140625" style="37"/>
    <col min="15114" max="15114" width="17.5703125" style="37" customWidth="1"/>
    <col min="15115" max="15360" width="9.140625" style="37"/>
    <col min="15361" max="15361" width="23.7109375" style="37" customWidth="1"/>
    <col min="15362" max="15362" width="18" style="37" customWidth="1"/>
    <col min="15363" max="15363" width="18.28515625" style="37" customWidth="1"/>
    <col min="15364" max="15364" width="16.42578125" style="37" customWidth="1"/>
    <col min="15365" max="15365" width="18.42578125" style="37" customWidth="1"/>
    <col min="15366" max="15366" width="16.140625" style="37" customWidth="1"/>
    <col min="15367" max="15369" width="9.140625" style="37"/>
    <col min="15370" max="15370" width="17.5703125" style="37" customWidth="1"/>
    <col min="15371" max="15616" width="9.140625" style="37"/>
    <col min="15617" max="15617" width="23.7109375" style="37" customWidth="1"/>
    <col min="15618" max="15618" width="18" style="37" customWidth="1"/>
    <col min="15619" max="15619" width="18.28515625" style="37" customWidth="1"/>
    <col min="15620" max="15620" width="16.42578125" style="37" customWidth="1"/>
    <col min="15621" max="15621" width="18.42578125" style="37" customWidth="1"/>
    <col min="15622" max="15622" width="16.140625" style="37" customWidth="1"/>
    <col min="15623" max="15625" width="9.140625" style="37"/>
    <col min="15626" max="15626" width="17.5703125" style="37" customWidth="1"/>
    <col min="15627" max="15872" width="9.140625" style="37"/>
    <col min="15873" max="15873" width="23.7109375" style="37" customWidth="1"/>
    <col min="15874" max="15874" width="18" style="37" customWidth="1"/>
    <col min="15875" max="15875" width="18.28515625" style="37" customWidth="1"/>
    <col min="15876" max="15876" width="16.42578125" style="37" customWidth="1"/>
    <col min="15877" max="15877" width="18.42578125" style="37" customWidth="1"/>
    <col min="15878" max="15878" width="16.140625" style="37" customWidth="1"/>
    <col min="15879" max="15881" width="9.140625" style="37"/>
    <col min="15882" max="15882" width="17.5703125" style="37" customWidth="1"/>
    <col min="15883" max="16128" width="9.140625" style="37"/>
    <col min="16129" max="16129" width="23.7109375" style="37" customWidth="1"/>
    <col min="16130" max="16130" width="18" style="37" customWidth="1"/>
    <col min="16131" max="16131" width="18.28515625" style="37" customWidth="1"/>
    <col min="16132" max="16132" width="16.42578125" style="37" customWidth="1"/>
    <col min="16133" max="16133" width="18.42578125" style="37" customWidth="1"/>
    <col min="16134" max="16134" width="16.140625" style="37" customWidth="1"/>
    <col min="16135" max="16137" width="9.140625" style="37"/>
    <col min="16138" max="16138" width="17.5703125" style="37" customWidth="1"/>
    <col min="16139" max="16384" width="9.140625" style="37"/>
  </cols>
  <sheetData>
    <row r="1" spans="1:10" s="33" customFormat="1" ht="14.45" customHeight="1" x14ac:dyDescent="0.2">
      <c r="A1" s="160" t="s">
        <v>188</v>
      </c>
      <c r="B1" s="161" t="s">
        <v>39</v>
      </c>
      <c r="C1" s="274"/>
      <c r="D1" s="274"/>
      <c r="E1" s="274"/>
      <c r="F1" s="162" t="s">
        <v>274</v>
      </c>
      <c r="G1" s="40"/>
    </row>
    <row r="2" spans="1:10" s="33" customFormat="1" x14ac:dyDescent="0.2">
      <c r="A2" s="160" t="s">
        <v>190</v>
      </c>
      <c r="B2" s="163" t="s">
        <v>13</v>
      </c>
      <c r="C2" s="164"/>
      <c r="D2" s="164"/>
      <c r="E2" s="164"/>
      <c r="F2" s="164"/>
      <c r="G2" s="41"/>
    </row>
    <row r="3" spans="1:10" s="33" customFormat="1" ht="12" customHeight="1" x14ac:dyDescent="0.2">
      <c r="A3" s="160" t="s">
        <v>191</v>
      </c>
      <c r="B3" s="571" t="s">
        <v>192</v>
      </c>
      <c r="C3" s="571"/>
      <c r="D3" s="571"/>
      <c r="E3" s="164"/>
      <c r="F3" s="164"/>
      <c r="G3" s="41"/>
    </row>
    <row r="4" spans="1:10" s="33" customFormat="1" ht="24" x14ac:dyDescent="0.2">
      <c r="A4" s="160" t="s">
        <v>193</v>
      </c>
      <c r="B4" s="163" t="s">
        <v>45</v>
      </c>
      <c r="C4" s="164"/>
      <c r="D4" s="164"/>
      <c r="E4" s="164"/>
      <c r="F4" s="164"/>
      <c r="G4" s="41"/>
    </row>
    <row r="5" spans="1:10" s="33" customFormat="1" x14ac:dyDescent="0.2">
      <c r="A5" s="160" t="s">
        <v>194</v>
      </c>
      <c r="B5" s="570" t="s">
        <v>47</v>
      </c>
      <c r="C5" s="570"/>
      <c r="D5" s="570"/>
      <c r="E5" s="570"/>
      <c r="F5" s="165" t="s">
        <v>196</v>
      </c>
      <c r="G5" s="35"/>
    </row>
    <row r="6" spans="1:10" s="33" customFormat="1" x14ac:dyDescent="0.2">
      <c r="A6" s="160" t="s">
        <v>195</v>
      </c>
      <c r="B6" s="570" t="s">
        <v>196</v>
      </c>
      <c r="C6" s="570"/>
      <c r="D6" s="570"/>
      <c r="E6" s="570"/>
      <c r="F6" s="275"/>
      <c r="G6" s="35"/>
    </row>
    <row r="7" spans="1:10" s="33" customFormat="1" x14ac:dyDescent="0.2">
      <c r="A7" s="160" t="s">
        <v>196</v>
      </c>
      <c r="B7" s="572" t="s">
        <v>196</v>
      </c>
      <c r="C7" s="572"/>
      <c r="D7" s="572"/>
      <c r="E7" s="572"/>
      <c r="F7" s="276" t="s">
        <v>196</v>
      </c>
    </row>
    <row r="8" spans="1:10" s="33" customFormat="1" x14ac:dyDescent="0.2">
      <c r="A8" s="573" t="s">
        <v>275</v>
      </c>
      <c r="B8" s="573"/>
      <c r="C8" s="573"/>
      <c r="D8" s="573"/>
      <c r="E8" s="573"/>
      <c r="F8" s="573"/>
    </row>
    <row r="9" spans="1:10" s="33" customFormat="1" x14ac:dyDescent="0.2">
      <c r="A9" s="573" t="s">
        <v>473</v>
      </c>
      <c r="B9" s="573"/>
      <c r="C9" s="573"/>
      <c r="D9" s="573"/>
      <c r="E9" s="573"/>
      <c r="F9" s="573"/>
    </row>
    <row r="10" spans="1:10" s="33" customFormat="1" x14ac:dyDescent="0.2">
      <c r="A10" s="277"/>
      <c r="B10" s="277"/>
      <c r="C10" s="277"/>
      <c r="D10" s="277"/>
      <c r="E10" s="277"/>
      <c r="F10" s="277"/>
    </row>
    <row r="11" spans="1:10" s="33" customFormat="1" ht="15" customHeight="1" x14ac:dyDescent="0.2">
      <c r="A11" s="574" t="s">
        <v>276</v>
      </c>
      <c r="B11" s="574" t="s">
        <v>277</v>
      </c>
      <c r="C11" s="574" t="s">
        <v>278</v>
      </c>
      <c r="D11" s="577" t="s">
        <v>279</v>
      </c>
      <c r="E11" s="578"/>
      <c r="F11" s="579"/>
    </row>
    <row r="12" spans="1:10" s="33" customFormat="1" x14ac:dyDescent="0.2">
      <c r="A12" s="575"/>
      <c r="B12" s="575"/>
      <c r="C12" s="576"/>
      <c r="D12" s="278">
        <v>2024</v>
      </c>
      <c r="E12" s="279">
        <v>2023</v>
      </c>
      <c r="F12" s="279">
        <v>2022</v>
      </c>
      <c r="J12" s="37"/>
    </row>
    <row r="13" spans="1:10" s="33" customFormat="1" x14ac:dyDescent="0.2">
      <c r="A13" s="280" t="s">
        <v>280</v>
      </c>
      <c r="B13" s="281">
        <f>'Prilog 3'!Q208</f>
        <v>1709306.83</v>
      </c>
      <c r="C13" s="281">
        <v>2712867.11</v>
      </c>
      <c r="D13" s="281">
        <v>4000253.3400000003</v>
      </c>
      <c r="E13" s="281">
        <v>5478953.2599999998</v>
      </c>
      <c r="F13" s="281">
        <v>6890343.3799999999</v>
      </c>
      <c r="J13" s="37"/>
    </row>
    <row r="14" spans="1:10" s="33" customFormat="1" x14ac:dyDescent="0.2">
      <c r="A14" s="280" t="s">
        <v>281</v>
      </c>
      <c r="B14" s="281">
        <f>'Prilog 3'!Q209</f>
        <v>2346990.2577423002</v>
      </c>
      <c r="C14" s="281">
        <v>3067277.63</v>
      </c>
      <c r="D14" s="281">
        <v>4957843.67</v>
      </c>
      <c r="E14" s="281">
        <v>6042097.5</v>
      </c>
      <c r="F14" s="281">
        <v>7902251.0499999998</v>
      </c>
      <c r="J14" s="37"/>
    </row>
    <row r="15" spans="1:10" x14ac:dyDescent="0.2">
      <c r="A15" s="282" t="s">
        <v>282</v>
      </c>
      <c r="B15" s="283">
        <f>'Prilog 3'!R208</f>
        <v>0.99049500574262506</v>
      </c>
      <c r="C15" s="283">
        <v>1.1691421911171478</v>
      </c>
      <c r="D15" s="283">
        <v>1.4381537953324444</v>
      </c>
      <c r="E15" s="284">
        <v>1.8322682016489513</v>
      </c>
      <c r="F15" s="283">
        <v>1.8425</v>
      </c>
    </row>
    <row r="16" spans="1:10" x14ac:dyDescent="0.2">
      <c r="A16" s="282" t="s">
        <v>283</v>
      </c>
      <c r="B16" s="283">
        <f>'Prilog 3'!R209</f>
        <v>1.1328749846712618</v>
      </c>
      <c r="C16" s="283">
        <v>1.2416162187624564</v>
      </c>
      <c r="D16" s="283">
        <v>1.6579990509514835</v>
      </c>
      <c r="E16" s="284">
        <v>1.9184351720006199</v>
      </c>
      <c r="F16" s="283">
        <v>2.1131000000000002</v>
      </c>
    </row>
    <row r="17" spans="1:6" x14ac:dyDescent="0.2">
      <c r="A17" s="282" t="s">
        <v>284</v>
      </c>
      <c r="B17" s="283">
        <f>'Prilog 3'!R206</f>
        <v>1.0718191741422176</v>
      </c>
      <c r="C17" s="283">
        <v>1.1984194687304393</v>
      </c>
      <c r="D17" s="283">
        <v>1.5145479659859979</v>
      </c>
      <c r="E17" s="284">
        <v>1.8855395661402699</v>
      </c>
      <c r="F17" s="283">
        <v>2.02</v>
      </c>
    </row>
    <row r="18" spans="1:6" x14ac:dyDescent="0.2">
      <c r="A18" s="285"/>
      <c r="B18" s="285"/>
      <c r="C18" s="285"/>
      <c r="D18" s="285"/>
      <c r="E18" s="285"/>
      <c r="F18" s="285"/>
    </row>
    <row r="19" spans="1:6" x14ac:dyDescent="0.2">
      <c r="A19" s="175" t="s">
        <v>224</v>
      </c>
      <c r="B19" s="177"/>
      <c r="C19" s="159"/>
      <c r="D19" s="159"/>
      <c r="E19" s="175" t="s">
        <v>225</v>
      </c>
      <c r="F19" s="286"/>
    </row>
    <row r="20" spans="1:6" x14ac:dyDescent="0.2">
      <c r="A20" s="175" t="s">
        <v>452</v>
      </c>
      <c r="B20" s="177"/>
      <c r="C20" s="159"/>
      <c r="D20" s="159"/>
      <c r="E20" s="175" t="s">
        <v>226</v>
      </c>
      <c r="F20" s="175"/>
    </row>
    <row r="21" spans="1:6" x14ac:dyDescent="0.2">
      <c r="A21" s="175"/>
      <c r="B21" s="172"/>
      <c r="C21" s="159"/>
      <c r="D21" s="159"/>
      <c r="E21" s="175"/>
      <c r="F21" s="172"/>
    </row>
    <row r="22" spans="1:6" x14ac:dyDescent="0.2">
      <c r="A22" s="172"/>
      <c r="B22" s="172"/>
      <c r="C22" s="159"/>
      <c r="D22" s="159"/>
      <c r="E22" s="172"/>
      <c r="F22" s="172"/>
    </row>
    <row r="23" spans="1:6" x14ac:dyDescent="0.2">
      <c r="A23" s="172"/>
      <c r="B23" s="172"/>
      <c r="C23" s="172"/>
      <c r="D23" s="172"/>
      <c r="E23" s="172"/>
      <c r="F23" s="172"/>
    </row>
    <row r="24" spans="1:6" x14ac:dyDescent="0.2">
      <c r="C24" s="39"/>
    </row>
    <row r="29" spans="1:6" ht="9.75" customHeight="1" x14ac:dyDescent="0.2"/>
  </sheetData>
  <mergeCells count="10">
    <mergeCell ref="A9:F9"/>
    <mergeCell ref="A11:A12"/>
    <mergeCell ref="B11:B12"/>
    <mergeCell ref="C11:C12"/>
    <mergeCell ref="D11:F11"/>
    <mergeCell ref="B6:E6"/>
    <mergeCell ref="B5:E5"/>
    <mergeCell ref="B3:D3"/>
    <mergeCell ref="B7:E7"/>
    <mergeCell ref="A8:F8"/>
  </mergeCells>
  <printOptions horizontalCentered="1"/>
  <pageMargins left="0.78740157480314965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SheetLayoutView="100" workbookViewId="0">
      <selection activeCell="G21" sqref="G21"/>
    </sheetView>
  </sheetViews>
  <sheetFormatPr defaultRowHeight="12" x14ac:dyDescent="0.2"/>
  <cols>
    <col min="1" max="1" width="6.28515625" style="37" customWidth="1"/>
    <col min="2" max="2" width="43" style="37" customWidth="1"/>
    <col min="3" max="3" width="21.85546875" style="37" customWidth="1"/>
    <col min="4" max="4" width="20.7109375" style="37" customWidth="1"/>
    <col min="5" max="5" width="16.28515625" style="37" customWidth="1"/>
    <col min="6" max="6" width="10.42578125" style="37" bestFit="1" customWidth="1"/>
    <col min="7" max="256" width="9.140625" style="37"/>
    <col min="257" max="257" width="7.42578125" style="37" bestFit="1" customWidth="1"/>
    <col min="258" max="258" width="55.42578125" style="37" customWidth="1"/>
    <col min="259" max="259" width="29.7109375" style="37" customWidth="1"/>
    <col min="260" max="260" width="20.7109375" style="37" customWidth="1"/>
    <col min="261" max="261" width="16.28515625" style="37" customWidth="1"/>
    <col min="262" max="262" width="10.42578125" style="37" bestFit="1" customWidth="1"/>
    <col min="263" max="512" width="9.140625" style="37"/>
    <col min="513" max="513" width="7.42578125" style="37" bestFit="1" customWidth="1"/>
    <col min="514" max="514" width="55.42578125" style="37" customWidth="1"/>
    <col min="515" max="515" width="29.7109375" style="37" customWidth="1"/>
    <col min="516" max="516" width="20.7109375" style="37" customWidth="1"/>
    <col min="517" max="517" width="16.28515625" style="37" customWidth="1"/>
    <col min="518" max="518" width="10.42578125" style="37" bestFit="1" customWidth="1"/>
    <col min="519" max="768" width="9.140625" style="37"/>
    <col min="769" max="769" width="7.42578125" style="37" bestFit="1" customWidth="1"/>
    <col min="770" max="770" width="55.42578125" style="37" customWidth="1"/>
    <col min="771" max="771" width="29.7109375" style="37" customWidth="1"/>
    <col min="772" max="772" width="20.7109375" style="37" customWidth="1"/>
    <col min="773" max="773" width="16.28515625" style="37" customWidth="1"/>
    <col min="774" max="774" width="10.42578125" style="37" bestFit="1" customWidth="1"/>
    <col min="775" max="1024" width="9.140625" style="37"/>
    <col min="1025" max="1025" width="7.42578125" style="37" bestFit="1" customWidth="1"/>
    <col min="1026" max="1026" width="55.42578125" style="37" customWidth="1"/>
    <col min="1027" max="1027" width="29.7109375" style="37" customWidth="1"/>
    <col min="1028" max="1028" width="20.7109375" style="37" customWidth="1"/>
    <col min="1029" max="1029" width="16.28515625" style="37" customWidth="1"/>
    <col min="1030" max="1030" width="10.42578125" style="37" bestFit="1" customWidth="1"/>
    <col min="1031" max="1280" width="9.140625" style="37"/>
    <col min="1281" max="1281" width="7.42578125" style="37" bestFit="1" customWidth="1"/>
    <col min="1282" max="1282" width="55.42578125" style="37" customWidth="1"/>
    <col min="1283" max="1283" width="29.7109375" style="37" customWidth="1"/>
    <col min="1284" max="1284" width="20.7109375" style="37" customWidth="1"/>
    <col min="1285" max="1285" width="16.28515625" style="37" customWidth="1"/>
    <col min="1286" max="1286" width="10.42578125" style="37" bestFit="1" customWidth="1"/>
    <col min="1287" max="1536" width="9.140625" style="37"/>
    <col min="1537" max="1537" width="7.42578125" style="37" bestFit="1" customWidth="1"/>
    <col min="1538" max="1538" width="55.42578125" style="37" customWidth="1"/>
    <col min="1539" max="1539" width="29.7109375" style="37" customWidth="1"/>
    <col min="1540" max="1540" width="20.7109375" style="37" customWidth="1"/>
    <col min="1541" max="1541" width="16.28515625" style="37" customWidth="1"/>
    <col min="1542" max="1542" width="10.42578125" style="37" bestFit="1" customWidth="1"/>
    <col min="1543" max="1792" width="9.140625" style="37"/>
    <col min="1793" max="1793" width="7.42578125" style="37" bestFit="1" customWidth="1"/>
    <col min="1794" max="1794" width="55.42578125" style="37" customWidth="1"/>
    <col min="1795" max="1795" width="29.7109375" style="37" customWidth="1"/>
    <col min="1796" max="1796" width="20.7109375" style="37" customWidth="1"/>
    <col min="1797" max="1797" width="16.28515625" style="37" customWidth="1"/>
    <col min="1798" max="1798" width="10.42578125" style="37" bestFit="1" customWidth="1"/>
    <col min="1799" max="2048" width="9.140625" style="37"/>
    <col min="2049" max="2049" width="7.42578125" style="37" bestFit="1" customWidth="1"/>
    <col min="2050" max="2050" width="55.42578125" style="37" customWidth="1"/>
    <col min="2051" max="2051" width="29.7109375" style="37" customWidth="1"/>
    <col min="2052" max="2052" width="20.7109375" style="37" customWidth="1"/>
    <col min="2053" max="2053" width="16.28515625" style="37" customWidth="1"/>
    <col min="2054" max="2054" width="10.42578125" style="37" bestFit="1" customWidth="1"/>
    <col min="2055" max="2304" width="9.140625" style="37"/>
    <col min="2305" max="2305" width="7.42578125" style="37" bestFit="1" customWidth="1"/>
    <col min="2306" max="2306" width="55.42578125" style="37" customWidth="1"/>
    <col min="2307" max="2307" width="29.7109375" style="37" customWidth="1"/>
    <col min="2308" max="2308" width="20.7109375" style="37" customWidth="1"/>
    <col min="2309" max="2309" width="16.28515625" style="37" customWidth="1"/>
    <col min="2310" max="2310" width="10.42578125" style="37" bestFit="1" customWidth="1"/>
    <col min="2311" max="2560" width="9.140625" style="37"/>
    <col min="2561" max="2561" width="7.42578125" style="37" bestFit="1" customWidth="1"/>
    <col min="2562" max="2562" width="55.42578125" style="37" customWidth="1"/>
    <col min="2563" max="2563" width="29.7109375" style="37" customWidth="1"/>
    <col min="2564" max="2564" width="20.7109375" style="37" customWidth="1"/>
    <col min="2565" max="2565" width="16.28515625" style="37" customWidth="1"/>
    <col min="2566" max="2566" width="10.42578125" style="37" bestFit="1" customWidth="1"/>
    <col min="2567" max="2816" width="9.140625" style="37"/>
    <col min="2817" max="2817" width="7.42578125" style="37" bestFit="1" customWidth="1"/>
    <col min="2818" max="2818" width="55.42578125" style="37" customWidth="1"/>
    <col min="2819" max="2819" width="29.7109375" style="37" customWidth="1"/>
    <col min="2820" max="2820" width="20.7109375" style="37" customWidth="1"/>
    <col min="2821" max="2821" width="16.28515625" style="37" customWidth="1"/>
    <col min="2822" max="2822" width="10.42578125" style="37" bestFit="1" customWidth="1"/>
    <col min="2823" max="3072" width="9.140625" style="37"/>
    <col min="3073" max="3073" width="7.42578125" style="37" bestFit="1" customWidth="1"/>
    <col min="3074" max="3074" width="55.42578125" style="37" customWidth="1"/>
    <col min="3075" max="3075" width="29.7109375" style="37" customWidth="1"/>
    <col min="3076" max="3076" width="20.7109375" style="37" customWidth="1"/>
    <col min="3077" max="3077" width="16.28515625" style="37" customWidth="1"/>
    <col min="3078" max="3078" width="10.42578125" style="37" bestFit="1" customWidth="1"/>
    <col min="3079" max="3328" width="9.140625" style="37"/>
    <col min="3329" max="3329" width="7.42578125" style="37" bestFit="1" customWidth="1"/>
    <col min="3330" max="3330" width="55.42578125" style="37" customWidth="1"/>
    <col min="3331" max="3331" width="29.7109375" style="37" customWidth="1"/>
    <col min="3332" max="3332" width="20.7109375" style="37" customWidth="1"/>
    <col min="3333" max="3333" width="16.28515625" style="37" customWidth="1"/>
    <col min="3334" max="3334" width="10.42578125" style="37" bestFit="1" customWidth="1"/>
    <col min="3335" max="3584" width="9.140625" style="37"/>
    <col min="3585" max="3585" width="7.42578125" style="37" bestFit="1" customWidth="1"/>
    <col min="3586" max="3586" width="55.42578125" style="37" customWidth="1"/>
    <col min="3587" max="3587" width="29.7109375" style="37" customWidth="1"/>
    <col min="3588" max="3588" width="20.7109375" style="37" customWidth="1"/>
    <col min="3589" max="3589" width="16.28515625" style="37" customWidth="1"/>
    <col min="3590" max="3590" width="10.42578125" style="37" bestFit="1" customWidth="1"/>
    <col min="3591" max="3840" width="9.140625" style="37"/>
    <col min="3841" max="3841" width="7.42578125" style="37" bestFit="1" customWidth="1"/>
    <col min="3842" max="3842" width="55.42578125" style="37" customWidth="1"/>
    <col min="3843" max="3843" width="29.7109375" style="37" customWidth="1"/>
    <col min="3844" max="3844" width="20.7109375" style="37" customWidth="1"/>
    <col min="3845" max="3845" width="16.28515625" style="37" customWidth="1"/>
    <col min="3846" max="3846" width="10.42578125" style="37" bestFit="1" customWidth="1"/>
    <col min="3847" max="4096" width="9.140625" style="37"/>
    <col min="4097" max="4097" width="7.42578125" style="37" bestFit="1" customWidth="1"/>
    <col min="4098" max="4098" width="55.42578125" style="37" customWidth="1"/>
    <col min="4099" max="4099" width="29.7109375" style="37" customWidth="1"/>
    <col min="4100" max="4100" width="20.7109375" style="37" customWidth="1"/>
    <col min="4101" max="4101" width="16.28515625" style="37" customWidth="1"/>
    <col min="4102" max="4102" width="10.42578125" style="37" bestFit="1" customWidth="1"/>
    <col min="4103" max="4352" width="9.140625" style="37"/>
    <col min="4353" max="4353" width="7.42578125" style="37" bestFit="1" customWidth="1"/>
    <col min="4354" max="4354" width="55.42578125" style="37" customWidth="1"/>
    <col min="4355" max="4355" width="29.7109375" style="37" customWidth="1"/>
    <col min="4356" max="4356" width="20.7109375" style="37" customWidth="1"/>
    <col min="4357" max="4357" width="16.28515625" style="37" customWidth="1"/>
    <col min="4358" max="4358" width="10.42578125" style="37" bestFit="1" customWidth="1"/>
    <col min="4359" max="4608" width="9.140625" style="37"/>
    <col min="4609" max="4609" width="7.42578125" style="37" bestFit="1" customWidth="1"/>
    <col min="4610" max="4610" width="55.42578125" style="37" customWidth="1"/>
    <col min="4611" max="4611" width="29.7109375" style="37" customWidth="1"/>
    <col min="4612" max="4612" width="20.7109375" style="37" customWidth="1"/>
    <col min="4613" max="4613" width="16.28515625" style="37" customWidth="1"/>
    <col min="4614" max="4614" width="10.42578125" style="37" bestFit="1" customWidth="1"/>
    <col min="4615" max="4864" width="9.140625" style="37"/>
    <col min="4865" max="4865" width="7.42578125" style="37" bestFit="1" customWidth="1"/>
    <col min="4866" max="4866" width="55.42578125" style="37" customWidth="1"/>
    <col min="4867" max="4867" width="29.7109375" style="37" customWidth="1"/>
    <col min="4868" max="4868" width="20.7109375" style="37" customWidth="1"/>
    <col min="4869" max="4869" width="16.28515625" style="37" customWidth="1"/>
    <col min="4870" max="4870" width="10.42578125" style="37" bestFit="1" customWidth="1"/>
    <col min="4871" max="5120" width="9.140625" style="37"/>
    <col min="5121" max="5121" width="7.42578125" style="37" bestFit="1" customWidth="1"/>
    <col min="5122" max="5122" width="55.42578125" style="37" customWidth="1"/>
    <col min="5123" max="5123" width="29.7109375" style="37" customWidth="1"/>
    <col min="5124" max="5124" width="20.7109375" style="37" customWidth="1"/>
    <col min="5125" max="5125" width="16.28515625" style="37" customWidth="1"/>
    <col min="5126" max="5126" width="10.42578125" style="37" bestFit="1" customWidth="1"/>
    <col min="5127" max="5376" width="9.140625" style="37"/>
    <col min="5377" max="5377" width="7.42578125" style="37" bestFit="1" customWidth="1"/>
    <col min="5378" max="5378" width="55.42578125" style="37" customWidth="1"/>
    <col min="5379" max="5379" width="29.7109375" style="37" customWidth="1"/>
    <col min="5380" max="5380" width="20.7109375" style="37" customWidth="1"/>
    <col min="5381" max="5381" width="16.28515625" style="37" customWidth="1"/>
    <col min="5382" max="5382" width="10.42578125" style="37" bestFit="1" customWidth="1"/>
    <col min="5383" max="5632" width="9.140625" style="37"/>
    <col min="5633" max="5633" width="7.42578125" style="37" bestFit="1" customWidth="1"/>
    <col min="5634" max="5634" width="55.42578125" style="37" customWidth="1"/>
    <col min="5635" max="5635" width="29.7109375" style="37" customWidth="1"/>
    <col min="5636" max="5636" width="20.7109375" style="37" customWidth="1"/>
    <col min="5637" max="5637" width="16.28515625" style="37" customWidth="1"/>
    <col min="5638" max="5638" width="10.42578125" style="37" bestFit="1" customWidth="1"/>
    <col min="5639" max="5888" width="9.140625" style="37"/>
    <col min="5889" max="5889" width="7.42578125" style="37" bestFit="1" customWidth="1"/>
    <col min="5890" max="5890" width="55.42578125" style="37" customWidth="1"/>
    <col min="5891" max="5891" width="29.7109375" style="37" customWidth="1"/>
    <col min="5892" max="5892" width="20.7109375" style="37" customWidth="1"/>
    <col min="5893" max="5893" width="16.28515625" style="37" customWidth="1"/>
    <col min="5894" max="5894" width="10.42578125" style="37" bestFit="1" customWidth="1"/>
    <col min="5895" max="6144" width="9.140625" style="37"/>
    <col min="6145" max="6145" width="7.42578125" style="37" bestFit="1" customWidth="1"/>
    <col min="6146" max="6146" width="55.42578125" style="37" customWidth="1"/>
    <col min="6147" max="6147" width="29.7109375" style="37" customWidth="1"/>
    <col min="6148" max="6148" width="20.7109375" style="37" customWidth="1"/>
    <col min="6149" max="6149" width="16.28515625" style="37" customWidth="1"/>
    <col min="6150" max="6150" width="10.42578125" style="37" bestFit="1" customWidth="1"/>
    <col min="6151" max="6400" width="9.140625" style="37"/>
    <col min="6401" max="6401" width="7.42578125" style="37" bestFit="1" customWidth="1"/>
    <col min="6402" max="6402" width="55.42578125" style="37" customWidth="1"/>
    <col min="6403" max="6403" width="29.7109375" style="37" customWidth="1"/>
    <col min="6404" max="6404" width="20.7109375" style="37" customWidth="1"/>
    <col min="6405" max="6405" width="16.28515625" style="37" customWidth="1"/>
    <col min="6406" max="6406" width="10.42578125" style="37" bestFit="1" customWidth="1"/>
    <col min="6407" max="6656" width="9.140625" style="37"/>
    <col min="6657" max="6657" width="7.42578125" style="37" bestFit="1" customWidth="1"/>
    <col min="6658" max="6658" width="55.42578125" style="37" customWidth="1"/>
    <col min="6659" max="6659" width="29.7109375" style="37" customWidth="1"/>
    <col min="6660" max="6660" width="20.7109375" style="37" customWidth="1"/>
    <col min="6661" max="6661" width="16.28515625" style="37" customWidth="1"/>
    <col min="6662" max="6662" width="10.42578125" style="37" bestFit="1" customWidth="1"/>
    <col min="6663" max="6912" width="9.140625" style="37"/>
    <col min="6913" max="6913" width="7.42578125" style="37" bestFit="1" customWidth="1"/>
    <col min="6914" max="6914" width="55.42578125" style="37" customWidth="1"/>
    <col min="6915" max="6915" width="29.7109375" style="37" customWidth="1"/>
    <col min="6916" max="6916" width="20.7109375" style="37" customWidth="1"/>
    <col min="6917" max="6917" width="16.28515625" style="37" customWidth="1"/>
    <col min="6918" max="6918" width="10.42578125" style="37" bestFit="1" customWidth="1"/>
    <col min="6919" max="7168" width="9.140625" style="37"/>
    <col min="7169" max="7169" width="7.42578125" style="37" bestFit="1" customWidth="1"/>
    <col min="7170" max="7170" width="55.42578125" style="37" customWidth="1"/>
    <col min="7171" max="7171" width="29.7109375" style="37" customWidth="1"/>
    <col min="7172" max="7172" width="20.7109375" style="37" customWidth="1"/>
    <col min="7173" max="7173" width="16.28515625" style="37" customWidth="1"/>
    <col min="7174" max="7174" width="10.42578125" style="37" bestFit="1" customWidth="1"/>
    <col min="7175" max="7424" width="9.140625" style="37"/>
    <col min="7425" max="7425" width="7.42578125" style="37" bestFit="1" customWidth="1"/>
    <col min="7426" max="7426" width="55.42578125" style="37" customWidth="1"/>
    <col min="7427" max="7427" width="29.7109375" style="37" customWidth="1"/>
    <col min="7428" max="7428" width="20.7109375" style="37" customWidth="1"/>
    <col min="7429" max="7429" width="16.28515625" style="37" customWidth="1"/>
    <col min="7430" max="7430" width="10.42578125" style="37" bestFit="1" customWidth="1"/>
    <col min="7431" max="7680" width="9.140625" style="37"/>
    <col min="7681" max="7681" width="7.42578125" style="37" bestFit="1" customWidth="1"/>
    <col min="7682" max="7682" width="55.42578125" style="37" customWidth="1"/>
    <col min="7683" max="7683" width="29.7109375" style="37" customWidth="1"/>
    <col min="7684" max="7684" width="20.7109375" style="37" customWidth="1"/>
    <col min="7685" max="7685" width="16.28515625" style="37" customWidth="1"/>
    <col min="7686" max="7686" width="10.42578125" style="37" bestFit="1" customWidth="1"/>
    <col min="7687" max="7936" width="9.140625" style="37"/>
    <col min="7937" max="7937" width="7.42578125" style="37" bestFit="1" customWidth="1"/>
    <col min="7938" max="7938" width="55.42578125" style="37" customWidth="1"/>
    <col min="7939" max="7939" width="29.7109375" style="37" customWidth="1"/>
    <col min="7940" max="7940" width="20.7109375" style="37" customWidth="1"/>
    <col min="7941" max="7941" width="16.28515625" style="37" customWidth="1"/>
    <col min="7942" max="7942" width="10.42578125" style="37" bestFit="1" customWidth="1"/>
    <col min="7943" max="8192" width="9.140625" style="37"/>
    <col min="8193" max="8193" width="7.42578125" style="37" bestFit="1" customWidth="1"/>
    <col min="8194" max="8194" width="55.42578125" style="37" customWidth="1"/>
    <col min="8195" max="8195" width="29.7109375" style="37" customWidth="1"/>
    <col min="8196" max="8196" width="20.7109375" style="37" customWidth="1"/>
    <col min="8197" max="8197" width="16.28515625" style="37" customWidth="1"/>
    <col min="8198" max="8198" width="10.42578125" style="37" bestFit="1" customWidth="1"/>
    <col min="8199" max="8448" width="9.140625" style="37"/>
    <col min="8449" max="8449" width="7.42578125" style="37" bestFit="1" customWidth="1"/>
    <col min="8450" max="8450" width="55.42578125" style="37" customWidth="1"/>
    <col min="8451" max="8451" width="29.7109375" style="37" customWidth="1"/>
    <col min="8452" max="8452" width="20.7109375" style="37" customWidth="1"/>
    <col min="8453" max="8453" width="16.28515625" style="37" customWidth="1"/>
    <col min="8454" max="8454" width="10.42578125" style="37" bestFit="1" customWidth="1"/>
    <col min="8455" max="8704" width="9.140625" style="37"/>
    <col min="8705" max="8705" width="7.42578125" style="37" bestFit="1" customWidth="1"/>
    <col min="8706" max="8706" width="55.42578125" style="37" customWidth="1"/>
    <col min="8707" max="8707" width="29.7109375" style="37" customWidth="1"/>
    <col min="8708" max="8708" width="20.7109375" style="37" customWidth="1"/>
    <col min="8709" max="8709" width="16.28515625" style="37" customWidth="1"/>
    <col min="8710" max="8710" width="10.42578125" style="37" bestFit="1" customWidth="1"/>
    <col min="8711" max="8960" width="9.140625" style="37"/>
    <col min="8961" max="8961" width="7.42578125" style="37" bestFit="1" customWidth="1"/>
    <col min="8962" max="8962" width="55.42578125" style="37" customWidth="1"/>
    <col min="8963" max="8963" width="29.7109375" style="37" customWidth="1"/>
    <col min="8964" max="8964" width="20.7109375" style="37" customWidth="1"/>
    <col min="8965" max="8965" width="16.28515625" style="37" customWidth="1"/>
    <col min="8966" max="8966" width="10.42578125" style="37" bestFit="1" customWidth="1"/>
    <col min="8967" max="9216" width="9.140625" style="37"/>
    <col min="9217" max="9217" width="7.42578125" style="37" bestFit="1" customWidth="1"/>
    <col min="9218" max="9218" width="55.42578125" style="37" customWidth="1"/>
    <col min="9219" max="9219" width="29.7109375" style="37" customWidth="1"/>
    <col min="9220" max="9220" width="20.7109375" style="37" customWidth="1"/>
    <col min="9221" max="9221" width="16.28515625" style="37" customWidth="1"/>
    <col min="9222" max="9222" width="10.42578125" style="37" bestFit="1" customWidth="1"/>
    <col min="9223" max="9472" width="9.140625" style="37"/>
    <col min="9473" max="9473" width="7.42578125" style="37" bestFit="1" customWidth="1"/>
    <col min="9474" max="9474" width="55.42578125" style="37" customWidth="1"/>
    <col min="9475" max="9475" width="29.7109375" style="37" customWidth="1"/>
    <col min="9476" max="9476" width="20.7109375" style="37" customWidth="1"/>
    <col min="9477" max="9477" width="16.28515625" style="37" customWidth="1"/>
    <col min="9478" max="9478" width="10.42578125" style="37" bestFit="1" customWidth="1"/>
    <col min="9479" max="9728" width="9.140625" style="37"/>
    <col min="9729" max="9729" width="7.42578125" style="37" bestFit="1" customWidth="1"/>
    <col min="9730" max="9730" width="55.42578125" style="37" customWidth="1"/>
    <col min="9731" max="9731" width="29.7109375" style="37" customWidth="1"/>
    <col min="9732" max="9732" width="20.7109375" style="37" customWidth="1"/>
    <col min="9733" max="9733" width="16.28515625" style="37" customWidth="1"/>
    <col min="9734" max="9734" width="10.42578125" style="37" bestFit="1" customWidth="1"/>
    <col min="9735" max="9984" width="9.140625" style="37"/>
    <col min="9985" max="9985" width="7.42578125" style="37" bestFit="1" customWidth="1"/>
    <col min="9986" max="9986" width="55.42578125" style="37" customWidth="1"/>
    <col min="9987" max="9987" width="29.7109375" style="37" customWidth="1"/>
    <col min="9988" max="9988" width="20.7109375" style="37" customWidth="1"/>
    <col min="9989" max="9989" width="16.28515625" style="37" customWidth="1"/>
    <col min="9990" max="9990" width="10.42578125" style="37" bestFit="1" customWidth="1"/>
    <col min="9991" max="10240" width="9.140625" style="37"/>
    <col min="10241" max="10241" width="7.42578125" style="37" bestFit="1" customWidth="1"/>
    <col min="10242" max="10242" width="55.42578125" style="37" customWidth="1"/>
    <col min="10243" max="10243" width="29.7109375" style="37" customWidth="1"/>
    <col min="10244" max="10244" width="20.7109375" style="37" customWidth="1"/>
    <col min="10245" max="10245" width="16.28515625" style="37" customWidth="1"/>
    <col min="10246" max="10246" width="10.42578125" style="37" bestFit="1" customWidth="1"/>
    <col min="10247" max="10496" width="9.140625" style="37"/>
    <col min="10497" max="10497" width="7.42578125" style="37" bestFit="1" customWidth="1"/>
    <col min="10498" max="10498" width="55.42578125" style="37" customWidth="1"/>
    <col min="10499" max="10499" width="29.7109375" style="37" customWidth="1"/>
    <col min="10500" max="10500" width="20.7109375" style="37" customWidth="1"/>
    <col min="10501" max="10501" width="16.28515625" style="37" customWidth="1"/>
    <col min="10502" max="10502" width="10.42578125" style="37" bestFit="1" customWidth="1"/>
    <col min="10503" max="10752" width="9.140625" style="37"/>
    <col min="10753" max="10753" width="7.42578125" style="37" bestFit="1" customWidth="1"/>
    <col min="10754" max="10754" width="55.42578125" style="37" customWidth="1"/>
    <col min="10755" max="10755" width="29.7109375" style="37" customWidth="1"/>
    <col min="10756" max="10756" width="20.7109375" style="37" customWidth="1"/>
    <col min="10757" max="10757" width="16.28515625" style="37" customWidth="1"/>
    <col min="10758" max="10758" width="10.42578125" style="37" bestFit="1" customWidth="1"/>
    <col min="10759" max="11008" width="9.140625" style="37"/>
    <col min="11009" max="11009" width="7.42578125" style="37" bestFit="1" customWidth="1"/>
    <col min="11010" max="11010" width="55.42578125" style="37" customWidth="1"/>
    <col min="11011" max="11011" width="29.7109375" style="37" customWidth="1"/>
    <col min="11012" max="11012" width="20.7109375" style="37" customWidth="1"/>
    <col min="11013" max="11013" width="16.28515625" style="37" customWidth="1"/>
    <col min="11014" max="11014" width="10.42578125" style="37" bestFit="1" customWidth="1"/>
    <col min="11015" max="11264" width="9.140625" style="37"/>
    <col min="11265" max="11265" width="7.42578125" style="37" bestFit="1" customWidth="1"/>
    <col min="11266" max="11266" width="55.42578125" style="37" customWidth="1"/>
    <col min="11267" max="11267" width="29.7109375" style="37" customWidth="1"/>
    <col min="11268" max="11268" width="20.7109375" style="37" customWidth="1"/>
    <col min="11269" max="11269" width="16.28515625" style="37" customWidth="1"/>
    <col min="11270" max="11270" width="10.42578125" style="37" bestFit="1" customWidth="1"/>
    <col min="11271" max="11520" width="9.140625" style="37"/>
    <col min="11521" max="11521" width="7.42578125" style="37" bestFit="1" customWidth="1"/>
    <col min="11522" max="11522" width="55.42578125" style="37" customWidth="1"/>
    <col min="11523" max="11523" width="29.7109375" style="37" customWidth="1"/>
    <col min="11524" max="11524" width="20.7109375" style="37" customWidth="1"/>
    <col min="11525" max="11525" width="16.28515625" style="37" customWidth="1"/>
    <col min="11526" max="11526" width="10.42578125" style="37" bestFit="1" customWidth="1"/>
    <col min="11527" max="11776" width="9.140625" style="37"/>
    <col min="11777" max="11777" width="7.42578125" style="37" bestFit="1" customWidth="1"/>
    <col min="11778" max="11778" width="55.42578125" style="37" customWidth="1"/>
    <col min="11779" max="11779" width="29.7109375" style="37" customWidth="1"/>
    <col min="11780" max="11780" width="20.7109375" style="37" customWidth="1"/>
    <col min="11781" max="11781" width="16.28515625" style="37" customWidth="1"/>
    <col min="11782" max="11782" width="10.42578125" style="37" bestFit="1" customWidth="1"/>
    <col min="11783" max="12032" width="9.140625" style="37"/>
    <col min="12033" max="12033" width="7.42578125" style="37" bestFit="1" customWidth="1"/>
    <col min="12034" max="12034" width="55.42578125" style="37" customWidth="1"/>
    <col min="12035" max="12035" width="29.7109375" style="37" customWidth="1"/>
    <col min="12036" max="12036" width="20.7109375" style="37" customWidth="1"/>
    <col min="12037" max="12037" width="16.28515625" style="37" customWidth="1"/>
    <col min="12038" max="12038" width="10.42578125" style="37" bestFit="1" customWidth="1"/>
    <col min="12039" max="12288" width="9.140625" style="37"/>
    <col min="12289" max="12289" width="7.42578125" style="37" bestFit="1" customWidth="1"/>
    <col min="12290" max="12290" width="55.42578125" style="37" customWidth="1"/>
    <col min="12291" max="12291" width="29.7109375" style="37" customWidth="1"/>
    <col min="12292" max="12292" width="20.7109375" style="37" customWidth="1"/>
    <col min="12293" max="12293" width="16.28515625" style="37" customWidth="1"/>
    <col min="12294" max="12294" width="10.42578125" style="37" bestFit="1" customWidth="1"/>
    <col min="12295" max="12544" width="9.140625" style="37"/>
    <col min="12545" max="12545" width="7.42578125" style="37" bestFit="1" customWidth="1"/>
    <col min="12546" max="12546" width="55.42578125" style="37" customWidth="1"/>
    <col min="12547" max="12547" width="29.7109375" style="37" customWidth="1"/>
    <col min="12548" max="12548" width="20.7109375" style="37" customWidth="1"/>
    <col min="12549" max="12549" width="16.28515625" style="37" customWidth="1"/>
    <col min="12550" max="12550" width="10.42578125" style="37" bestFit="1" customWidth="1"/>
    <col min="12551" max="12800" width="9.140625" style="37"/>
    <col min="12801" max="12801" width="7.42578125" style="37" bestFit="1" customWidth="1"/>
    <col min="12802" max="12802" width="55.42578125" style="37" customWidth="1"/>
    <col min="12803" max="12803" width="29.7109375" style="37" customWidth="1"/>
    <col min="12804" max="12804" width="20.7109375" style="37" customWidth="1"/>
    <col min="12805" max="12805" width="16.28515625" style="37" customWidth="1"/>
    <col min="12806" max="12806" width="10.42578125" style="37" bestFit="1" customWidth="1"/>
    <col min="12807" max="13056" width="9.140625" style="37"/>
    <col min="13057" max="13057" width="7.42578125" style="37" bestFit="1" customWidth="1"/>
    <col min="13058" max="13058" width="55.42578125" style="37" customWidth="1"/>
    <col min="13059" max="13059" width="29.7109375" style="37" customWidth="1"/>
    <col min="13060" max="13060" width="20.7109375" style="37" customWidth="1"/>
    <col min="13061" max="13061" width="16.28515625" style="37" customWidth="1"/>
    <col min="13062" max="13062" width="10.42578125" style="37" bestFit="1" customWidth="1"/>
    <col min="13063" max="13312" width="9.140625" style="37"/>
    <col min="13313" max="13313" width="7.42578125" style="37" bestFit="1" customWidth="1"/>
    <col min="13314" max="13314" width="55.42578125" style="37" customWidth="1"/>
    <col min="13315" max="13315" width="29.7109375" style="37" customWidth="1"/>
    <col min="13316" max="13316" width="20.7109375" style="37" customWidth="1"/>
    <col min="13317" max="13317" width="16.28515625" style="37" customWidth="1"/>
    <col min="13318" max="13318" width="10.42578125" style="37" bestFit="1" customWidth="1"/>
    <col min="13319" max="13568" width="9.140625" style="37"/>
    <col min="13569" max="13569" width="7.42578125" style="37" bestFit="1" customWidth="1"/>
    <col min="13570" max="13570" width="55.42578125" style="37" customWidth="1"/>
    <col min="13571" max="13571" width="29.7109375" style="37" customWidth="1"/>
    <col min="13572" max="13572" width="20.7109375" style="37" customWidth="1"/>
    <col min="13573" max="13573" width="16.28515625" style="37" customWidth="1"/>
    <col min="13574" max="13574" width="10.42578125" style="37" bestFit="1" customWidth="1"/>
    <col min="13575" max="13824" width="9.140625" style="37"/>
    <col min="13825" max="13825" width="7.42578125" style="37" bestFit="1" customWidth="1"/>
    <col min="13826" max="13826" width="55.42578125" style="37" customWidth="1"/>
    <col min="13827" max="13827" width="29.7109375" style="37" customWidth="1"/>
    <col min="13828" max="13828" width="20.7109375" style="37" customWidth="1"/>
    <col min="13829" max="13829" width="16.28515625" style="37" customWidth="1"/>
    <col min="13830" max="13830" width="10.42578125" style="37" bestFit="1" customWidth="1"/>
    <col min="13831" max="14080" width="9.140625" style="37"/>
    <col min="14081" max="14081" width="7.42578125" style="37" bestFit="1" customWidth="1"/>
    <col min="14082" max="14082" width="55.42578125" style="37" customWidth="1"/>
    <col min="14083" max="14083" width="29.7109375" style="37" customWidth="1"/>
    <col min="14084" max="14084" width="20.7109375" style="37" customWidth="1"/>
    <col min="14085" max="14085" width="16.28515625" style="37" customWidth="1"/>
    <col min="14086" max="14086" width="10.42578125" style="37" bestFit="1" customWidth="1"/>
    <col min="14087" max="14336" width="9.140625" style="37"/>
    <col min="14337" max="14337" width="7.42578125" style="37" bestFit="1" customWidth="1"/>
    <col min="14338" max="14338" width="55.42578125" style="37" customWidth="1"/>
    <col min="14339" max="14339" width="29.7109375" style="37" customWidth="1"/>
    <col min="14340" max="14340" width="20.7109375" style="37" customWidth="1"/>
    <col min="14341" max="14341" width="16.28515625" style="37" customWidth="1"/>
    <col min="14342" max="14342" width="10.42578125" style="37" bestFit="1" customWidth="1"/>
    <col min="14343" max="14592" width="9.140625" style="37"/>
    <col min="14593" max="14593" width="7.42578125" style="37" bestFit="1" customWidth="1"/>
    <col min="14594" max="14594" width="55.42578125" style="37" customWidth="1"/>
    <col min="14595" max="14595" width="29.7109375" style="37" customWidth="1"/>
    <col min="14596" max="14596" width="20.7109375" style="37" customWidth="1"/>
    <col min="14597" max="14597" width="16.28515625" style="37" customWidth="1"/>
    <col min="14598" max="14598" width="10.42578125" style="37" bestFit="1" customWidth="1"/>
    <col min="14599" max="14848" width="9.140625" style="37"/>
    <col min="14849" max="14849" width="7.42578125" style="37" bestFit="1" customWidth="1"/>
    <col min="14850" max="14850" width="55.42578125" style="37" customWidth="1"/>
    <col min="14851" max="14851" width="29.7109375" style="37" customWidth="1"/>
    <col min="14852" max="14852" width="20.7109375" style="37" customWidth="1"/>
    <col min="14853" max="14853" width="16.28515625" style="37" customWidth="1"/>
    <col min="14854" max="14854" width="10.42578125" style="37" bestFit="1" customWidth="1"/>
    <col min="14855" max="15104" width="9.140625" style="37"/>
    <col min="15105" max="15105" width="7.42578125" style="37" bestFit="1" customWidth="1"/>
    <col min="15106" max="15106" width="55.42578125" style="37" customWidth="1"/>
    <col min="15107" max="15107" width="29.7109375" style="37" customWidth="1"/>
    <col min="15108" max="15108" width="20.7109375" style="37" customWidth="1"/>
    <col min="15109" max="15109" width="16.28515625" style="37" customWidth="1"/>
    <col min="15110" max="15110" width="10.42578125" style="37" bestFit="1" customWidth="1"/>
    <col min="15111" max="15360" width="9.140625" style="37"/>
    <col min="15361" max="15361" width="7.42578125" style="37" bestFit="1" customWidth="1"/>
    <col min="15362" max="15362" width="55.42578125" style="37" customWidth="1"/>
    <col min="15363" max="15363" width="29.7109375" style="37" customWidth="1"/>
    <col min="15364" max="15364" width="20.7109375" style="37" customWidth="1"/>
    <col min="15365" max="15365" width="16.28515625" style="37" customWidth="1"/>
    <col min="15366" max="15366" width="10.42578125" style="37" bestFit="1" customWidth="1"/>
    <col min="15367" max="15616" width="9.140625" style="37"/>
    <col min="15617" max="15617" width="7.42578125" style="37" bestFit="1" customWidth="1"/>
    <col min="15618" max="15618" width="55.42578125" style="37" customWidth="1"/>
    <col min="15619" max="15619" width="29.7109375" style="37" customWidth="1"/>
    <col min="15620" max="15620" width="20.7109375" style="37" customWidth="1"/>
    <col min="15621" max="15621" width="16.28515625" style="37" customWidth="1"/>
    <col min="15622" max="15622" width="10.42578125" style="37" bestFit="1" customWidth="1"/>
    <col min="15623" max="15872" width="9.140625" style="37"/>
    <col min="15873" max="15873" width="7.42578125" style="37" bestFit="1" customWidth="1"/>
    <col min="15874" max="15874" width="55.42578125" style="37" customWidth="1"/>
    <col min="15875" max="15875" width="29.7109375" style="37" customWidth="1"/>
    <col min="15876" max="15876" width="20.7109375" style="37" customWidth="1"/>
    <col min="15877" max="15877" width="16.28515625" style="37" customWidth="1"/>
    <col min="15878" max="15878" width="10.42578125" style="37" bestFit="1" customWidth="1"/>
    <col min="15879" max="16128" width="9.140625" style="37"/>
    <col min="16129" max="16129" width="7.42578125" style="37" bestFit="1" customWidth="1"/>
    <col min="16130" max="16130" width="55.42578125" style="37" customWidth="1"/>
    <col min="16131" max="16131" width="29.7109375" style="37" customWidth="1"/>
    <col min="16132" max="16132" width="20.7109375" style="37" customWidth="1"/>
    <col min="16133" max="16133" width="16.28515625" style="37" customWidth="1"/>
    <col min="16134" max="16134" width="10.42578125" style="37" bestFit="1" customWidth="1"/>
    <col min="16135" max="16384" width="9.140625" style="37"/>
  </cols>
  <sheetData>
    <row r="1" spans="1:14" s="33" customFormat="1" ht="21.75" customHeight="1" x14ac:dyDescent="0.2">
      <c r="A1" s="159"/>
      <c r="B1" s="160" t="s">
        <v>188</v>
      </c>
      <c r="C1" s="161" t="s">
        <v>39</v>
      </c>
      <c r="D1" s="162" t="s">
        <v>285</v>
      </c>
      <c r="E1" s="40"/>
      <c r="F1" s="40"/>
    </row>
    <row r="2" spans="1:14" s="33" customFormat="1" x14ac:dyDescent="0.2">
      <c r="A2" s="159"/>
      <c r="B2" s="160" t="s">
        <v>190</v>
      </c>
      <c r="C2" s="163" t="s">
        <v>13</v>
      </c>
      <c r="D2" s="164"/>
      <c r="E2" s="41"/>
      <c r="F2" s="41"/>
    </row>
    <row r="3" spans="1:14" s="33" customFormat="1" x14ac:dyDescent="0.2">
      <c r="A3" s="159"/>
      <c r="B3" s="160" t="s">
        <v>191</v>
      </c>
      <c r="C3" s="571" t="s">
        <v>192</v>
      </c>
      <c r="D3" s="571"/>
      <c r="E3" s="41"/>
      <c r="F3" s="41"/>
    </row>
    <row r="4" spans="1:14" s="33" customFormat="1" x14ac:dyDescent="0.2">
      <c r="A4" s="159"/>
      <c r="B4" s="160" t="s">
        <v>193</v>
      </c>
      <c r="C4" s="163" t="s">
        <v>45</v>
      </c>
      <c r="D4" s="164"/>
      <c r="E4" s="41"/>
      <c r="F4" s="41"/>
    </row>
    <row r="5" spans="1:14" s="33" customFormat="1" x14ac:dyDescent="0.2">
      <c r="A5" s="159"/>
      <c r="B5" s="160" t="s">
        <v>194</v>
      </c>
      <c r="C5" s="165" t="s">
        <v>47</v>
      </c>
      <c r="D5" s="165"/>
      <c r="E5" s="34"/>
      <c r="F5" s="35"/>
    </row>
    <row r="6" spans="1:14" s="33" customFormat="1" x14ac:dyDescent="0.2">
      <c r="A6" s="159"/>
      <c r="B6" s="160" t="s">
        <v>195</v>
      </c>
      <c r="C6" s="166"/>
      <c r="D6" s="162"/>
      <c r="F6" s="35"/>
    </row>
    <row r="7" spans="1:14" s="33" customFormat="1" ht="14.25" customHeight="1" x14ac:dyDescent="0.2">
      <c r="A7" s="583" t="s">
        <v>461</v>
      </c>
      <c r="B7" s="583"/>
      <c r="C7" s="583"/>
      <c r="D7" s="583"/>
    </row>
    <row r="8" spans="1:14" s="33" customFormat="1" x14ac:dyDescent="0.2">
      <c r="A8" s="167"/>
      <c r="B8" s="168"/>
      <c r="C8" s="168"/>
      <c r="D8" s="168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s="33" customFormat="1" ht="8.25" customHeight="1" x14ac:dyDescent="0.2">
      <c r="A9" s="580" t="s">
        <v>286</v>
      </c>
      <c r="B9" s="581" t="s">
        <v>287</v>
      </c>
      <c r="C9" s="582" t="s">
        <v>288</v>
      </c>
      <c r="D9" s="582" t="s">
        <v>289</v>
      </c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ht="13.5" customHeight="1" x14ac:dyDescent="0.2">
      <c r="A10" s="580"/>
      <c r="B10" s="581"/>
      <c r="C10" s="582"/>
      <c r="D10" s="582"/>
    </row>
    <row r="11" spans="1:14" ht="19.899999999999999" customHeight="1" x14ac:dyDescent="0.2">
      <c r="A11" s="289">
        <v>1</v>
      </c>
      <c r="B11" s="169">
        <v>2</v>
      </c>
      <c r="C11" s="169">
        <v>3</v>
      </c>
      <c r="D11" s="169">
        <v>4</v>
      </c>
    </row>
    <row r="12" spans="1:14" ht="17.25" customHeight="1" x14ac:dyDescent="0.2">
      <c r="A12" s="170">
        <v>1</v>
      </c>
      <c r="B12" s="57" t="s">
        <v>290</v>
      </c>
      <c r="C12" s="290">
        <v>15849.49</v>
      </c>
      <c r="D12" s="291">
        <f>(C12/C$25)</f>
        <v>0.46259524071900421</v>
      </c>
    </row>
    <row r="13" spans="1:14" ht="15.75" customHeight="1" x14ac:dyDescent="0.2">
      <c r="A13" s="170">
        <v>2</v>
      </c>
      <c r="B13" s="57" t="s">
        <v>291</v>
      </c>
      <c r="C13" s="290">
        <v>0</v>
      </c>
      <c r="D13" s="291">
        <f t="shared" ref="D13:D24" si="0">(C13/C$25)</f>
        <v>0</v>
      </c>
    </row>
    <row r="14" spans="1:14" ht="15.75" customHeight="1" x14ac:dyDescent="0.2">
      <c r="A14" s="170">
        <v>3</v>
      </c>
      <c r="B14" s="287" t="s">
        <v>292</v>
      </c>
      <c r="C14" s="290">
        <v>10800</v>
      </c>
      <c r="D14" s="291">
        <f t="shared" si="0"/>
        <v>0.31521699434904499</v>
      </c>
    </row>
    <row r="15" spans="1:14" ht="16.5" customHeight="1" x14ac:dyDescent="0.2">
      <c r="A15" s="170">
        <v>4</v>
      </c>
      <c r="B15" s="287" t="s">
        <v>293</v>
      </c>
      <c r="C15" s="290">
        <v>3481.6800000000003</v>
      </c>
      <c r="D15" s="291">
        <f t="shared" si="0"/>
        <v>0.10161895415603547</v>
      </c>
    </row>
    <row r="16" spans="1:14" ht="16.5" customHeight="1" x14ac:dyDescent="0.2">
      <c r="A16" s="170">
        <v>5</v>
      </c>
      <c r="B16" s="287" t="s">
        <v>294</v>
      </c>
      <c r="C16" s="290">
        <v>0</v>
      </c>
      <c r="D16" s="291">
        <f t="shared" si="0"/>
        <v>0</v>
      </c>
    </row>
    <row r="17" spans="1:16" ht="15" customHeight="1" x14ac:dyDescent="0.2">
      <c r="A17" s="170">
        <v>6</v>
      </c>
      <c r="B17" s="287" t="s">
        <v>295</v>
      </c>
      <c r="C17" s="290">
        <v>0</v>
      </c>
      <c r="D17" s="291">
        <f t="shared" si="0"/>
        <v>0</v>
      </c>
    </row>
    <row r="18" spans="1:16" ht="15.75" customHeight="1" x14ac:dyDescent="0.2">
      <c r="A18" s="170">
        <v>7</v>
      </c>
      <c r="B18" s="287" t="s">
        <v>296</v>
      </c>
      <c r="C18" s="290">
        <v>2978.0099999999998</v>
      </c>
      <c r="D18" s="291">
        <f t="shared" si="0"/>
        <v>8.6918459383462918E-2</v>
      </c>
    </row>
    <row r="19" spans="1:16" ht="15.75" customHeight="1" x14ac:dyDescent="0.2">
      <c r="A19" s="170">
        <v>8</v>
      </c>
      <c r="B19" s="287" t="s">
        <v>297</v>
      </c>
      <c r="C19" s="290">
        <v>240</v>
      </c>
      <c r="D19" s="291">
        <f t="shared" si="0"/>
        <v>7.0048220966454451E-3</v>
      </c>
    </row>
    <row r="20" spans="1:16" ht="18" customHeight="1" x14ac:dyDescent="0.2">
      <c r="A20" s="170">
        <v>9</v>
      </c>
      <c r="B20" s="287" t="s">
        <v>298</v>
      </c>
      <c r="C20" s="290">
        <v>0</v>
      </c>
      <c r="D20" s="291">
        <f t="shared" si="0"/>
        <v>0</v>
      </c>
    </row>
    <row r="21" spans="1:16" ht="18" customHeight="1" x14ac:dyDescent="0.2">
      <c r="A21" s="170">
        <v>10</v>
      </c>
      <c r="B21" s="287" t="s">
        <v>299</v>
      </c>
      <c r="C21" s="290">
        <v>0</v>
      </c>
      <c r="D21" s="291">
        <f t="shared" si="0"/>
        <v>0</v>
      </c>
    </row>
    <row r="22" spans="1:16" ht="18.75" customHeight="1" x14ac:dyDescent="0.2">
      <c r="A22" s="170">
        <v>11</v>
      </c>
      <c r="B22" s="287" t="s">
        <v>300</v>
      </c>
      <c r="C22" s="290">
        <v>782.23</v>
      </c>
      <c r="D22" s="291">
        <f t="shared" si="0"/>
        <v>2.2830758286079028E-2</v>
      </c>
      <c r="E22" s="91"/>
    </row>
    <row r="23" spans="1:16" ht="16.5" customHeight="1" x14ac:dyDescent="0.2">
      <c r="A23" s="170">
        <v>12</v>
      </c>
      <c r="B23" s="287" t="s">
        <v>301</v>
      </c>
      <c r="C23" s="290">
        <v>0</v>
      </c>
      <c r="D23" s="291">
        <f t="shared" si="0"/>
        <v>0</v>
      </c>
    </row>
    <row r="24" spans="1:16" ht="18" customHeight="1" x14ac:dyDescent="0.2">
      <c r="A24" s="170">
        <v>13</v>
      </c>
      <c r="B24" s="287" t="s">
        <v>302</v>
      </c>
      <c r="C24" s="290">
        <v>130.70000000000002</v>
      </c>
      <c r="D24" s="291">
        <f t="shared" si="0"/>
        <v>3.8147093667981655E-3</v>
      </c>
    </row>
    <row r="25" spans="1:16" ht="16.5" customHeight="1" x14ac:dyDescent="0.2">
      <c r="A25" s="171">
        <v>14</v>
      </c>
      <c r="B25" s="288" t="s">
        <v>303</v>
      </c>
      <c r="C25" s="292">
        <v>34262.11211201697</v>
      </c>
      <c r="D25" s="293">
        <f>SUM(D12:D24)</f>
        <v>0.99999993835707024</v>
      </c>
    </row>
    <row r="26" spans="1:16" ht="24" x14ac:dyDescent="0.2">
      <c r="A26" s="171">
        <v>15</v>
      </c>
      <c r="B26" s="288" t="s">
        <v>304</v>
      </c>
      <c r="C26" s="292">
        <f>SUM(C12:C24)</f>
        <v>34262.11</v>
      </c>
      <c r="D26" s="293">
        <f>SUM(D13:D25)</f>
        <v>1.5374046359951361</v>
      </c>
    </row>
    <row r="27" spans="1:16" ht="24" x14ac:dyDescent="0.2">
      <c r="A27" s="171">
        <v>16</v>
      </c>
      <c r="B27" s="288" t="s">
        <v>466</v>
      </c>
      <c r="C27" s="294">
        <f>'Prilog 3'!L206</f>
        <v>1971786.7464516133</v>
      </c>
      <c r="D27" s="295">
        <v>0</v>
      </c>
    </row>
    <row r="28" spans="1:16" ht="27.75" customHeight="1" x14ac:dyDescent="0.2">
      <c r="A28" s="171">
        <v>17</v>
      </c>
      <c r="B28" s="288" t="s">
        <v>465</v>
      </c>
      <c r="C28" s="296">
        <f>C26/C27</f>
        <v>1.7376174204262903E-2</v>
      </c>
      <c r="D28" s="297">
        <v>0</v>
      </c>
    </row>
    <row r="29" spans="1:16" x14ac:dyDescent="0.2">
      <c r="A29" s="172"/>
      <c r="B29" s="172"/>
      <c r="C29" s="172"/>
      <c r="D29" s="172"/>
    </row>
    <row r="30" spans="1:16" x14ac:dyDescent="0.2">
      <c r="A30" s="167" t="s">
        <v>460</v>
      </c>
      <c r="B30" s="167"/>
      <c r="C30" s="173"/>
      <c r="D30" s="167"/>
    </row>
    <row r="31" spans="1:16" x14ac:dyDescent="0.2">
      <c r="A31" s="167" t="s">
        <v>35</v>
      </c>
      <c r="B31" s="167"/>
      <c r="C31" s="173" t="s">
        <v>305</v>
      </c>
      <c r="D31" s="167"/>
    </row>
    <row r="32" spans="1:16" ht="12.75" x14ac:dyDescent="0.2">
      <c r="A32" s="172" t="s">
        <v>452</v>
      </c>
      <c r="B32" s="172"/>
      <c r="C32" s="173" t="s">
        <v>306</v>
      </c>
      <c r="D32" s="172"/>
      <c r="M32" s="27"/>
      <c r="N32" s="43"/>
      <c r="O32" s="27"/>
      <c r="P32" s="27"/>
    </row>
    <row r="33" spans="1:4" x14ac:dyDescent="0.2">
      <c r="A33" s="172"/>
      <c r="B33" s="172"/>
      <c r="C33" s="173"/>
      <c r="D33" s="172"/>
    </row>
    <row r="34" spans="1:4" x14ac:dyDescent="0.2">
      <c r="A34" s="172"/>
      <c r="B34" s="172"/>
      <c r="C34" s="172"/>
      <c r="D34" s="172"/>
    </row>
    <row r="35" spans="1:4" ht="12.75" x14ac:dyDescent="0.2">
      <c r="C35" s="42"/>
    </row>
    <row r="36" spans="1:4" ht="12.75" x14ac:dyDescent="0.2">
      <c r="C36" s="42"/>
    </row>
  </sheetData>
  <mergeCells count="6">
    <mergeCell ref="C3:D3"/>
    <mergeCell ref="A9:A10"/>
    <mergeCell ref="B9:B10"/>
    <mergeCell ref="C9:C10"/>
    <mergeCell ref="D9:D10"/>
    <mergeCell ref="A7:D7"/>
  </mergeCells>
  <printOptions horizontalCentered="1"/>
  <pageMargins left="0.74803149606299213" right="0.70866141732283472" top="0.74803149606299213" bottom="0.74803149606299213" header="0.31496062992125984" footer="0.31496062992125984"/>
  <pageSetup scale="97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74"/>
  <sheetViews>
    <sheetView zoomScaleNormal="100" workbookViewId="0">
      <selection activeCell="J22" sqref="J22"/>
    </sheetView>
  </sheetViews>
  <sheetFormatPr defaultRowHeight="12.75" x14ac:dyDescent="0.2"/>
  <cols>
    <col min="1" max="1" width="9.140625" style="16"/>
    <col min="2" max="2" width="33.5703125" style="16" customWidth="1"/>
    <col min="3" max="3" width="16" style="16" customWidth="1"/>
    <col min="4" max="4" width="15.5703125" style="16" customWidth="1"/>
    <col min="5" max="5" width="15.85546875" style="16" customWidth="1"/>
    <col min="6" max="6" width="16.42578125" style="16" customWidth="1"/>
    <col min="7" max="7" width="15.42578125" style="16" customWidth="1"/>
    <col min="8" max="8" width="9.85546875" style="16" customWidth="1"/>
    <col min="9" max="9" width="11.42578125" style="16" customWidth="1"/>
    <col min="10" max="10" width="19.140625" style="16" bestFit="1" customWidth="1"/>
    <col min="11" max="11" width="10.5703125" style="16" customWidth="1"/>
    <col min="12" max="12" width="10.28515625" style="16" customWidth="1"/>
    <col min="13" max="13" width="15.85546875" style="16" customWidth="1"/>
    <col min="14" max="14" width="11" style="16" customWidth="1"/>
    <col min="15" max="15" width="11.28515625" style="16" customWidth="1"/>
    <col min="16" max="16" width="12.140625" style="16" bestFit="1" customWidth="1"/>
    <col min="17" max="17" width="9.140625" style="16"/>
    <col min="18" max="18" width="5.42578125" style="16" customWidth="1"/>
    <col min="19" max="33" width="9.140625" style="16" hidden="1" customWidth="1"/>
    <col min="34" max="36" width="11.5703125" style="16" hidden="1" customWidth="1"/>
    <col min="37" max="48" width="9.140625" style="16" hidden="1" customWidth="1"/>
    <col min="49" max="257" width="9.140625" style="16"/>
    <col min="258" max="258" width="30.5703125" style="16" customWidth="1"/>
    <col min="259" max="259" width="11" style="16" customWidth="1"/>
    <col min="260" max="260" width="15.5703125" style="16" customWidth="1"/>
    <col min="261" max="261" width="15.85546875" style="16" customWidth="1"/>
    <col min="262" max="262" width="16.42578125" style="16" customWidth="1"/>
    <col min="263" max="263" width="15.42578125" style="16" customWidth="1"/>
    <col min="264" max="265" width="9.85546875" style="16" customWidth="1"/>
    <col min="266" max="267" width="10.5703125" style="16" customWidth="1"/>
    <col min="268" max="268" width="10.28515625" style="16" customWidth="1"/>
    <col min="269" max="269" width="15.85546875" style="16" customWidth="1"/>
    <col min="270" max="270" width="11" style="16" customWidth="1"/>
    <col min="271" max="271" width="9.28515625" style="16" bestFit="1" customWidth="1"/>
    <col min="272" max="272" width="12.140625" style="16" bestFit="1" customWidth="1"/>
    <col min="273" max="273" width="9.140625" style="16"/>
    <col min="274" max="274" width="5.42578125" style="16" customWidth="1"/>
    <col min="275" max="304" width="0" style="16" hidden="1" customWidth="1"/>
    <col min="305" max="513" width="9.140625" style="16"/>
    <col min="514" max="514" width="30.5703125" style="16" customWidth="1"/>
    <col min="515" max="515" width="11" style="16" customWidth="1"/>
    <col min="516" max="516" width="15.5703125" style="16" customWidth="1"/>
    <col min="517" max="517" width="15.85546875" style="16" customWidth="1"/>
    <col min="518" max="518" width="16.42578125" style="16" customWidth="1"/>
    <col min="519" max="519" width="15.42578125" style="16" customWidth="1"/>
    <col min="520" max="521" width="9.85546875" style="16" customWidth="1"/>
    <col min="522" max="523" width="10.5703125" style="16" customWidth="1"/>
    <col min="524" max="524" width="10.28515625" style="16" customWidth="1"/>
    <col min="525" max="525" width="15.85546875" style="16" customWidth="1"/>
    <col min="526" max="526" width="11" style="16" customWidth="1"/>
    <col min="527" max="527" width="9.28515625" style="16" bestFit="1" customWidth="1"/>
    <col min="528" max="528" width="12.140625" style="16" bestFit="1" customWidth="1"/>
    <col min="529" max="529" width="9.140625" style="16"/>
    <col min="530" max="530" width="5.42578125" style="16" customWidth="1"/>
    <col min="531" max="560" width="0" style="16" hidden="1" customWidth="1"/>
    <col min="561" max="769" width="9.140625" style="16"/>
    <col min="770" max="770" width="30.5703125" style="16" customWidth="1"/>
    <col min="771" max="771" width="11" style="16" customWidth="1"/>
    <col min="772" max="772" width="15.5703125" style="16" customWidth="1"/>
    <col min="773" max="773" width="15.85546875" style="16" customWidth="1"/>
    <col min="774" max="774" width="16.42578125" style="16" customWidth="1"/>
    <col min="775" max="775" width="15.42578125" style="16" customWidth="1"/>
    <col min="776" max="777" width="9.85546875" style="16" customWidth="1"/>
    <col min="778" max="779" width="10.5703125" style="16" customWidth="1"/>
    <col min="780" max="780" width="10.28515625" style="16" customWidth="1"/>
    <col min="781" max="781" width="15.85546875" style="16" customWidth="1"/>
    <col min="782" max="782" width="11" style="16" customWidth="1"/>
    <col min="783" max="783" width="9.28515625" style="16" bestFit="1" customWidth="1"/>
    <col min="784" max="784" width="12.140625" style="16" bestFit="1" customWidth="1"/>
    <col min="785" max="785" width="9.140625" style="16"/>
    <col min="786" max="786" width="5.42578125" style="16" customWidth="1"/>
    <col min="787" max="816" width="0" style="16" hidden="1" customWidth="1"/>
    <col min="817" max="1025" width="9.140625" style="16"/>
    <col min="1026" max="1026" width="30.5703125" style="16" customWidth="1"/>
    <col min="1027" max="1027" width="11" style="16" customWidth="1"/>
    <col min="1028" max="1028" width="15.5703125" style="16" customWidth="1"/>
    <col min="1029" max="1029" width="15.85546875" style="16" customWidth="1"/>
    <col min="1030" max="1030" width="16.42578125" style="16" customWidth="1"/>
    <col min="1031" max="1031" width="15.42578125" style="16" customWidth="1"/>
    <col min="1032" max="1033" width="9.85546875" style="16" customWidth="1"/>
    <col min="1034" max="1035" width="10.5703125" style="16" customWidth="1"/>
    <col min="1036" max="1036" width="10.28515625" style="16" customWidth="1"/>
    <col min="1037" max="1037" width="15.85546875" style="16" customWidth="1"/>
    <col min="1038" max="1038" width="11" style="16" customWidth="1"/>
    <col min="1039" max="1039" width="9.28515625" style="16" bestFit="1" customWidth="1"/>
    <col min="1040" max="1040" width="12.140625" style="16" bestFit="1" customWidth="1"/>
    <col min="1041" max="1041" width="9.140625" style="16"/>
    <col min="1042" max="1042" width="5.42578125" style="16" customWidth="1"/>
    <col min="1043" max="1072" width="0" style="16" hidden="1" customWidth="1"/>
    <col min="1073" max="1281" width="9.140625" style="16"/>
    <col min="1282" max="1282" width="30.5703125" style="16" customWidth="1"/>
    <col min="1283" max="1283" width="11" style="16" customWidth="1"/>
    <col min="1284" max="1284" width="15.5703125" style="16" customWidth="1"/>
    <col min="1285" max="1285" width="15.85546875" style="16" customWidth="1"/>
    <col min="1286" max="1286" width="16.42578125" style="16" customWidth="1"/>
    <col min="1287" max="1287" width="15.42578125" style="16" customWidth="1"/>
    <col min="1288" max="1289" width="9.85546875" style="16" customWidth="1"/>
    <col min="1290" max="1291" width="10.5703125" style="16" customWidth="1"/>
    <col min="1292" max="1292" width="10.28515625" style="16" customWidth="1"/>
    <col min="1293" max="1293" width="15.85546875" style="16" customWidth="1"/>
    <col min="1294" max="1294" width="11" style="16" customWidth="1"/>
    <col min="1295" max="1295" width="9.28515625" style="16" bestFit="1" customWidth="1"/>
    <col min="1296" max="1296" width="12.140625" style="16" bestFit="1" customWidth="1"/>
    <col min="1297" max="1297" width="9.140625" style="16"/>
    <col min="1298" max="1298" width="5.42578125" style="16" customWidth="1"/>
    <col min="1299" max="1328" width="0" style="16" hidden="1" customWidth="1"/>
    <col min="1329" max="1537" width="9.140625" style="16"/>
    <col min="1538" max="1538" width="30.5703125" style="16" customWidth="1"/>
    <col min="1539" max="1539" width="11" style="16" customWidth="1"/>
    <col min="1540" max="1540" width="15.5703125" style="16" customWidth="1"/>
    <col min="1541" max="1541" width="15.85546875" style="16" customWidth="1"/>
    <col min="1542" max="1542" width="16.42578125" style="16" customWidth="1"/>
    <col min="1543" max="1543" width="15.42578125" style="16" customWidth="1"/>
    <col min="1544" max="1545" width="9.85546875" style="16" customWidth="1"/>
    <col min="1546" max="1547" width="10.5703125" style="16" customWidth="1"/>
    <col min="1548" max="1548" width="10.28515625" style="16" customWidth="1"/>
    <col min="1549" max="1549" width="15.85546875" style="16" customWidth="1"/>
    <col min="1550" max="1550" width="11" style="16" customWidth="1"/>
    <col min="1551" max="1551" width="9.28515625" style="16" bestFit="1" customWidth="1"/>
    <col min="1552" max="1552" width="12.140625" style="16" bestFit="1" customWidth="1"/>
    <col min="1553" max="1553" width="9.140625" style="16"/>
    <col min="1554" max="1554" width="5.42578125" style="16" customWidth="1"/>
    <col min="1555" max="1584" width="0" style="16" hidden="1" customWidth="1"/>
    <col min="1585" max="1793" width="9.140625" style="16"/>
    <col min="1794" max="1794" width="30.5703125" style="16" customWidth="1"/>
    <col min="1795" max="1795" width="11" style="16" customWidth="1"/>
    <col min="1796" max="1796" width="15.5703125" style="16" customWidth="1"/>
    <col min="1797" max="1797" width="15.85546875" style="16" customWidth="1"/>
    <col min="1798" max="1798" width="16.42578125" style="16" customWidth="1"/>
    <col min="1799" max="1799" width="15.42578125" style="16" customWidth="1"/>
    <col min="1800" max="1801" width="9.85546875" style="16" customWidth="1"/>
    <col min="1802" max="1803" width="10.5703125" style="16" customWidth="1"/>
    <col min="1804" max="1804" width="10.28515625" style="16" customWidth="1"/>
    <col min="1805" max="1805" width="15.85546875" style="16" customWidth="1"/>
    <col min="1806" max="1806" width="11" style="16" customWidth="1"/>
    <col min="1807" max="1807" width="9.28515625" style="16" bestFit="1" customWidth="1"/>
    <col min="1808" max="1808" width="12.140625" style="16" bestFit="1" customWidth="1"/>
    <col min="1809" max="1809" width="9.140625" style="16"/>
    <col min="1810" max="1810" width="5.42578125" style="16" customWidth="1"/>
    <col min="1811" max="1840" width="0" style="16" hidden="1" customWidth="1"/>
    <col min="1841" max="2049" width="9.140625" style="16"/>
    <col min="2050" max="2050" width="30.5703125" style="16" customWidth="1"/>
    <col min="2051" max="2051" width="11" style="16" customWidth="1"/>
    <col min="2052" max="2052" width="15.5703125" style="16" customWidth="1"/>
    <col min="2053" max="2053" width="15.85546875" style="16" customWidth="1"/>
    <col min="2054" max="2054" width="16.42578125" style="16" customWidth="1"/>
    <col min="2055" max="2055" width="15.42578125" style="16" customWidth="1"/>
    <col min="2056" max="2057" width="9.85546875" style="16" customWidth="1"/>
    <col min="2058" max="2059" width="10.5703125" style="16" customWidth="1"/>
    <col min="2060" max="2060" width="10.28515625" style="16" customWidth="1"/>
    <col min="2061" max="2061" width="15.85546875" style="16" customWidth="1"/>
    <col min="2062" max="2062" width="11" style="16" customWidth="1"/>
    <col min="2063" max="2063" width="9.28515625" style="16" bestFit="1" customWidth="1"/>
    <col min="2064" max="2064" width="12.140625" style="16" bestFit="1" customWidth="1"/>
    <col min="2065" max="2065" width="9.140625" style="16"/>
    <col min="2066" max="2066" width="5.42578125" style="16" customWidth="1"/>
    <col min="2067" max="2096" width="0" style="16" hidden="1" customWidth="1"/>
    <col min="2097" max="2305" width="9.140625" style="16"/>
    <col min="2306" max="2306" width="30.5703125" style="16" customWidth="1"/>
    <col min="2307" max="2307" width="11" style="16" customWidth="1"/>
    <col min="2308" max="2308" width="15.5703125" style="16" customWidth="1"/>
    <col min="2309" max="2309" width="15.85546875" style="16" customWidth="1"/>
    <col min="2310" max="2310" width="16.42578125" style="16" customWidth="1"/>
    <col min="2311" max="2311" width="15.42578125" style="16" customWidth="1"/>
    <col min="2312" max="2313" width="9.85546875" style="16" customWidth="1"/>
    <col min="2314" max="2315" width="10.5703125" style="16" customWidth="1"/>
    <col min="2316" max="2316" width="10.28515625" style="16" customWidth="1"/>
    <col min="2317" max="2317" width="15.85546875" style="16" customWidth="1"/>
    <col min="2318" max="2318" width="11" style="16" customWidth="1"/>
    <col min="2319" max="2319" width="9.28515625" style="16" bestFit="1" customWidth="1"/>
    <col min="2320" max="2320" width="12.140625" style="16" bestFit="1" customWidth="1"/>
    <col min="2321" max="2321" width="9.140625" style="16"/>
    <col min="2322" max="2322" width="5.42578125" style="16" customWidth="1"/>
    <col min="2323" max="2352" width="0" style="16" hidden="1" customWidth="1"/>
    <col min="2353" max="2561" width="9.140625" style="16"/>
    <col min="2562" max="2562" width="30.5703125" style="16" customWidth="1"/>
    <col min="2563" max="2563" width="11" style="16" customWidth="1"/>
    <col min="2564" max="2564" width="15.5703125" style="16" customWidth="1"/>
    <col min="2565" max="2565" width="15.85546875" style="16" customWidth="1"/>
    <col min="2566" max="2566" width="16.42578125" style="16" customWidth="1"/>
    <col min="2567" max="2567" width="15.42578125" style="16" customWidth="1"/>
    <col min="2568" max="2569" width="9.85546875" style="16" customWidth="1"/>
    <col min="2570" max="2571" width="10.5703125" style="16" customWidth="1"/>
    <col min="2572" max="2572" width="10.28515625" style="16" customWidth="1"/>
    <col min="2573" max="2573" width="15.85546875" style="16" customWidth="1"/>
    <col min="2574" max="2574" width="11" style="16" customWidth="1"/>
    <col min="2575" max="2575" width="9.28515625" style="16" bestFit="1" customWidth="1"/>
    <col min="2576" max="2576" width="12.140625" style="16" bestFit="1" customWidth="1"/>
    <col min="2577" max="2577" width="9.140625" style="16"/>
    <col min="2578" max="2578" width="5.42578125" style="16" customWidth="1"/>
    <col min="2579" max="2608" width="0" style="16" hidden="1" customWidth="1"/>
    <col min="2609" max="2817" width="9.140625" style="16"/>
    <col min="2818" max="2818" width="30.5703125" style="16" customWidth="1"/>
    <col min="2819" max="2819" width="11" style="16" customWidth="1"/>
    <col min="2820" max="2820" width="15.5703125" style="16" customWidth="1"/>
    <col min="2821" max="2821" width="15.85546875" style="16" customWidth="1"/>
    <col min="2822" max="2822" width="16.42578125" style="16" customWidth="1"/>
    <col min="2823" max="2823" width="15.42578125" style="16" customWidth="1"/>
    <col min="2824" max="2825" width="9.85546875" style="16" customWidth="1"/>
    <col min="2826" max="2827" width="10.5703125" style="16" customWidth="1"/>
    <col min="2828" max="2828" width="10.28515625" style="16" customWidth="1"/>
    <col min="2829" max="2829" width="15.85546875" style="16" customWidth="1"/>
    <col min="2830" max="2830" width="11" style="16" customWidth="1"/>
    <col min="2831" max="2831" width="9.28515625" style="16" bestFit="1" customWidth="1"/>
    <col min="2832" max="2832" width="12.140625" style="16" bestFit="1" customWidth="1"/>
    <col min="2833" max="2833" width="9.140625" style="16"/>
    <col min="2834" max="2834" width="5.42578125" style="16" customWidth="1"/>
    <col min="2835" max="2864" width="0" style="16" hidden="1" customWidth="1"/>
    <col min="2865" max="3073" width="9.140625" style="16"/>
    <col min="3074" max="3074" width="30.5703125" style="16" customWidth="1"/>
    <col min="3075" max="3075" width="11" style="16" customWidth="1"/>
    <col min="3076" max="3076" width="15.5703125" style="16" customWidth="1"/>
    <col min="3077" max="3077" width="15.85546875" style="16" customWidth="1"/>
    <col min="3078" max="3078" width="16.42578125" style="16" customWidth="1"/>
    <col min="3079" max="3079" width="15.42578125" style="16" customWidth="1"/>
    <col min="3080" max="3081" width="9.85546875" style="16" customWidth="1"/>
    <col min="3082" max="3083" width="10.5703125" style="16" customWidth="1"/>
    <col min="3084" max="3084" width="10.28515625" style="16" customWidth="1"/>
    <col min="3085" max="3085" width="15.85546875" style="16" customWidth="1"/>
    <col min="3086" max="3086" width="11" style="16" customWidth="1"/>
    <col min="3087" max="3087" width="9.28515625" style="16" bestFit="1" customWidth="1"/>
    <col min="3088" max="3088" width="12.140625" style="16" bestFit="1" customWidth="1"/>
    <col min="3089" max="3089" width="9.140625" style="16"/>
    <col min="3090" max="3090" width="5.42578125" style="16" customWidth="1"/>
    <col min="3091" max="3120" width="0" style="16" hidden="1" customWidth="1"/>
    <col min="3121" max="3329" width="9.140625" style="16"/>
    <col min="3330" max="3330" width="30.5703125" style="16" customWidth="1"/>
    <col min="3331" max="3331" width="11" style="16" customWidth="1"/>
    <col min="3332" max="3332" width="15.5703125" style="16" customWidth="1"/>
    <col min="3333" max="3333" width="15.85546875" style="16" customWidth="1"/>
    <col min="3334" max="3334" width="16.42578125" style="16" customWidth="1"/>
    <col min="3335" max="3335" width="15.42578125" style="16" customWidth="1"/>
    <col min="3336" max="3337" width="9.85546875" style="16" customWidth="1"/>
    <col min="3338" max="3339" width="10.5703125" style="16" customWidth="1"/>
    <col min="3340" max="3340" width="10.28515625" style="16" customWidth="1"/>
    <col min="3341" max="3341" width="15.85546875" style="16" customWidth="1"/>
    <col min="3342" max="3342" width="11" style="16" customWidth="1"/>
    <col min="3343" max="3343" width="9.28515625" style="16" bestFit="1" customWidth="1"/>
    <col min="3344" max="3344" width="12.140625" style="16" bestFit="1" customWidth="1"/>
    <col min="3345" max="3345" width="9.140625" style="16"/>
    <col min="3346" max="3346" width="5.42578125" style="16" customWidth="1"/>
    <col min="3347" max="3376" width="0" style="16" hidden="1" customWidth="1"/>
    <col min="3377" max="3585" width="9.140625" style="16"/>
    <col min="3586" max="3586" width="30.5703125" style="16" customWidth="1"/>
    <col min="3587" max="3587" width="11" style="16" customWidth="1"/>
    <col min="3588" max="3588" width="15.5703125" style="16" customWidth="1"/>
    <col min="3589" max="3589" width="15.85546875" style="16" customWidth="1"/>
    <col min="3590" max="3590" width="16.42578125" style="16" customWidth="1"/>
    <col min="3591" max="3591" width="15.42578125" style="16" customWidth="1"/>
    <col min="3592" max="3593" width="9.85546875" style="16" customWidth="1"/>
    <col min="3594" max="3595" width="10.5703125" style="16" customWidth="1"/>
    <col min="3596" max="3596" width="10.28515625" style="16" customWidth="1"/>
    <col min="3597" max="3597" width="15.85546875" style="16" customWidth="1"/>
    <col min="3598" max="3598" width="11" style="16" customWidth="1"/>
    <col min="3599" max="3599" width="9.28515625" style="16" bestFit="1" customWidth="1"/>
    <col min="3600" max="3600" width="12.140625" style="16" bestFit="1" customWidth="1"/>
    <col min="3601" max="3601" width="9.140625" style="16"/>
    <col min="3602" max="3602" width="5.42578125" style="16" customWidth="1"/>
    <col min="3603" max="3632" width="0" style="16" hidden="1" customWidth="1"/>
    <col min="3633" max="3841" width="9.140625" style="16"/>
    <col min="3842" max="3842" width="30.5703125" style="16" customWidth="1"/>
    <col min="3843" max="3843" width="11" style="16" customWidth="1"/>
    <col min="3844" max="3844" width="15.5703125" style="16" customWidth="1"/>
    <col min="3845" max="3845" width="15.85546875" style="16" customWidth="1"/>
    <col min="3846" max="3846" width="16.42578125" style="16" customWidth="1"/>
    <col min="3847" max="3847" width="15.42578125" style="16" customWidth="1"/>
    <col min="3848" max="3849" width="9.85546875" style="16" customWidth="1"/>
    <col min="3850" max="3851" width="10.5703125" style="16" customWidth="1"/>
    <col min="3852" max="3852" width="10.28515625" style="16" customWidth="1"/>
    <col min="3853" max="3853" width="15.85546875" style="16" customWidth="1"/>
    <col min="3854" max="3854" width="11" style="16" customWidth="1"/>
    <col min="3855" max="3855" width="9.28515625" style="16" bestFit="1" customWidth="1"/>
    <col min="3856" max="3856" width="12.140625" style="16" bestFit="1" customWidth="1"/>
    <col min="3857" max="3857" width="9.140625" style="16"/>
    <col min="3858" max="3858" width="5.42578125" style="16" customWidth="1"/>
    <col min="3859" max="3888" width="0" style="16" hidden="1" customWidth="1"/>
    <col min="3889" max="4097" width="9.140625" style="16"/>
    <col min="4098" max="4098" width="30.5703125" style="16" customWidth="1"/>
    <col min="4099" max="4099" width="11" style="16" customWidth="1"/>
    <col min="4100" max="4100" width="15.5703125" style="16" customWidth="1"/>
    <col min="4101" max="4101" width="15.85546875" style="16" customWidth="1"/>
    <col min="4102" max="4102" width="16.42578125" style="16" customWidth="1"/>
    <col min="4103" max="4103" width="15.42578125" style="16" customWidth="1"/>
    <col min="4104" max="4105" width="9.85546875" style="16" customWidth="1"/>
    <col min="4106" max="4107" width="10.5703125" style="16" customWidth="1"/>
    <col min="4108" max="4108" width="10.28515625" style="16" customWidth="1"/>
    <col min="4109" max="4109" width="15.85546875" style="16" customWidth="1"/>
    <col min="4110" max="4110" width="11" style="16" customWidth="1"/>
    <col min="4111" max="4111" width="9.28515625" style="16" bestFit="1" customWidth="1"/>
    <col min="4112" max="4112" width="12.140625" style="16" bestFit="1" customWidth="1"/>
    <col min="4113" max="4113" width="9.140625" style="16"/>
    <col min="4114" max="4114" width="5.42578125" style="16" customWidth="1"/>
    <col min="4115" max="4144" width="0" style="16" hidden="1" customWidth="1"/>
    <col min="4145" max="4353" width="9.140625" style="16"/>
    <col min="4354" max="4354" width="30.5703125" style="16" customWidth="1"/>
    <col min="4355" max="4355" width="11" style="16" customWidth="1"/>
    <col min="4356" max="4356" width="15.5703125" style="16" customWidth="1"/>
    <col min="4357" max="4357" width="15.85546875" style="16" customWidth="1"/>
    <col min="4358" max="4358" width="16.42578125" style="16" customWidth="1"/>
    <col min="4359" max="4359" width="15.42578125" style="16" customWidth="1"/>
    <col min="4360" max="4361" width="9.85546875" style="16" customWidth="1"/>
    <col min="4362" max="4363" width="10.5703125" style="16" customWidth="1"/>
    <col min="4364" max="4364" width="10.28515625" style="16" customWidth="1"/>
    <col min="4365" max="4365" width="15.85546875" style="16" customWidth="1"/>
    <col min="4366" max="4366" width="11" style="16" customWidth="1"/>
    <col min="4367" max="4367" width="9.28515625" style="16" bestFit="1" customWidth="1"/>
    <col min="4368" max="4368" width="12.140625" style="16" bestFit="1" customWidth="1"/>
    <col min="4369" max="4369" width="9.140625" style="16"/>
    <col min="4370" max="4370" width="5.42578125" style="16" customWidth="1"/>
    <col min="4371" max="4400" width="0" style="16" hidden="1" customWidth="1"/>
    <col min="4401" max="4609" width="9.140625" style="16"/>
    <col min="4610" max="4610" width="30.5703125" style="16" customWidth="1"/>
    <col min="4611" max="4611" width="11" style="16" customWidth="1"/>
    <col min="4612" max="4612" width="15.5703125" style="16" customWidth="1"/>
    <col min="4613" max="4613" width="15.85546875" style="16" customWidth="1"/>
    <col min="4614" max="4614" width="16.42578125" style="16" customWidth="1"/>
    <col min="4615" max="4615" width="15.42578125" style="16" customWidth="1"/>
    <col min="4616" max="4617" width="9.85546875" style="16" customWidth="1"/>
    <col min="4618" max="4619" width="10.5703125" style="16" customWidth="1"/>
    <col min="4620" max="4620" width="10.28515625" style="16" customWidth="1"/>
    <col min="4621" max="4621" width="15.85546875" style="16" customWidth="1"/>
    <col min="4622" max="4622" width="11" style="16" customWidth="1"/>
    <col min="4623" max="4623" width="9.28515625" style="16" bestFit="1" customWidth="1"/>
    <col min="4624" max="4624" width="12.140625" style="16" bestFit="1" customWidth="1"/>
    <col min="4625" max="4625" width="9.140625" style="16"/>
    <col min="4626" max="4626" width="5.42578125" style="16" customWidth="1"/>
    <col min="4627" max="4656" width="0" style="16" hidden="1" customWidth="1"/>
    <col min="4657" max="4865" width="9.140625" style="16"/>
    <col min="4866" max="4866" width="30.5703125" style="16" customWidth="1"/>
    <col min="4867" max="4867" width="11" style="16" customWidth="1"/>
    <col min="4868" max="4868" width="15.5703125" style="16" customWidth="1"/>
    <col min="4869" max="4869" width="15.85546875" style="16" customWidth="1"/>
    <col min="4870" max="4870" width="16.42578125" style="16" customWidth="1"/>
    <col min="4871" max="4871" width="15.42578125" style="16" customWidth="1"/>
    <col min="4872" max="4873" width="9.85546875" style="16" customWidth="1"/>
    <col min="4874" max="4875" width="10.5703125" style="16" customWidth="1"/>
    <col min="4876" max="4876" width="10.28515625" style="16" customWidth="1"/>
    <col min="4877" max="4877" width="15.85546875" style="16" customWidth="1"/>
    <col min="4878" max="4878" width="11" style="16" customWidth="1"/>
    <col min="4879" max="4879" width="9.28515625" style="16" bestFit="1" customWidth="1"/>
    <col min="4880" max="4880" width="12.140625" style="16" bestFit="1" customWidth="1"/>
    <col min="4881" max="4881" width="9.140625" style="16"/>
    <col min="4882" max="4882" width="5.42578125" style="16" customWidth="1"/>
    <col min="4883" max="4912" width="0" style="16" hidden="1" customWidth="1"/>
    <col min="4913" max="5121" width="9.140625" style="16"/>
    <col min="5122" max="5122" width="30.5703125" style="16" customWidth="1"/>
    <col min="5123" max="5123" width="11" style="16" customWidth="1"/>
    <col min="5124" max="5124" width="15.5703125" style="16" customWidth="1"/>
    <col min="5125" max="5125" width="15.85546875" style="16" customWidth="1"/>
    <col min="5126" max="5126" width="16.42578125" style="16" customWidth="1"/>
    <col min="5127" max="5127" width="15.42578125" style="16" customWidth="1"/>
    <col min="5128" max="5129" width="9.85546875" style="16" customWidth="1"/>
    <col min="5130" max="5131" width="10.5703125" style="16" customWidth="1"/>
    <col min="5132" max="5132" width="10.28515625" style="16" customWidth="1"/>
    <col min="5133" max="5133" width="15.85546875" style="16" customWidth="1"/>
    <col min="5134" max="5134" width="11" style="16" customWidth="1"/>
    <col min="5135" max="5135" width="9.28515625" style="16" bestFit="1" customWidth="1"/>
    <col min="5136" max="5136" width="12.140625" style="16" bestFit="1" customWidth="1"/>
    <col min="5137" max="5137" width="9.140625" style="16"/>
    <col min="5138" max="5138" width="5.42578125" style="16" customWidth="1"/>
    <col min="5139" max="5168" width="0" style="16" hidden="1" customWidth="1"/>
    <col min="5169" max="5377" width="9.140625" style="16"/>
    <col min="5378" max="5378" width="30.5703125" style="16" customWidth="1"/>
    <col min="5379" max="5379" width="11" style="16" customWidth="1"/>
    <col min="5380" max="5380" width="15.5703125" style="16" customWidth="1"/>
    <col min="5381" max="5381" width="15.85546875" style="16" customWidth="1"/>
    <col min="5382" max="5382" width="16.42578125" style="16" customWidth="1"/>
    <col min="5383" max="5383" width="15.42578125" style="16" customWidth="1"/>
    <col min="5384" max="5385" width="9.85546875" style="16" customWidth="1"/>
    <col min="5386" max="5387" width="10.5703125" style="16" customWidth="1"/>
    <col min="5388" max="5388" width="10.28515625" style="16" customWidth="1"/>
    <col min="5389" max="5389" width="15.85546875" style="16" customWidth="1"/>
    <col min="5390" max="5390" width="11" style="16" customWidth="1"/>
    <col min="5391" max="5391" width="9.28515625" style="16" bestFit="1" customWidth="1"/>
    <col min="5392" max="5392" width="12.140625" style="16" bestFit="1" customWidth="1"/>
    <col min="5393" max="5393" width="9.140625" style="16"/>
    <col min="5394" max="5394" width="5.42578125" style="16" customWidth="1"/>
    <col min="5395" max="5424" width="0" style="16" hidden="1" customWidth="1"/>
    <col min="5425" max="5633" width="9.140625" style="16"/>
    <col min="5634" max="5634" width="30.5703125" style="16" customWidth="1"/>
    <col min="5635" max="5635" width="11" style="16" customWidth="1"/>
    <col min="5636" max="5636" width="15.5703125" style="16" customWidth="1"/>
    <col min="5637" max="5637" width="15.85546875" style="16" customWidth="1"/>
    <col min="5638" max="5638" width="16.42578125" style="16" customWidth="1"/>
    <col min="5639" max="5639" width="15.42578125" style="16" customWidth="1"/>
    <col min="5640" max="5641" width="9.85546875" style="16" customWidth="1"/>
    <col min="5642" max="5643" width="10.5703125" style="16" customWidth="1"/>
    <col min="5644" max="5644" width="10.28515625" style="16" customWidth="1"/>
    <col min="5645" max="5645" width="15.85546875" style="16" customWidth="1"/>
    <col min="5646" max="5646" width="11" style="16" customWidth="1"/>
    <col min="5647" max="5647" width="9.28515625" style="16" bestFit="1" customWidth="1"/>
    <col min="5648" max="5648" width="12.140625" style="16" bestFit="1" customWidth="1"/>
    <col min="5649" max="5649" width="9.140625" style="16"/>
    <col min="5650" max="5650" width="5.42578125" style="16" customWidth="1"/>
    <col min="5651" max="5680" width="0" style="16" hidden="1" customWidth="1"/>
    <col min="5681" max="5889" width="9.140625" style="16"/>
    <col min="5890" max="5890" width="30.5703125" style="16" customWidth="1"/>
    <col min="5891" max="5891" width="11" style="16" customWidth="1"/>
    <col min="5892" max="5892" width="15.5703125" style="16" customWidth="1"/>
    <col min="5893" max="5893" width="15.85546875" style="16" customWidth="1"/>
    <col min="5894" max="5894" width="16.42578125" style="16" customWidth="1"/>
    <col min="5895" max="5895" width="15.42578125" style="16" customWidth="1"/>
    <col min="5896" max="5897" width="9.85546875" style="16" customWidth="1"/>
    <col min="5898" max="5899" width="10.5703125" style="16" customWidth="1"/>
    <col min="5900" max="5900" width="10.28515625" style="16" customWidth="1"/>
    <col min="5901" max="5901" width="15.85546875" style="16" customWidth="1"/>
    <col min="5902" max="5902" width="11" style="16" customWidth="1"/>
    <col min="5903" max="5903" width="9.28515625" style="16" bestFit="1" customWidth="1"/>
    <col min="5904" max="5904" width="12.140625" style="16" bestFit="1" customWidth="1"/>
    <col min="5905" max="5905" width="9.140625" style="16"/>
    <col min="5906" max="5906" width="5.42578125" style="16" customWidth="1"/>
    <col min="5907" max="5936" width="0" style="16" hidden="1" customWidth="1"/>
    <col min="5937" max="6145" width="9.140625" style="16"/>
    <col min="6146" max="6146" width="30.5703125" style="16" customWidth="1"/>
    <col min="6147" max="6147" width="11" style="16" customWidth="1"/>
    <col min="6148" max="6148" width="15.5703125" style="16" customWidth="1"/>
    <col min="6149" max="6149" width="15.85546875" style="16" customWidth="1"/>
    <col min="6150" max="6150" width="16.42578125" style="16" customWidth="1"/>
    <col min="6151" max="6151" width="15.42578125" style="16" customWidth="1"/>
    <col min="6152" max="6153" width="9.85546875" style="16" customWidth="1"/>
    <col min="6154" max="6155" width="10.5703125" style="16" customWidth="1"/>
    <col min="6156" max="6156" width="10.28515625" style="16" customWidth="1"/>
    <col min="6157" max="6157" width="15.85546875" style="16" customWidth="1"/>
    <col min="6158" max="6158" width="11" style="16" customWidth="1"/>
    <col min="6159" max="6159" width="9.28515625" style="16" bestFit="1" customWidth="1"/>
    <col min="6160" max="6160" width="12.140625" style="16" bestFit="1" customWidth="1"/>
    <col min="6161" max="6161" width="9.140625" style="16"/>
    <col min="6162" max="6162" width="5.42578125" style="16" customWidth="1"/>
    <col min="6163" max="6192" width="0" style="16" hidden="1" customWidth="1"/>
    <col min="6193" max="6401" width="9.140625" style="16"/>
    <col min="6402" max="6402" width="30.5703125" style="16" customWidth="1"/>
    <col min="6403" max="6403" width="11" style="16" customWidth="1"/>
    <col min="6404" max="6404" width="15.5703125" style="16" customWidth="1"/>
    <col min="6405" max="6405" width="15.85546875" style="16" customWidth="1"/>
    <col min="6406" max="6406" width="16.42578125" style="16" customWidth="1"/>
    <col min="6407" max="6407" width="15.42578125" style="16" customWidth="1"/>
    <col min="6408" max="6409" width="9.85546875" style="16" customWidth="1"/>
    <col min="6410" max="6411" width="10.5703125" style="16" customWidth="1"/>
    <col min="6412" max="6412" width="10.28515625" style="16" customWidth="1"/>
    <col min="6413" max="6413" width="15.85546875" style="16" customWidth="1"/>
    <col min="6414" max="6414" width="11" style="16" customWidth="1"/>
    <col min="6415" max="6415" width="9.28515625" style="16" bestFit="1" customWidth="1"/>
    <col min="6416" max="6416" width="12.140625" style="16" bestFit="1" customWidth="1"/>
    <col min="6417" max="6417" width="9.140625" style="16"/>
    <col min="6418" max="6418" width="5.42578125" style="16" customWidth="1"/>
    <col min="6419" max="6448" width="0" style="16" hidden="1" customWidth="1"/>
    <col min="6449" max="6657" width="9.140625" style="16"/>
    <col min="6658" max="6658" width="30.5703125" style="16" customWidth="1"/>
    <col min="6659" max="6659" width="11" style="16" customWidth="1"/>
    <col min="6660" max="6660" width="15.5703125" style="16" customWidth="1"/>
    <col min="6661" max="6661" width="15.85546875" style="16" customWidth="1"/>
    <col min="6662" max="6662" width="16.42578125" style="16" customWidth="1"/>
    <col min="6663" max="6663" width="15.42578125" style="16" customWidth="1"/>
    <col min="6664" max="6665" width="9.85546875" style="16" customWidth="1"/>
    <col min="6666" max="6667" width="10.5703125" style="16" customWidth="1"/>
    <col min="6668" max="6668" width="10.28515625" style="16" customWidth="1"/>
    <col min="6669" max="6669" width="15.85546875" style="16" customWidth="1"/>
    <col min="6670" max="6670" width="11" style="16" customWidth="1"/>
    <col min="6671" max="6671" width="9.28515625" style="16" bestFit="1" customWidth="1"/>
    <col min="6672" max="6672" width="12.140625" style="16" bestFit="1" customWidth="1"/>
    <col min="6673" max="6673" width="9.140625" style="16"/>
    <col min="6674" max="6674" width="5.42578125" style="16" customWidth="1"/>
    <col min="6675" max="6704" width="0" style="16" hidden="1" customWidth="1"/>
    <col min="6705" max="6913" width="9.140625" style="16"/>
    <col min="6914" max="6914" width="30.5703125" style="16" customWidth="1"/>
    <col min="6915" max="6915" width="11" style="16" customWidth="1"/>
    <col min="6916" max="6916" width="15.5703125" style="16" customWidth="1"/>
    <col min="6917" max="6917" width="15.85546875" style="16" customWidth="1"/>
    <col min="6918" max="6918" width="16.42578125" style="16" customWidth="1"/>
    <col min="6919" max="6919" width="15.42578125" style="16" customWidth="1"/>
    <col min="6920" max="6921" width="9.85546875" style="16" customWidth="1"/>
    <col min="6922" max="6923" width="10.5703125" style="16" customWidth="1"/>
    <col min="6924" max="6924" width="10.28515625" style="16" customWidth="1"/>
    <col min="6925" max="6925" width="15.85546875" style="16" customWidth="1"/>
    <col min="6926" max="6926" width="11" style="16" customWidth="1"/>
    <col min="6927" max="6927" width="9.28515625" style="16" bestFit="1" customWidth="1"/>
    <col min="6928" max="6928" width="12.140625" style="16" bestFit="1" customWidth="1"/>
    <col min="6929" max="6929" width="9.140625" style="16"/>
    <col min="6930" max="6930" width="5.42578125" style="16" customWidth="1"/>
    <col min="6931" max="6960" width="0" style="16" hidden="1" customWidth="1"/>
    <col min="6961" max="7169" width="9.140625" style="16"/>
    <col min="7170" max="7170" width="30.5703125" style="16" customWidth="1"/>
    <col min="7171" max="7171" width="11" style="16" customWidth="1"/>
    <col min="7172" max="7172" width="15.5703125" style="16" customWidth="1"/>
    <col min="7173" max="7173" width="15.85546875" style="16" customWidth="1"/>
    <col min="7174" max="7174" width="16.42578125" style="16" customWidth="1"/>
    <col min="7175" max="7175" width="15.42578125" style="16" customWidth="1"/>
    <col min="7176" max="7177" width="9.85546875" style="16" customWidth="1"/>
    <col min="7178" max="7179" width="10.5703125" style="16" customWidth="1"/>
    <col min="7180" max="7180" width="10.28515625" style="16" customWidth="1"/>
    <col min="7181" max="7181" width="15.85546875" style="16" customWidth="1"/>
    <col min="7182" max="7182" width="11" style="16" customWidth="1"/>
    <col min="7183" max="7183" width="9.28515625" style="16" bestFit="1" customWidth="1"/>
    <col min="7184" max="7184" width="12.140625" style="16" bestFit="1" customWidth="1"/>
    <col min="7185" max="7185" width="9.140625" style="16"/>
    <col min="7186" max="7186" width="5.42578125" style="16" customWidth="1"/>
    <col min="7187" max="7216" width="0" style="16" hidden="1" customWidth="1"/>
    <col min="7217" max="7425" width="9.140625" style="16"/>
    <col min="7426" max="7426" width="30.5703125" style="16" customWidth="1"/>
    <col min="7427" max="7427" width="11" style="16" customWidth="1"/>
    <col min="7428" max="7428" width="15.5703125" style="16" customWidth="1"/>
    <col min="7429" max="7429" width="15.85546875" style="16" customWidth="1"/>
    <col min="7430" max="7430" width="16.42578125" style="16" customWidth="1"/>
    <col min="7431" max="7431" width="15.42578125" style="16" customWidth="1"/>
    <col min="7432" max="7433" width="9.85546875" style="16" customWidth="1"/>
    <col min="7434" max="7435" width="10.5703125" style="16" customWidth="1"/>
    <col min="7436" max="7436" width="10.28515625" style="16" customWidth="1"/>
    <col min="7437" max="7437" width="15.85546875" style="16" customWidth="1"/>
    <col min="7438" max="7438" width="11" style="16" customWidth="1"/>
    <col min="7439" max="7439" width="9.28515625" style="16" bestFit="1" customWidth="1"/>
    <col min="7440" max="7440" width="12.140625" style="16" bestFit="1" customWidth="1"/>
    <col min="7441" max="7441" width="9.140625" style="16"/>
    <col min="7442" max="7442" width="5.42578125" style="16" customWidth="1"/>
    <col min="7443" max="7472" width="0" style="16" hidden="1" customWidth="1"/>
    <col min="7473" max="7681" width="9.140625" style="16"/>
    <col min="7682" max="7682" width="30.5703125" style="16" customWidth="1"/>
    <col min="7683" max="7683" width="11" style="16" customWidth="1"/>
    <col min="7684" max="7684" width="15.5703125" style="16" customWidth="1"/>
    <col min="7685" max="7685" width="15.85546875" style="16" customWidth="1"/>
    <col min="7686" max="7686" width="16.42578125" style="16" customWidth="1"/>
    <col min="7687" max="7687" width="15.42578125" style="16" customWidth="1"/>
    <col min="7688" max="7689" width="9.85546875" style="16" customWidth="1"/>
    <col min="7690" max="7691" width="10.5703125" style="16" customWidth="1"/>
    <col min="7692" max="7692" width="10.28515625" style="16" customWidth="1"/>
    <col min="7693" max="7693" width="15.85546875" style="16" customWidth="1"/>
    <col min="7694" max="7694" width="11" style="16" customWidth="1"/>
    <col min="7695" max="7695" width="9.28515625" style="16" bestFit="1" customWidth="1"/>
    <col min="7696" max="7696" width="12.140625" style="16" bestFit="1" customWidth="1"/>
    <col min="7697" max="7697" width="9.140625" style="16"/>
    <col min="7698" max="7698" width="5.42578125" style="16" customWidth="1"/>
    <col min="7699" max="7728" width="0" style="16" hidden="1" customWidth="1"/>
    <col min="7729" max="7937" width="9.140625" style="16"/>
    <col min="7938" max="7938" width="30.5703125" style="16" customWidth="1"/>
    <col min="7939" max="7939" width="11" style="16" customWidth="1"/>
    <col min="7940" max="7940" width="15.5703125" style="16" customWidth="1"/>
    <col min="7941" max="7941" width="15.85546875" style="16" customWidth="1"/>
    <col min="7942" max="7942" width="16.42578125" style="16" customWidth="1"/>
    <col min="7943" max="7943" width="15.42578125" style="16" customWidth="1"/>
    <col min="7944" max="7945" width="9.85546875" style="16" customWidth="1"/>
    <col min="7946" max="7947" width="10.5703125" style="16" customWidth="1"/>
    <col min="7948" max="7948" width="10.28515625" style="16" customWidth="1"/>
    <col min="7949" max="7949" width="15.85546875" style="16" customWidth="1"/>
    <col min="7950" max="7950" width="11" style="16" customWidth="1"/>
    <col min="7951" max="7951" width="9.28515625" style="16" bestFit="1" customWidth="1"/>
    <col min="7952" max="7952" width="12.140625" style="16" bestFit="1" customWidth="1"/>
    <col min="7953" max="7953" width="9.140625" style="16"/>
    <col min="7954" max="7954" width="5.42578125" style="16" customWidth="1"/>
    <col min="7955" max="7984" width="0" style="16" hidden="1" customWidth="1"/>
    <col min="7985" max="8193" width="9.140625" style="16"/>
    <col min="8194" max="8194" width="30.5703125" style="16" customWidth="1"/>
    <col min="8195" max="8195" width="11" style="16" customWidth="1"/>
    <col min="8196" max="8196" width="15.5703125" style="16" customWidth="1"/>
    <col min="8197" max="8197" width="15.85546875" style="16" customWidth="1"/>
    <col min="8198" max="8198" width="16.42578125" style="16" customWidth="1"/>
    <col min="8199" max="8199" width="15.42578125" style="16" customWidth="1"/>
    <col min="8200" max="8201" width="9.85546875" style="16" customWidth="1"/>
    <col min="8202" max="8203" width="10.5703125" style="16" customWidth="1"/>
    <col min="8204" max="8204" width="10.28515625" style="16" customWidth="1"/>
    <col min="8205" max="8205" width="15.85546875" style="16" customWidth="1"/>
    <col min="8206" max="8206" width="11" style="16" customWidth="1"/>
    <col min="8207" max="8207" width="9.28515625" style="16" bestFit="1" customWidth="1"/>
    <col min="8208" max="8208" width="12.140625" style="16" bestFit="1" customWidth="1"/>
    <col min="8209" max="8209" width="9.140625" style="16"/>
    <col min="8210" max="8210" width="5.42578125" style="16" customWidth="1"/>
    <col min="8211" max="8240" width="0" style="16" hidden="1" customWidth="1"/>
    <col min="8241" max="8449" width="9.140625" style="16"/>
    <col min="8450" max="8450" width="30.5703125" style="16" customWidth="1"/>
    <col min="8451" max="8451" width="11" style="16" customWidth="1"/>
    <col min="8452" max="8452" width="15.5703125" style="16" customWidth="1"/>
    <col min="8453" max="8453" width="15.85546875" style="16" customWidth="1"/>
    <col min="8454" max="8454" width="16.42578125" style="16" customWidth="1"/>
    <col min="8455" max="8455" width="15.42578125" style="16" customWidth="1"/>
    <col min="8456" max="8457" width="9.85546875" style="16" customWidth="1"/>
    <col min="8458" max="8459" width="10.5703125" style="16" customWidth="1"/>
    <col min="8460" max="8460" width="10.28515625" style="16" customWidth="1"/>
    <col min="8461" max="8461" width="15.85546875" style="16" customWidth="1"/>
    <col min="8462" max="8462" width="11" style="16" customWidth="1"/>
    <col min="8463" max="8463" width="9.28515625" style="16" bestFit="1" customWidth="1"/>
    <col min="8464" max="8464" width="12.140625" style="16" bestFit="1" customWidth="1"/>
    <col min="8465" max="8465" width="9.140625" style="16"/>
    <col min="8466" max="8466" width="5.42578125" style="16" customWidth="1"/>
    <col min="8467" max="8496" width="0" style="16" hidden="1" customWidth="1"/>
    <col min="8497" max="8705" width="9.140625" style="16"/>
    <col min="8706" max="8706" width="30.5703125" style="16" customWidth="1"/>
    <col min="8707" max="8707" width="11" style="16" customWidth="1"/>
    <col min="8708" max="8708" width="15.5703125" style="16" customWidth="1"/>
    <col min="8709" max="8709" width="15.85546875" style="16" customWidth="1"/>
    <col min="8710" max="8710" width="16.42578125" style="16" customWidth="1"/>
    <col min="8711" max="8711" width="15.42578125" style="16" customWidth="1"/>
    <col min="8712" max="8713" width="9.85546875" style="16" customWidth="1"/>
    <col min="8714" max="8715" width="10.5703125" style="16" customWidth="1"/>
    <col min="8716" max="8716" width="10.28515625" style="16" customWidth="1"/>
    <col min="8717" max="8717" width="15.85546875" style="16" customWidth="1"/>
    <col min="8718" max="8718" width="11" style="16" customWidth="1"/>
    <col min="8719" max="8719" width="9.28515625" style="16" bestFit="1" customWidth="1"/>
    <col min="8720" max="8720" width="12.140625" style="16" bestFit="1" customWidth="1"/>
    <col min="8721" max="8721" width="9.140625" style="16"/>
    <col min="8722" max="8722" width="5.42578125" style="16" customWidth="1"/>
    <col min="8723" max="8752" width="0" style="16" hidden="1" customWidth="1"/>
    <col min="8753" max="8961" width="9.140625" style="16"/>
    <col min="8962" max="8962" width="30.5703125" style="16" customWidth="1"/>
    <col min="8963" max="8963" width="11" style="16" customWidth="1"/>
    <col min="8964" max="8964" width="15.5703125" style="16" customWidth="1"/>
    <col min="8965" max="8965" width="15.85546875" style="16" customWidth="1"/>
    <col min="8966" max="8966" width="16.42578125" style="16" customWidth="1"/>
    <col min="8967" max="8967" width="15.42578125" style="16" customWidth="1"/>
    <col min="8968" max="8969" width="9.85546875" style="16" customWidth="1"/>
    <col min="8970" max="8971" width="10.5703125" style="16" customWidth="1"/>
    <col min="8972" max="8972" width="10.28515625" style="16" customWidth="1"/>
    <col min="8973" max="8973" width="15.85546875" style="16" customWidth="1"/>
    <col min="8974" max="8974" width="11" style="16" customWidth="1"/>
    <col min="8975" max="8975" width="9.28515625" style="16" bestFit="1" customWidth="1"/>
    <col min="8976" max="8976" width="12.140625" style="16" bestFit="1" customWidth="1"/>
    <col min="8977" max="8977" width="9.140625" style="16"/>
    <col min="8978" max="8978" width="5.42578125" style="16" customWidth="1"/>
    <col min="8979" max="9008" width="0" style="16" hidden="1" customWidth="1"/>
    <col min="9009" max="9217" width="9.140625" style="16"/>
    <col min="9218" max="9218" width="30.5703125" style="16" customWidth="1"/>
    <col min="9219" max="9219" width="11" style="16" customWidth="1"/>
    <col min="9220" max="9220" width="15.5703125" style="16" customWidth="1"/>
    <col min="9221" max="9221" width="15.85546875" style="16" customWidth="1"/>
    <col min="9222" max="9222" width="16.42578125" style="16" customWidth="1"/>
    <col min="9223" max="9223" width="15.42578125" style="16" customWidth="1"/>
    <col min="9224" max="9225" width="9.85546875" style="16" customWidth="1"/>
    <col min="9226" max="9227" width="10.5703125" style="16" customWidth="1"/>
    <col min="9228" max="9228" width="10.28515625" style="16" customWidth="1"/>
    <col min="9229" max="9229" width="15.85546875" style="16" customWidth="1"/>
    <col min="9230" max="9230" width="11" style="16" customWidth="1"/>
    <col min="9231" max="9231" width="9.28515625" style="16" bestFit="1" customWidth="1"/>
    <col min="9232" max="9232" width="12.140625" style="16" bestFit="1" customWidth="1"/>
    <col min="9233" max="9233" width="9.140625" style="16"/>
    <col min="9234" max="9234" width="5.42578125" style="16" customWidth="1"/>
    <col min="9235" max="9264" width="0" style="16" hidden="1" customWidth="1"/>
    <col min="9265" max="9473" width="9.140625" style="16"/>
    <col min="9474" max="9474" width="30.5703125" style="16" customWidth="1"/>
    <col min="9475" max="9475" width="11" style="16" customWidth="1"/>
    <col min="9476" max="9476" width="15.5703125" style="16" customWidth="1"/>
    <col min="9477" max="9477" width="15.85546875" style="16" customWidth="1"/>
    <col min="9478" max="9478" width="16.42578125" style="16" customWidth="1"/>
    <col min="9479" max="9479" width="15.42578125" style="16" customWidth="1"/>
    <col min="9480" max="9481" width="9.85546875" style="16" customWidth="1"/>
    <col min="9482" max="9483" width="10.5703125" style="16" customWidth="1"/>
    <col min="9484" max="9484" width="10.28515625" style="16" customWidth="1"/>
    <col min="9485" max="9485" width="15.85546875" style="16" customWidth="1"/>
    <col min="9486" max="9486" width="11" style="16" customWidth="1"/>
    <col min="9487" max="9487" width="9.28515625" style="16" bestFit="1" customWidth="1"/>
    <col min="9488" max="9488" width="12.140625" style="16" bestFit="1" customWidth="1"/>
    <col min="9489" max="9489" width="9.140625" style="16"/>
    <col min="9490" max="9490" width="5.42578125" style="16" customWidth="1"/>
    <col min="9491" max="9520" width="0" style="16" hidden="1" customWidth="1"/>
    <col min="9521" max="9729" width="9.140625" style="16"/>
    <col min="9730" max="9730" width="30.5703125" style="16" customWidth="1"/>
    <col min="9731" max="9731" width="11" style="16" customWidth="1"/>
    <col min="9732" max="9732" width="15.5703125" style="16" customWidth="1"/>
    <col min="9733" max="9733" width="15.85546875" style="16" customWidth="1"/>
    <col min="9734" max="9734" width="16.42578125" style="16" customWidth="1"/>
    <col min="9735" max="9735" width="15.42578125" style="16" customWidth="1"/>
    <col min="9736" max="9737" width="9.85546875" style="16" customWidth="1"/>
    <col min="9738" max="9739" width="10.5703125" style="16" customWidth="1"/>
    <col min="9740" max="9740" width="10.28515625" style="16" customWidth="1"/>
    <col min="9741" max="9741" width="15.85546875" style="16" customWidth="1"/>
    <col min="9742" max="9742" width="11" style="16" customWidth="1"/>
    <col min="9743" max="9743" width="9.28515625" style="16" bestFit="1" customWidth="1"/>
    <col min="9744" max="9744" width="12.140625" style="16" bestFit="1" customWidth="1"/>
    <col min="9745" max="9745" width="9.140625" style="16"/>
    <col min="9746" max="9746" width="5.42578125" style="16" customWidth="1"/>
    <col min="9747" max="9776" width="0" style="16" hidden="1" customWidth="1"/>
    <col min="9777" max="9985" width="9.140625" style="16"/>
    <col min="9986" max="9986" width="30.5703125" style="16" customWidth="1"/>
    <col min="9987" max="9987" width="11" style="16" customWidth="1"/>
    <col min="9988" max="9988" width="15.5703125" style="16" customWidth="1"/>
    <col min="9989" max="9989" width="15.85546875" style="16" customWidth="1"/>
    <col min="9990" max="9990" width="16.42578125" style="16" customWidth="1"/>
    <col min="9991" max="9991" width="15.42578125" style="16" customWidth="1"/>
    <col min="9992" max="9993" width="9.85546875" style="16" customWidth="1"/>
    <col min="9994" max="9995" width="10.5703125" style="16" customWidth="1"/>
    <col min="9996" max="9996" width="10.28515625" style="16" customWidth="1"/>
    <col min="9997" max="9997" width="15.85546875" style="16" customWidth="1"/>
    <col min="9998" max="9998" width="11" style="16" customWidth="1"/>
    <col min="9999" max="9999" width="9.28515625" style="16" bestFit="1" customWidth="1"/>
    <col min="10000" max="10000" width="12.140625" style="16" bestFit="1" customWidth="1"/>
    <col min="10001" max="10001" width="9.140625" style="16"/>
    <col min="10002" max="10002" width="5.42578125" style="16" customWidth="1"/>
    <col min="10003" max="10032" width="0" style="16" hidden="1" customWidth="1"/>
    <col min="10033" max="10241" width="9.140625" style="16"/>
    <col min="10242" max="10242" width="30.5703125" style="16" customWidth="1"/>
    <col min="10243" max="10243" width="11" style="16" customWidth="1"/>
    <col min="10244" max="10244" width="15.5703125" style="16" customWidth="1"/>
    <col min="10245" max="10245" width="15.85546875" style="16" customWidth="1"/>
    <col min="10246" max="10246" width="16.42578125" style="16" customWidth="1"/>
    <col min="10247" max="10247" width="15.42578125" style="16" customWidth="1"/>
    <col min="10248" max="10249" width="9.85546875" style="16" customWidth="1"/>
    <col min="10250" max="10251" width="10.5703125" style="16" customWidth="1"/>
    <col min="10252" max="10252" width="10.28515625" style="16" customWidth="1"/>
    <col min="10253" max="10253" width="15.85546875" style="16" customWidth="1"/>
    <col min="10254" max="10254" width="11" style="16" customWidth="1"/>
    <col min="10255" max="10255" width="9.28515625" style="16" bestFit="1" customWidth="1"/>
    <col min="10256" max="10256" width="12.140625" style="16" bestFit="1" customWidth="1"/>
    <col min="10257" max="10257" width="9.140625" style="16"/>
    <col min="10258" max="10258" width="5.42578125" style="16" customWidth="1"/>
    <col min="10259" max="10288" width="0" style="16" hidden="1" customWidth="1"/>
    <col min="10289" max="10497" width="9.140625" style="16"/>
    <col min="10498" max="10498" width="30.5703125" style="16" customWidth="1"/>
    <col min="10499" max="10499" width="11" style="16" customWidth="1"/>
    <col min="10500" max="10500" width="15.5703125" style="16" customWidth="1"/>
    <col min="10501" max="10501" width="15.85546875" style="16" customWidth="1"/>
    <col min="10502" max="10502" width="16.42578125" style="16" customWidth="1"/>
    <col min="10503" max="10503" width="15.42578125" style="16" customWidth="1"/>
    <col min="10504" max="10505" width="9.85546875" style="16" customWidth="1"/>
    <col min="10506" max="10507" width="10.5703125" style="16" customWidth="1"/>
    <col min="10508" max="10508" width="10.28515625" style="16" customWidth="1"/>
    <col min="10509" max="10509" width="15.85546875" style="16" customWidth="1"/>
    <col min="10510" max="10510" width="11" style="16" customWidth="1"/>
    <col min="10511" max="10511" width="9.28515625" style="16" bestFit="1" customWidth="1"/>
    <col min="10512" max="10512" width="12.140625" style="16" bestFit="1" customWidth="1"/>
    <col min="10513" max="10513" width="9.140625" style="16"/>
    <col min="10514" max="10514" width="5.42578125" style="16" customWidth="1"/>
    <col min="10515" max="10544" width="0" style="16" hidden="1" customWidth="1"/>
    <col min="10545" max="10753" width="9.140625" style="16"/>
    <col min="10754" max="10754" width="30.5703125" style="16" customWidth="1"/>
    <col min="10755" max="10755" width="11" style="16" customWidth="1"/>
    <col min="10756" max="10756" width="15.5703125" style="16" customWidth="1"/>
    <col min="10757" max="10757" width="15.85546875" style="16" customWidth="1"/>
    <col min="10758" max="10758" width="16.42578125" style="16" customWidth="1"/>
    <col min="10759" max="10759" width="15.42578125" style="16" customWidth="1"/>
    <col min="10760" max="10761" width="9.85546875" style="16" customWidth="1"/>
    <col min="10762" max="10763" width="10.5703125" style="16" customWidth="1"/>
    <col min="10764" max="10764" width="10.28515625" style="16" customWidth="1"/>
    <col min="10765" max="10765" width="15.85546875" style="16" customWidth="1"/>
    <col min="10766" max="10766" width="11" style="16" customWidth="1"/>
    <col min="10767" max="10767" width="9.28515625" style="16" bestFit="1" customWidth="1"/>
    <col min="10768" max="10768" width="12.140625" style="16" bestFit="1" customWidth="1"/>
    <col min="10769" max="10769" width="9.140625" style="16"/>
    <col min="10770" max="10770" width="5.42578125" style="16" customWidth="1"/>
    <col min="10771" max="10800" width="0" style="16" hidden="1" customWidth="1"/>
    <col min="10801" max="11009" width="9.140625" style="16"/>
    <col min="11010" max="11010" width="30.5703125" style="16" customWidth="1"/>
    <col min="11011" max="11011" width="11" style="16" customWidth="1"/>
    <col min="11012" max="11012" width="15.5703125" style="16" customWidth="1"/>
    <col min="11013" max="11013" width="15.85546875" style="16" customWidth="1"/>
    <col min="11014" max="11014" width="16.42578125" style="16" customWidth="1"/>
    <col min="11015" max="11015" width="15.42578125" style="16" customWidth="1"/>
    <col min="11016" max="11017" width="9.85546875" style="16" customWidth="1"/>
    <col min="11018" max="11019" width="10.5703125" style="16" customWidth="1"/>
    <col min="11020" max="11020" width="10.28515625" style="16" customWidth="1"/>
    <col min="11021" max="11021" width="15.85546875" style="16" customWidth="1"/>
    <col min="11022" max="11022" width="11" style="16" customWidth="1"/>
    <col min="11023" max="11023" width="9.28515625" style="16" bestFit="1" customWidth="1"/>
    <col min="11024" max="11024" width="12.140625" style="16" bestFit="1" customWidth="1"/>
    <col min="11025" max="11025" width="9.140625" style="16"/>
    <col min="11026" max="11026" width="5.42578125" style="16" customWidth="1"/>
    <col min="11027" max="11056" width="0" style="16" hidden="1" customWidth="1"/>
    <col min="11057" max="11265" width="9.140625" style="16"/>
    <col min="11266" max="11266" width="30.5703125" style="16" customWidth="1"/>
    <col min="11267" max="11267" width="11" style="16" customWidth="1"/>
    <col min="11268" max="11268" width="15.5703125" style="16" customWidth="1"/>
    <col min="11269" max="11269" width="15.85546875" style="16" customWidth="1"/>
    <col min="11270" max="11270" width="16.42578125" style="16" customWidth="1"/>
    <col min="11271" max="11271" width="15.42578125" style="16" customWidth="1"/>
    <col min="11272" max="11273" width="9.85546875" style="16" customWidth="1"/>
    <col min="11274" max="11275" width="10.5703125" style="16" customWidth="1"/>
    <col min="11276" max="11276" width="10.28515625" style="16" customWidth="1"/>
    <col min="11277" max="11277" width="15.85546875" style="16" customWidth="1"/>
    <col min="11278" max="11278" width="11" style="16" customWidth="1"/>
    <col min="11279" max="11279" width="9.28515625" style="16" bestFit="1" customWidth="1"/>
    <col min="11280" max="11280" width="12.140625" style="16" bestFit="1" customWidth="1"/>
    <col min="11281" max="11281" width="9.140625" style="16"/>
    <col min="11282" max="11282" width="5.42578125" style="16" customWidth="1"/>
    <col min="11283" max="11312" width="0" style="16" hidden="1" customWidth="1"/>
    <col min="11313" max="11521" width="9.140625" style="16"/>
    <col min="11522" max="11522" width="30.5703125" style="16" customWidth="1"/>
    <col min="11523" max="11523" width="11" style="16" customWidth="1"/>
    <col min="11524" max="11524" width="15.5703125" style="16" customWidth="1"/>
    <col min="11525" max="11525" width="15.85546875" style="16" customWidth="1"/>
    <col min="11526" max="11526" width="16.42578125" style="16" customWidth="1"/>
    <col min="11527" max="11527" width="15.42578125" style="16" customWidth="1"/>
    <col min="11528" max="11529" width="9.85546875" style="16" customWidth="1"/>
    <col min="11530" max="11531" width="10.5703125" style="16" customWidth="1"/>
    <col min="11532" max="11532" width="10.28515625" style="16" customWidth="1"/>
    <col min="11533" max="11533" width="15.85546875" style="16" customWidth="1"/>
    <col min="11534" max="11534" width="11" style="16" customWidth="1"/>
    <col min="11535" max="11535" width="9.28515625" style="16" bestFit="1" customWidth="1"/>
    <col min="11536" max="11536" width="12.140625" style="16" bestFit="1" customWidth="1"/>
    <col min="11537" max="11537" width="9.140625" style="16"/>
    <col min="11538" max="11538" width="5.42578125" style="16" customWidth="1"/>
    <col min="11539" max="11568" width="0" style="16" hidden="1" customWidth="1"/>
    <col min="11569" max="11777" width="9.140625" style="16"/>
    <col min="11778" max="11778" width="30.5703125" style="16" customWidth="1"/>
    <col min="11779" max="11779" width="11" style="16" customWidth="1"/>
    <col min="11780" max="11780" width="15.5703125" style="16" customWidth="1"/>
    <col min="11781" max="11781" width="15.85546875" style="16" customWidth="1"/>
    <col min="11782" max="11782" width="16.42578125" style="16" customWidth="1"/>
    <col min="11783" max="11783" width="15.42578125" style="16" customWidth="1"/>
    <col min="11784" max="11785" width="9.85546875" style="16" customWidth="1"/>
    <col min="11786" max="11787" width="10.5703125" style="16" customWidth="1"/>
    <col min="11788" max="11788" width="10.28515625" style="16" customWidth="1"/>
    <col min="11789" max="11789" width="15.85546875" style="16" customWidth="1"/>
    <col min="11790" max="11790" width="11" style="16" customWidth="1"/>
    <col min="11791" max="11791" width="9.28515625" style="16" bestFit="1" customWidth="1"/>
    <col min="11792" max="11792" width="12.140625" style="16" bestFit="1" customWidth="1"/>
    <col min="11793" max="11793" width="9.140625" style="16"/>
    <col min="11794" max="11794" width="5.42578125" style="16" customWidth="1"/>
    <col min="11795" max="11824" width="0" style="16" hidden="1" customWidth="1"/>
    <col min="11825" max="12033" width="9.140625" style="16"/>
    <col min="12034" max="12034" width="30.5703125" style="16" customWidth="1"/>
    <col min="12035" max="12035" width="11" style="16" customWidth="1"/>
    <col min="12036" max="12036" width="15.5703125" style="16" customWidth="1"/>
    <col min="12037" max="12037" width="15.85546875" style="16" customWidth="1"/>
    <col min="12038" max="12038" width="16.42578125" style="16" customWidth="1"/>
    <col min="12039" max="12039" width="15.42578125" style="16" customWidth="1"/>
    <col min="12040" max="12041" width="9.85546875" style="16" customWidth="1"/>
    <col min="12042" max="12043" width="10.5703125" style="16" customWidth="1"/>
    <col min="12044" max="12044" width="10.28515625" style="16" customWidth="1"/>
    <col min="12045" max="12045" width="15.85546875" style="16" customWidth="1"/>
    <col min="12046" max="12046" width="11" style="16" customWidth="1"/>
    <col min="12047" max="12047" width="9.28515625" style="16" bestFit="1" customWidth="1"/>
    <col min="12048" max="12048" width="12.140625" style="16" bestFit="1" customWidth="1"/>
    <col min="12049" max="12049" width="9.140625" style="16"/>
    <col min="12050" max="12050" width="5.42578125" style="16" customWidth="1"/>
    <col min="12051" max="12080" width="0" style="16" hidden="1" customWidth="1"/>
    <col min="12081" max="12289" width="9.140625" style="16"/>
    <col min="12290" max="12290" width="30.5703125" style="16" customWidth="1"/>
    <col min="12291" max="12291" width="11" style="16" customWidth="1"/>
    <col min="12292" max="12292" width="15.5703125" style="16" customWidth="1"/>
    <col min="12293" max="12293" width="15.85546875" style="16" customWidth="1"/>
    <col min="12294" max="12294" width="16.42578125" style="16" customWidth="1"/>
    <col min="12295" max="12295" width="15.42578125" style="16" customWidth="1"/>
    <col min="12296" max="12297" width="9.85546875" style="16" customWidth="1"/>
    <col min="12298" max="12299" width="10.5703125" style="16" customWidth="1"/>
    <col min="12300" max="12300" width="10.28515625" style="16" customWidth="1"/>
    <col min="12301" max="12301" width="15.85546875" style="16" customWidth="1"/>
    <col min="12302" max="12302" width="11" style="16" customWidth="1"/>
    <col min="12303" max="12303" width="9.28515625" style="16" bestFit="1" customWidth="1"/>
    <col min="12304" max="12304" width="12.140625" style="16" bestFit="1" customWidth="1"/>
    <col min="12305" max="12305" width="9.140625" style="16"/>
    <col min="12306" max="12306" width="5.42578125" style="16" customWidth="1"/>
    <col min="12307" max="12336" width="0" style="16" hidden="1" customWidth="1"/>
    <col min="12337" max="12545" width="9.140625" style="16"/>
    <col min="12546" max="12546" width="30.5703125" style="16" customWidth="1"/>
    <col min="12547" max="12547" width="11" style="16" customWidth="1"/>
    <col min="12548" max="12548" width="15.5703125" style="16" customWidth="1"/>
    <col min="12549" max="12549" width="15.85546875" style="16" customWidth="1"/>
    <col min="12550" max="12550" width="16.42578125" style="16" customWidth="1"/>
    <col min="12551" max="12551" width="15.42578125" style="16" customWidth="1"/>
    <col min="12552" max="12553" width="9.85546875" style="16" customWidth="1"/>
    <col min="12554" max="12555" width="10.5703125" style="16" customWidth="1"/>
    <col min="12556" max="12556" width="10.28515625" style="16" customWidth="1"/>
    <col min="12557" max="12557" width="15.85546875" style="16" customWidth="1"/>
    <col min="12558" max="12558" width="11" style="16" customWidth="1"/>
    <col min="12559" max="12559" width="9.28515625" style="16" bestFit="1" customWidth="1"/>
    <col min="12560" max="12560" width="12.140625" style="16" bestFit="1" customWidth="1"/>
    <col min="12561" max="12561" width="9.140625" style="16"/>
    <col min="12562" max="12562" width="5.42578125" style="16" customWidth="1"/>
    <col min="12563" max="12592" width="0" style="16" hidden="1" customWidth="1"/>
    <col min="12593" max="12801" width="9.140625" style="16"/>
    <col min="12802" max="12802" width="30.5703125" style="16" customWidth="1"/>
    <col min="12803" max="12803" width="11" style="16" customWidth="1"/>
    <col min="12804" max="12804" width="15.5703125" style="16" customWidth="1"/>
    <col min="12805" max="12805" width="15.85546875" style="16" customWidth="1"/>
    <col min="12806" max="12806" width="16.42578125" style="16" customWidth="1"/>
    <col min="12807" max="12807" width="15.42578125" style="16" customWidth="1"/>
    <col min="12808" max="12809" width="9.85546875" style="16" customWidth="1"/>
    <col min="12810" max="12811" width="10.5703125" style="16" customWidth="1"/>
    <col min="12812" max="12812" width="10.28515625" style="16" customWidth="1"/>
    <col min="12813" max="12813" width="15.85546875" style="16" customWidth="1"/>
    <col min="12814" max="12814" width="11" style="16" customWidth="1"/>
    <col min="12815" max="12815" width="9.28515625" style="16" bestFit="1" customWidth="1"/>
    <col min="12816" max="12816" width="12.140625" style="16" bestFit="1" customWidth="1"/>
    <col min="12817" max="12817" width="9.140625" style="16"/>
    <col min="12818" max="12818" width="5.42578125" style="16" customWidth="1"/>
    <col min="12819" max="12848" width="0" style="16" hidden="1" customWidth="1"/>
    <col min="12849" max="13057" width="9.140625" style="16"/>
    <col min="13058" max="13058" width="30.5703125" style="16" customWidth="1"/>
    <col min="13059" max="13059" width="11" style="16" customWidth="1"/>
    <col min="13060" max="13060" width="15.5703125" style="16" customWidth="1"/>
    <col min="13061" max="13061" width="15.85546875" style="16" customWidth="1"/>
    <col min="13062" max="13062" width="16.42578125" style="16" customWidth="1"/>
    <col min="13063" max="13063" width="15.42578125" style="16" customWidth="1"/>
    <col min="13064" max="13065" width="9.85546875" style="16" customWidth="1"/>
    <col min="13066" max="13067" width="10.5703125" style="16" customWidth="1"/>
    <col min="13068" max="13068" width="10.28515625" style="16" customWidth="1"/>
    <col min="13069" max="13069" width="15.85546875" style="16" customWidth="1"/>
    <col min="13070" max="13070" width="11" style="16" customWidth="1"/>
    <col min="13071" max="13071" width="9.28515625" style="16" bestFit="1" customWidth="1"/>
    <col min="13072" max="13072" width="12.140625" style="16" bestFit="1" customWidth="1"/>
    <col min="13073" max="13073" width="9.140625" style="16"/>
    <col min="13074" max="13074" width="5.42578125" style="16" customWidth="1"/>
    <col min="13075" max="13104" width="0" style="16" hidden="1" customWidth="1"/>
    <col min="13105" max="13313" width="9.140625" style="16"/>
    <col min="13314" max="13314" width="30.5703125" style="16" customWidth="1"/>
    <col min="13315" max="13315" width="11" style="16" customWidth="1"/>
    <col min="13316" max="13316" width="15.5703125" style="16" customWidth="1"/>
    <col min="13317" max="13317" width="15.85546875" style="16" customWidth="1"/>
    <col min="13318" max="13318" width="16.42578125" style="16" customWidth="1"/>
    <col min="13319" max="13319" width="15.42578125" style="16" customWidth="1"/>
    <col min="13320" max="13321" width="9.85546875" style="16" customWidth="1"/>
    <col min="13322" max="13323" width="10.5703125" style="16" customWidth="1"/>
    <col min="13324" max="13324" width="10.28515625" style="16" customWidth="1"/>
    <col min="13325" max="13325" width="15.85546875" style="16" customWidth="1"/>
    <col min="13326" max="13326" width="11" style="16" customWidth="1"/>
    <col min="13327" max="13327" width="9.28515625" style="16" bestFit="1" customWidth="1"/>
    <col min="13328" max="13328" width="12.140625" style="16" bestFit="1" customWidth="1"/>
    <col min="13329" max="13329" width="9.140625" style="16"/>
    <col min="13330" max="13330" width="5.42578125" style="16" customWidth="1"/>
    <col min="13331" max="13360" width="0" style="16" hidden="1" customWidth="1"/>
    <col min="13361" max="13569" width="9.140625" style="16"/>
    <col min="13570" max="13570" width="30.5703125" style="16" customWidth="1"/>
    <col min="13571" max="13571" width="11" style="16" customWidth="1"/>
    <col min="13572" max="13572" width="15.5703125" style="16" customWidth="1"/>
    <col min="13573" max="13573" width="15.85546875" style="16" customWidth="1"/>
    <col min="13574" max="13574" width="16.42578125" style="16" customWidth="1"/>
    <col min="13575" max="13575" width="15.42578125" style="16" customWidth="1"/>
    <col min="13576" max="13577" width="9.85546875" style="16" customWidth="1"/>
    <col min="13578" max="13579" width="10.5703125" style="16" customWidth="1"/>
    <col min="13580" max="13580" width="10.28515625" style="16" customWidth="1"/>
    <col min="13581" max="13581" width="15.85546875" style="16" customWidth="1"/>
    <col min="13582" max="13582" width="11" style="16" customWidth="1"/>
    <col min="13583" max="13583" width="9.28515625" style="16" bestFit="1" customWidth="1"/>
    <col min="13584" max="13584" width="12.140625" style="16" bestFit="1" customWidth="1"/>
    <col min="13585" max="13585" width="9.140625" style="16"/>
    <col min="13586" max="13586" width="5.42578125" style="16" customWidth="1"/>
    <col min="13587" max="13616" width="0" style="16" hidden="1" customWidth="1"/>
    <col min="13617" max="13825" width="9.140625" style="16"/>
    <col min="13826" max="13826" width="30.5703125" style="16" customWidth="1"/>
    <col min="13827" max="13827" width="11" style="16" customWidth="1"/>
    <col min="13828" max="13828" width="15.5703125" style="16" customWidth="1"/>
    <col min="13829" max="13829" width="15.85546875" style="16" customWidth="1"/>
    <col min="13830" max="13830" width="16.42578125" style="16" customWidth="1"/>
    <col min="13831" max="13831" width="15.42578125" style="16" customWidth="1"/>
    <col min="13832" max="13833" width="9.85546875" style="16" customWidth="1"/>
    <col min="13834" max="13835" width="10.5703125" style="16" customWidth="1"/>
    <col min="13836" max="13836" width="10.28515625" style="16" customWidth="1"/>
    <col min="13837" max="13837" width="15.85546875" style="16" customWidth="1"/>
    <col min="13838" max="13838" width="11" style="16" customWidth="1"/>
    <col min="13839" max="13839" width="9.28515625" style="16" bestFit="1" customWidth="1"/>
    <col min="13840" max="13840" width="12.140625" style="16" bestFit="1" customWidth="1"/>
    <col min="13841" max="13841" width="9.140625" style="16"/>
    <col min="13842" max="13842" width="5.42578125" style="16" customWidth="1"/>
    <col min="13843" max="13872" width="0" style="16" hidden="1" customWidth="1"/>
    <col min="13873" max="14081" width="9.140625" style="16"/>
    <col min="14082" max="14082" width="30.5703125" style="16" customWidth="1"/>
    <col min="14083" max="14083" width="11" style="16" customWidth="1"/>
    <col min="14084" max="14084" width="15.5703125" style="16" customWidth="1"/>
    <col min="14085" max="14085" width="15.85546875" style="16" customWidth="1"/>
    <col min="14086" max="14086" width="16.42578125" style="16" customWidth="1"/>
    <col min="14087" max="14087" width="15.42578125" style="16" customWidth="1"/>
    <col min="14088" max="14089" width="9.85546875" style="16" customWidth="1"/>
    <col min="14090" max="14091" width="10.5703125" style="16" customWidth="1"/>
    <col min="14092" max="14092" width="10.28515625" style="16" customWidth="1"/>
    <col min="14093" max="14093" width="15.85546875" style="16" customWidth="1"/>
    <col min="14094" max="14094" width="11" style="16" customWidth="1"/>
    <col min="14095" max="14095" width="9.28515625" style="16" bestFit="1" customWidth="1"/>
    <col min="14096" max="14096" width="12.140625" style="16" bestFit="1" customWidth="1"/>
    <col min="14097" max="14097" width="9.140625" style="16"/>
    <col min="14098" max="14098" width="5.42578125" style="16" customWidth="1"/>
    <col min="14099" max="14128" width="0" style="16" hidden="1" customWidth="1"/>
    <col min="14129" max="14337" width="9.140625" style="16"/>
    <col min="14338" max="14338" width="30.5703125" style="16" customWidth="1"/>
    <col min="14339" max="14339" width="11" style="16" customWidth="1"/>
    <col min="14340" max="14340" width="15.5703125" style="16" customWidth="1"/>
    <col min="14341" max="14341" width="15.85546875" style="16" customWidth="1"/>
    <col min="14342" max="14342" width="16.42578125" style="16" customWidth="1"/>
    <col min="14343" max="14343" width="15.42578125" style="16" customWidth="1"/>
    <col min="14344" max="14345" width="9.85546875" style="16" customWidth="1"/>
    <col min="14346" max="14347" width="10.5703125" style="16" customWidth="1"/>
    <col min="14348" max="14348" width="10.28515625" style="16" customWidth="1"/>
    <col min="14349" max="14349" width="15.85546875" style="16" customWidth="1"/>
    <col min="14350" max="14350" width="11" style="16" customWidth="1"/>
    <col min="14351" max="14351" width="9.28515625" style="16" bestFit="1" customWidth="1"/>
    <col min="14352" max="14352" width="12.140625" style="16" bestFit="1" customWidth="1"/>
    <col min="14353" max="14353" width="9.140625" style="16"/>
    <col min="14354" max="14354" width="5.42578125" style="16" customWidth="1"/>
    <col min="14355" max="14384" width="0" style="16" hidden="1" customWidth="1"/>
    <col min="14385" max="14593" width="9.140625" style="16"/>
    <col min="14594" max="14594" width="30.5703125" style="16" customWidth="1"/>
    <col min="14595" max="14595" width="11" style="16" customWidth="1"/>
    <col min="14596" max="14596" width="15.5703125" style="16" customWidth="1"/>
    <col min="14597" max="14597" width="15.85546875" style="16" customWidth="1"/>
    <col min="14598" max="14598" width="16.42578125" style="16" customWidth="1"/>
    <col min="14599" max="14599" width="15.42578125" style="16" customWidth="1"/>
    <col min="14600" max="14601" width="9.85546875" style="16" customWidth="1"/>
    <col min="14602" max="14603" width="10.5703125" style="16" customWidth="1"/>
    <col min="14604" max="14604" width="10.28515625" style="16" customWidth="1"/>
    <col min="14605" max="14605" width="15.85546875" style="16" customWidth="1"/>
    <col min="14606" max="14606" width="11" style="16" customWidth="1"/>
    <col min="14607" max="14607" width="9.28515625" style="16" bestFit="1" customWidth="1"/>
    <col min="14608" max="14608" width="12.140625" style="16" bestFit="1" customWidth="1"/>
    <col min="14609" max="14609" width="9.140625" style="16"/>
    <col min="14610" max="14610" width="5.42578125" style="16" customWidth="1"/>
    <col min="14611" max="14640" width="0" style="16" hidden="1" customWidth="1"/>
    <col min="14641" max="14849" width="9.140625" style="16"/>
    <col min="14850" max="14850" width="30.5703125" style="16" customWidth="1"/>
    <col min="14851" max="14851" width="11" style="16" customWidth="1"/>
    <col min="14852" max="14852" width="15.5703125" style="16" customWidth="1"/>
    <col min="14853" max="14853" width="15.85546875" style="16" customWidth="1"/>
    <col min="14854" max="14854" width="16.42578125" style="16" customWidth="1"/>
    <col min="14855" max="14855" width="15.42578125" style="16" customWidth="1"/>
    <col min="14856" max="14857" width="9.85546875" style="16" customWidth="1"/>
    <col min="14858" max="14859" width="10.5703125" style="16" customWidth="1"/>
    <col min="14860" max="14860" width="10.28515625" style="16" customWidth="1"/>
    <col min="14861" max="14861" width="15.85546875" style="16" customWidth="1"/>
    <col min="14862" max="14862" width="11" style="16" customWidth="1"/>
    <col min="14863" max="14863" width="9.28515625" style="16" bestFit="1" customWidth="1"/>
    <col min="14864" max="14864" width="12.140625" style="16" bestFit="1" customWidth="1"/>
    <col min="14865" max="14865" width="9.140625" style="16"/>
    <col min="14866" max="14866" width="5.42578125" style="16" customWidth="1"/>
    <col min="14867" max="14896" width="0" style="16" hidden="1" customWidth="1"/>
    <col min="14897" max="15105" width="9.140625" style="16"/>
    <col min="15106" max="15106" width="30.5703125" style="16" customWidth="1"/>
    <col min="15107" max="15107" width="11" style="16" customWidth="1"/>
    <col min="15108" max="15108" width="15.5703125" style="16" customWidth="1"/>
    <col min="15109" max="15109" width="15.85546875" style="16" customWidth="1"/>
    <col min="15110" max="15110" width="16.42578125" style="16" customWidth="1"/>
    <col min="15111" max="15111" width="15.42578125" style="16" customWidth="1"/>
    <col min="15112" max="15113" width="9.85546875" style="16" customWidth="1"/>
    <col min="15114" max="15115" width="10.5703125" style="16" customWidth="1"/>
    <col min="15116" max="15116" width="10.28515625" style="16" customWidth="1"/>
    <col min="15117" max="15117" width="15.85546875" style="16" customWidth="1"/>
    <col min="15118" max="15118" width="11" style="16" customWidth="1"/>
    <col min="15119" max="15119" width="9.28515625" style="16" bestFit="1" customWidth="1"/>
    <col min="15120" max="15120" width="12.140625" style="16" bestFit="1" customWidth="1"/>
    <col min="15121" max="15121" width="9.140625" style="16"/>
    <col min="15122" max="15122" width="5.42578125" style="16" customWidth="1"/>
    <col min="15123" max="15152" width="0" style="16" hidden="1" customWidth="1"/>
    <col min="15153" max="15361" width="9.140625" style="16"/>
    <col min="15362" max="15362" width="30.5703125" style="16" customWidth="1"/>
    <col min="15363" max="15363" width="11" style="16" customWidth="1"/>
    <col min="15364" max="15364" width="15.5703125" style="16" customWidth="1"/>
    <col min="15365" max="15365" width="15.85546875" style="16" customWidth="1"/>
    <col min="15366" max="15366" width="16.42578125" style="16" customWidth="1"/>
    <col min="15367" max="15367" width="15.42578125" style="16" customWidth="1"/>
    <col min="15368" max="15369" width="9.85546875" style="16" customWidth="1"/>
    <col min="15370" max="15371" width="10.5703125" style="16" customWidth="1"/>
    <col min="15372" max="15372" width="10.28515625" style="16" customWidth="1"/>
    <col min="15373" max="15373" width="15.85546875" style="16" customWidth="1"/>
    <col min="15374" max="15374" width="11" style="16" customWidth="1"/>
    <col min="15375" max="15375" width="9.28515625" style="16" bestFit="1" customWidth="1"/>
    <col min="15376" max="15376" width="12.140625" style="16" bestFit="1" customWidth="1"/>
    <col min="15377" max="15377" width="9.140625" style="16"/>
    <col min="15378" max="15378" width="5.42578125" style="16" customWidth="1"/>
    <col min="15379" max="15408" width="0" style="16" hidden="1" customWidth="1"/>
    <col min="15409" max="15617" width="9.140625" style="16"/>
    <col min="15618" max="15618" width="30.5703125" style="16" customWidth="1"/>
    <col min="15619" max="15619" width="11" style="16" customWidth="1"/>
    <col min="15620" max="15620" width="15.5703125" style="16" customWidth="1"/>
    <col min="15621" max="15621" width="15.85546875" style="16" customWidth="1"/>
    <col min="15622" max="15622" width="16.42578125" style="16" customWidth="1"/>
    <col min="15623" max="15623" width="15.42578125" style="16" customWidth="1"/>
    <col min="15624" max="15625" width="9.85546875" style="16" customWidth="1"/>
    <col min="15626" max="15627" width="10.5703125" style="16" customWidth="1"/>
    <col min="15628" max="15628" width="10.28515625" style="16" customWidth="1"/>
    <col min="15629" max="15629" width="15.85546875" style="16" customWidth="1"/>
    <col min="15630" max="15630" width="11" style="16" customWidth="1"/>
    <col min="15631" max="15631" width="9.28515625" style="16" bestFit="1" customWidth="1"/>
    <col min="15632" max="15632" width="12.140625" style="16" bestFit="1" customWidth="1"/>
    <col min="15633" max="15633" width="9.140625" style="16"/>
    <col min="15634" max="15634" width="5.42578125" style="16" customWidth="1"/>
    <col min="15635" max="15664" width="0" style="16" hidden="1" customWidth="1"/>
    <col min="15665" max="15873" width="9.140625" style="16"/>
    <col min="15874" max="15874" width="30.5703125" style="16" customWidth="1"/>
    <col min="15875" max="15875" width="11" style="16" customWidth="1"/>
    <col min="15876" max="15876" width="15.5703125" style="16" customWidth="1"/>
    <col min="15877" max="15877" width="15.85546875" style="16" customWidth="1"/>
    <col min="15878" max="15878" width="16.42578125" style="16" customWidth="1"/>
    <col min="15879" max="15879" width="15.42578125" style="16" customWidth="1"/>
    <col min="15880" max="15881" width="9.85546875" style="16" customWidth="1"/>
    <col min="15882" max="15883" width="10.5703125" style="16" customWidth="1"/>
    <col min="15884" max="15884" width="10.28515625" style="16" customWidth="1"/>
    <col min="15885" max="15885" width="15.85546875" style="16" customWidth="1"/>
    <col min="15886" max="15886" width="11" style="16" customWidth="1"/>
    <col min="15887" max="15887" width="9.28515625" style="16" bestFit="1" customWidth="1"/>
    <col min="15888" max="15888" width="12.140625" style="16" bestFit="1" customWidth="1"/>
    <col min="15889" max="15889" width="9.140625" style="16"/>
    <col min="15890" max="15890" width="5.42578125" style="16" customWidth="1"/>
    <col min="15891" max="15920" width="0" style="16" hidden="1" customWidth="1"/>
    <col min="15921" max="16129" width="9.140625" style="16"/>
    <col min="16130" max="16130" width="30.5703125" style="16" customWidth="1"/>
    <col min="16131" max="16131" width="11" style="16" customWidth="1"/>
    <col min="16132" max="16132" width="15.5703125" style="16" customWidth="1"/>
    <col min="16133" max="16133" width="15.85546875" style="16" customWidth="1"/>
    <col min="16134" max="16134" width="16.42578125" style="16" customWidth="1"/>
    <col min="16135" max="16135" width="15.42578125" style="16" customWidth="1"/>
    <col min="16136" max="16137" width="9.85546875" style="16" customWidth="1"/>
    <col min="16138" max="16139" width="10.5703125" style="16" customWidth="1"/>
    <col min="16140" max="16140" width="10.28515625" style="16" customWidth="1"/>
    <col min="16141" max="16141" width="15.85546875" style="16" customWidth="1"/>
    <col min="16142" max="16142" width="11" style="16" customWidth="1"/>
    <col min="16143" max="16143" width="9.28515625" style="16" bestFit="1" customWidth="1"/>
    <col min="16144" max="16144" width="12.140625" style="16" bestFit="1" customWidth="1"/>
    <col min="16145" max="16145" width="9.140625" style="16"/>
    <col min="16146" max="16146" width="5.42578125" style="16" customWidth="1"/>
    <col min="16147" max="16176" width="0" style="16" hidden="1" customWidth="1"/>
    <col min="16177" max="16384" width="9.140625" style="16"/>
  </cols>
  <sheetData>
    <row r="1" spans="1:48" ht="12.75" customHeight="1" x14ac:dyDescent="0.2">
      <c r="A1" s="584" t="s">
        <v>307</v>
      </c>
      <c r="B1" s="584"/>
      <c r="C1" s="585" t="s">
        <v>39</v>
      </c>
      <c r="D1" s="585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47" t="s">
        <v>434</v>
      </c>
    </row>
    <row r="2" spans="1:48" ht="12.75" customHeight="1" x14ac:dyDescent="0.2">
      <c r="A2" s="584" t="s">
        <v>41</v>
      </c>
      <c r="B2" s="584"/>
      <c r="C2" s="586" t="s">
        <v>13</v>
      </c>
      <c r="D2" s="586"/>
      <c r="E2" s="132"/>
      <c r="F2" s="148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</row>
    <row r="3" spans="1:48" ht="12.75" customHeight="1" x14ac:dyDescent="0.2">
      <c r="A3" s="584" t="s">
        <v>42</v>
      </c>
      <c r="B3" s="584"/>
      <c r="C3" s="587" t="s">
        <v>192</v>
      </c>
      <c r="D3" s="587"/>
      <c r="E3" s="132"/>
      <c r="F3" s="148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</row>
    <row r="4" spans="1:48" ht="12.75" customHeight="1" x14ac:dyDescent="0.2">
      <c r="A4" s="584" t="s">
        <v>44</v>
      </c>
      <c r="B4" s="584"/>
      <c r="C4" s="586" t="s">
        <v>45</v>
      </c>
      <c r="D4" s="586"/>
      <c r="E4" s="132"/>
      <c r="F4" s="148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</row>
    <row r="5" spans="1:48" ht="12.75" customHeight="1" x14ac:dyDescent="0.2">
      <c r="A5" s="584" t="s">
        <v>46</v>
      </c>
      <c r="B5" s="584"/>
      <c r="C5" s="320" t="s">
        <v>47</v>
      </c>
      <c r="D5" s="158"/>
      <c r="E5" s="132"/>
      <c r="F5" s="148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48" ht="12.75" customHeight="1" x14ac:dyDescent="0.2">
      <c r="A6" s="584" t="s">
        <v>308</v>
      </c>
      <c r="B6" s="584"/>
      <c r="C6" s="132"/>
      <c r="D6" s="132"/>
      <c r="E6" s="132"/>
      <c r="F6" s="148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</row>
    <row r="7" spans="1:48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48" ht="12.75" customHeight="1" x14ac:dyDescent="0.2">
      <c r="A8" s="588" t="s">
        <v>486</v>
      </c>
      <c r="B8" s="588"/>
      <c r="C8" s="588"/>
      <c r="D8" s="588"/>
      <c r="E8" s="588"/>
      <c r="F8" s="588"/>
      <c r="G8" s="588"/>
      <c r="H8" s="588"/>
      <c r="I8" s="588"/>
      <c r="J8" s="588"/>
      <c r="K8" s="588"/>
      <c r="L8" s="588"/>
      <c r="M8" s="588"/>
      <c r="N8" s="588"/>
      <c r="O8" s="588"/>
      <c r="P8" s="588"/>
      <c r="Q8" s="588"/>
    </row>
    <row r="9" spans="1:48" ht="23.25" customHeight="1" x14ac:dyDescent="0.2">
      <c r="A9" s="588"/>
      <c r="B9" s="588"/>
      <c r="C9" s="588"/>
      <c r="D9" s="588"/>
      <c r="E9" s="588"/>
      <c r="F9" s="588"/>
      <c r="G9" s="588"/>
      <c r="H9" s="588"/>
      <c r="I9" s="588"/>
      <c r="J9" s="588"/>
      <c r="K9" s="588"/>
      <c r="L9" s="588"/>
      <c r="M9" s="588"/>
      <c r="N9" s="588"/>
      <c r="O9" s="588"/>
      <c r="P9" s="588"/>
      <c r="Q9" s="588"/>
    </row>
    <row r="10" spans="1:48" x14ac:dyDescent="0.2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48" x14ac:dyDescent="0.2">
      <c r="A11" s="589" t="s">
        <v>309</v>
      </c>
      <c r="B11" s="592" t="s">
        <v>310</v>
      </c>
      <c r="C11" s="592" t="s">
        <v>311</v>
      </c>
      <c r="D11" s="593" t="s">
        <v>312</v>
      </c>
      <c r="E11" s="594"/>
      <c r="F11" s="594"/>
      <c r="G11" s="594"/>
      <c r="H11" s="592" t="s">
        <v>313</v>
      </c>
      <c r="I11" s="592"/>
      <c r="J11" s="592"/>
      <c r="K11" s="592"/>
      <c r="L11" s="592"/>
      <c r="M11" s="592"/>
      <c r="N11" s="601" t="s">
        <v>314</v>
      </c>
      <c r="O11" s="602"/>
      <c r="P11" s="602"/>
      <c r="Q11" s="603"/>
      <c r="S11" s="607"/>
      <c r="T11" s="595"/>
      <c r="U11" s="596"/>
      <c r="V11" s="596"/>
      <c r="W11" s="595"/>
      <c r="X11" s="595"/>
      <c r="Y11" s="595"/>
      <c r="Z11" s="595"/>
      <c r="AA11" s="595"/>
      <c r="AB11" s="595"/>
      <c r="AC11" s="595"/>
      <c r="AD11" s="595"/>
      <c r="AE11" s="595"/>
      <c r="AF11" s="44"/>
      <c r="AG11" s="607"/>
      <c r="AH11" s="595"/>
      <c r="AI11" s="595"/>
      <c r="AJ11" s="595"/>
      <c r="AK11" s="596"/>
      <c r="AL11" s="596"/>
      <c r="AM11" s="595"/>
      <c r="AN11" s="595"/>
      <c r="AO11" s="595"/>
      <c r="AP11" s="595"/>
      <c r="AQ11" s="595"/>
      <c r="AR11" s="595"/>
      <c r="AS11" s="595"/>
      <c r="AT11" s="595"/>
      <c r="AU11" s="595"/>
      <c r="AV11" s="597"/>
    </row>
    <row r="12" spans="1:48" x14ac:dyDescent="0.2">
      <c r="A12" s="590"/>
      <c r="B12" s="592"/>
      <c r="C12" s="592"/>
      <c r="D12" s="594"/>
      <c r="E12" s="594"/>
      <c r="F12" s="594"/>
      <c r="G12" s="594"/>
      <c r="H12" s="592" t="s">
        <v>315</v>
      </c>
      <c r="I12" s="592"/>
      <c r="J12" s="592"/>
      <c r="K12" s="598" t="s">
        <v>316</v>
      </c>
      <c r="L12" s="599"/>
      <c r="M12" s="600"/>
      <c r="N12" s="604"/>
      <c r="O12" s="605"/>
      <c r="P12" s="605"/>
      <c r="Q12" s="606"/>
      <c r="S12" s="608"/>
      <c r="T12" s="596"/>
      <c r="U12" s="596"/>
      <c r="V12" s="596"/>
      <c r="W12" s="595"/>
      <c r="X12" s="595"/>
      <c r="Y12" s="595"/>
      <c r="Z12" s="595"/>
      <c r="AA12" s="596"/>
      <c r="AB12" s="596"/>
      <c r="AC12" s="595"/>
      <c r="AD12" s="595"/>
      <c r="AE12" s="595"/>
      <c r="AF12" s="44"/>
      <c r="AG12" s="608"/>
      <c r="AH12" s="596"/>
      <c r="AI12" s="596"/>
      <c r="AJ12" s="596"/>
      <c r="AK12" s="596"/>
      <c r="AL12" s="596"/>
      <c r="AM12" s="595"/>
      <c r="AN12" s="595"/>
      <c r="AO12" s="595"/>
      <c r="AP12" s="595"/>
      <c r="AQ12" s="596"/>
      <c r="AR12" s="596"/>
      <c r="AS12" s="595"/>
      <c r="AT12" s="595"/>
      <c r="AU12" s="595"/>
      <c r="AV12" s="597"/>
    </row>
    <row r="13" spans="1:48" ht="12.75" customHeight="1" x14ac:dyDescent="0.2">
      <c r="A13" s="590"/>
      <c r="B13" s="592"/>
      <c r="C13" s="592"/>
      <c r="D13" s="591" t="s">
        <v>317</v>
      </c>
      <c r="E13" s="591" t="s">
        <v>318</v>
      </c>
      <c r="F13" s="591" t="s">
        <v>319</v>
      </c>
      <c r="G13" s="591" t="s">
        <v>320</v>
      </c>
      <c r="H13" s="592" t="s">
        <v>321</v>
      </c>
      <c r="I13" s="592" t="s">
        <v>322</v>
      </c>
      <c r="J13" s="592" t="s">
        <v>323</v>
      </c>
      <c r="K13" s="592" t="s">
        <v>321</v>
      </c>
      <c r="L13" s="592" t="s">
        <v>322</v>
      </c>
      <c r="M13" s="592" t="s">
        <v>323</v>
      </c>
      <c r="N13" s="591" t="s">
        <v>317</v>
      </c>
      <c r="O13" s="591" t="s">
        <v>318</v>
      </c>
      <c r="P13" s="591" t="s">
        <v>319</v>
      </c>
      <c r="Q13" s="591" t="s">
        <v>320</v>
      </c>
      <c r="S13" s="608"/>
      <c r="T13" s="595"/>
      <c r="U13" s="595"/>
      <c r="V13" s="595"/>
      <c r="W13" s="595"/>
      <c r="X13" s="595"/>
      <c r="Y13" s="595"/>
      <c r="Z13" s="595"/>
      <c r="AA13" s="595"/>
      <c r="AB13" s="595"/>
      <c r="AC13" s="595"/>
      <c r="AD13" s="595"/>
      <c r="AE13" s="595"/>
      <c r="AF13" s="44"/>
      <c r="AG13" s="608"/>
      <c r="AH13" s="595"/>
      <c r="AI13" s="595"/>
      <c r="AJ13" s="595"/>
      <c r="AK13" s="595"/>
      <c r="AL13" s="595"/>
      <c r="AM13" s="595"/>
      <c r="AN13" s="595"/>
      <c r="AO13" s="595"/>
      <c r="AP13" s="595"/>
      <c r="AQ13" s="595"/>
      <c r="AR13" s="595"/>
      <c r="AS13" s="595"/>
      <c r="AT13" s="595"/>
      <c r="AU13" s="595"/>
      <c r="AV13" s="595"/>
    </row>
    <row r="14" spans="1:48" ht="45" customHeight="1" x14ac:dyDescent="0.2">
      <c r="A14" s="591"/>
      <c r="B14" s="592"/>
      <c r="C14" s="592"/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S14" s="608"/>
      <c r="T14" s="596"/>
      <c r="U14" s="595"/>
      <c r="V14" s="595"/>
      <c r="W14" s="596"/>
      <c r="X14" s="595"/>
      <c r="Y14" s="595"/>
      <c r="Z14" s="596"/>
      <c r="AA14" s="595"/>
      <c r="AB14" s="595"/>
      <c r="AC14" s="596"/>
      <c r="AD14" s="595"/>
      <c r="AE14" s="595"/>
      <c r="AF14" s="44"/>
      <c r="AG14" s="608"/>
      <c r="AH14" s="595"/>
      <c r="AI14" s="595"/>
      <c r="AJ14" s="596"/>
      <c r="AK14" s="595"/>
      <c r="AL14" s="595"/>
      <c r="AM14" s="595"/>
      <c r="AN14" s="596"/>
      <c r="AO14" s="595"/>
      <c r="AP14" s="595"/>
      <c r="AQ14" s="596"/>
      <c r="AR14" s="595"/>
      <c r="AS14" s="595"/>
      <c r="AT14" s="596"/>
      <c r="AU14" s="595"/>
      <c r="AV14" s="595"/>
    </row>
    <row r="15" spans="1:48" ht="32.25" customHeight="1" x14ac:dyDescent="0.2">
      <c r="A15" s="144">
        <v>1</v>
      </c>
      <c r="B15" s="144">
        <v>2</v>
      </c>
      <c r="C15" s="144">
        <v>3</v>
      </c>
      <c r="D15" s="144">
        <v>4</v>
      </c>
      <c r="E15" s="144">
        <v>5</v>
      </c>
      <c r="F15" s="144">
        <v>6</v>
      </c>
      <c r="G15" s="144">
        <v>7</v>
      </c>
      <c r="H15" s="144">
        <v>8</v>
      </c>
      <c r="I15" s="144">
        <v>9</v>
      </c>
      <c r="J15" s="144">
        <v>10</v>
      </c>
      <c r="K15" s="144">
        <v>11</v>
      </c>
      <c r="L15" s="144">
        <v>12</v>
      </c>
      <c r="M15" s="144">
        <v>14</v>
      </c>
      <c r="N15" s="144">
        <v>15</v>
      </c>
      <c r="O15" s="144">
        <v>16</v>
      </c>
      <c r="P15" s="144">
        <v>17</v>
      </c>
      <c r="Q15" s="144">
        <v>18</v>
      </c>
      <c r="S15" s="45"/>
      <c r="T15" s="46"/>
      <c r="U15" s="47"/>
      <c r="V15" s="47"/>
      <c r="W15" s="46"/>
      <c r="X15" s="47"/>
      <c r="Y15" s="47"/>
      <c r="Z15" s="46"/>
      <c r="AA15" s="47"/>
      <c r="AB15" s="47"/>
      <c r="AC15" s="46"/>
      <c r="AD15" s="47"/>
      <c r="AE15" s="47"/>
      <c r="AF15" s="44"/>
      <c r="AG15" s="45"/>
      <c r="AH15" s="47"/>
      <c r="AI15" s="47"/>
      <c r="AJ15" s="46"/>
      <c r="AK15" s="47"/>
      <c r="AL15" s="47"/>
      <c r="AM15" s="47"/>
      <c r="AN15" s="46"/>
      <c r="AO15" s="47"/>
      <c r="AP15" s="47"/>
      <c r="AQ15" s="46"/>
      <c r="AR15" s="47"/>
      <c r="AS15" s="47"/>
      <c r="AT15" s="46"/>
      <c r="AU15" s="47"/>
      <c r="AV15" s="47"/>
    </row>
    <row r="16" spans="1:48" ht="12.75" customHeight="1" x14ac:dyDescent="0.2">
      <c r="A16" s="609" t="s">
        <v>66</v>
      </c>
      <c r="B16" s="610"/>
      <c r="C16" s="610"/>
      <c r="D16" s="610"/>
      <c r="E16" s="610"/>
      <c r="F16" s="610"/>
      <c r="G16" s="610"/>
      <c r="H16" s="610"/>
      <c r="I16" s="610"/>
      <c r="J16" s="610"/>
      <c r="K16" s="610"/>
      <c r="L16" s="610"/>
      <c r="M16" s="610"/>
      <c r="N16" s="610"/>
      <c r="O16" s="610"/>
      <c r="P16" s="610"/>
      <c r="Q16" s="611"/>
      <c r="S16" s="612"/>
      <c r="T16" s="613"/>
      <c r="U16" s="613"/>
      <c r="V16" s="613"/>
      <c r="W16" s="613"/>
      <c r="X16" s="613"/>
      <c r="Y16" s="613"/>
      <c r="Z16" s="613"/>
      <c r="AA16" s="613"/>
      <c r="AB16" s="613"/>
      <c r="AC16" s="613"/>
      <c r="AD16" s="613"/>
      <c r="AE16" s="613"/>
      <c r="AF16" s="48"/>
      <c r="AG16" s="612"/>
      <c r="AH16" s="613"/>
      <c r="AI16" s="613"/>
      <c r="AJ16" s="613"/>
      <c r="AK16" s="613"/>
      <c r="AL16" s="613"/>
      <c r="AM16" s="613"/>
      <c r="AN16" s="613"/>
      <c r="AO16" s="613"/>
      <c r="AP16" s="613"/>
      <c r="AQ16" s="613"/>
      <c r="AR16" s="613"/>
      <c r="AS16" s="613"/>
      <c r="AT16" s="613"/>
      <c r="AU16" s="613"/>
      <c r="AV16" s="614"/>
    </row>
    <row r="17" spans="1:49" x14ac:dyDescent="0.2">
      <c r="A17" s="54" t="s">
        <v>68</v>
      </c>
      <c r="B17" s="151" t="s">
        <v>458</v>
      </c>
      <c r="C17" s="152" t="s">
        <v>88</v>
      </c>
      <c r="D17" s="153">
        <v>4.0478681121699313E-5</v>
      </c>
      <c r="E17" s="335">
        <v>202.40889999999999</v>
      </c>
      <c r="F17" s="154">
        <v>25705.9303</v>
      </c>
      <c r="G17" s="153">
        <v>1.095182559994253E-2</v>
      </c>
      <c r="H17" s="54"/>
      <c r="I17" s="54"/>
      <c r="J17" s="54"/>
      <c r="K17" s="125">
        <v>127</v>
      </c>
      <c r="L17" s="126">
        <v>208</v>
      </c>
      <c r="M17" s="126">
        <v>26416</v>
      </c>
      <c r="N17" s="127">
        <v>0</v>
      </c>
      <c r="O17" s="126">
        <v>0</v>
      </c>
      <c r="P17" s="126">
        <v>0</v>
      </c>
      <c r="Q17" s="127">
        <v>0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322"/>
    </row>
    <row r="18" spans="1:49" ht="12.75" customHeight="1" x14ac:dyDescent="0.2">
      <c r="A18" s="54" t="s">
        <v>72</v>
      </c>
      <c r="B18" s="151" t="s">
        <v>500</v>
      </c>
      <c r="C18" s="152" t="s">
        <v>448</v>
      </c>
      <c r="D18" s="153">
        <v>3.6736923609534199E-4</v>
      </c>
      <c r="E18" s="335">
        <v>31.628799999999998</v>
      </c>
      <c r="F18" s="154">
        <v>99883.75039999999</v>
      </c>
      <c r="G18" s="153">
        <v>4.2554749113631177E-2</v>
      </c>
      <c r="H18" s="54"/>
      <c r="I18" s="54"/>
      <c r="J18" s="54"/>
      <c r="K18" s="125">
        <v>1443</v>
      </c>
      <c r="L18" s="126">
        <f>M18/K18</f>
        <v>27.825017325017324</v>
      </c>
      <c r="M18" s="126">
        <v>40151.5</v>
      </c>
      <c r="N18" s="127">
        <f>'Prilog 2'!F16</f>
        <v>1.9950545912080794E-4</v>
      </c>
      <c r="O18" s="126">
        <f>'Prilog 2'!H16</f>
        <v>27.151800000000001</v>
      </c>
      <c r="P18" s="126">
        <f>'Prilog 2'!I16</f>
        <v>46565.337</v>
      </c>
      <c r="Q18" s="127">
        <f>'Prilog 2'!J16</f>
        <v>2.7223761250886398E-2</v>
      </c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322"/>
    </row>
    <row r="19" spans="1:49" x14ac:dyDescent="0.2">
      <c r="A19" s="54" t="s">
        <v>74</v>
      </c>
      <c r="B19" s="151" t="s">
        <v>499</v>
      </c>
      <c r="C19" s="151" t="s">
        <v>101</v>
      </c>
      <c r="D19" s="153">
        <v>5.6794406394735431E-2</v>
      </c>
      <c r="E19" s="336">
        <v>1.2</v>
      </c>
      <c r="F19" s="154">
        <v>190560</v>
      </c>
      <c r="G19" s="153">
        <v>8.1186709135558838E-2</v>
      </c>
      <c r="H19" s="54"/>
      <c r="I19" s="54"/>
      <c r="J19" s="54"/>
      <c r="K19" s="125">
        <v>158800</v>
      </c>
      <c r="L19" s="126">
        <v>1.2</v>
      </c>
      <c r="M19" s="126">
        <v>190560</v>
      </c>
      <c r="N19" s="127">
        <v>0</v>
      </c>
      <c r="O19" s="126">
        <v>0</v>
      </c>
      <c r="P19" s="126">
        <v>0</v>
      </c>
      <c r="Q19" s="127">
        <v>0</v>
      </c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322"/>
    </row>
    <row r="20" spans="1:49" x14ac:dyDescent="0.2">
      <c r="A20" s="54" t="s">
        <v>77</v>
      </c>
      <c r="B20" s="151" t="s">
        <v>501</v>
      </c>
      <c r="C20" s="152" t="s">
        <v>498</v>
      </c>
      <c r="D20" s="153">
        <v>4.3655841263196313E-2</v>
      </c>
      <c r="E20" s="337">
        <v>53</v>
      </c>
      <c r="F20" s="154">
        <v>431102</v>
      </c>
      <c r="G20" s="153">
        <v>0.18366788770863604</v>
      </c>
      <c r="H20" s="54"/>
      <c r="I20" s="54"/>
      <c r="J20" s="54"/>
      <c r="K20" s="125">
        <v>8134</v>
      </c>
      <c r="L20" s="126">
        <v>51.41</v>
      </c>
      <c r="M20" s="126">
        <v>418168.94</v>
      </c>
      <c r="N20" s="127">
        <v>0</v>
      </c>
      <c r="O20" s="126">
        <v>0</v>
      </c>
      <c r="P20" s="126">
        <v>0</v>
      </c>
      <c r="Q20" s="127">
        <v>0</v>
      </c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322"/>
    </row>
    <row r="21" spans="1:49" x14ac:dyDescent="0.2">
      <c r="A21" s="54"/>
      <c r="B21" s="151"/>
      <c r="C21" s="152"/>
      <c r="D21" s="153"/>
      <c r="E21" s="337"/>
      <c r="F21" s="154"/>
      <c r="G21" s="153"/>
      <c r="H21" s="54"/>
      <c r="I21" s="54"/>
      <c r="J21" s="54"/>
      <c r="K21" s="125"/>
      <c r="L21" s="126"/>
      <c r="M21" s="505"/>
      <c r="N21" s="127"/>
      <c r="O21" s="126"/>
      <c r="P21" s="126"/>
      <c r="Q21" s="127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322"/>
    </row>
    <row r="22" spans="1:49" x14ac:dyDescent="0.2">
      <c r="A22" s="54"/>
      <c r="B22" s="151"/>
      <c r="C22" s="151"/>
      <c r="D22" s="153"/>
      <c r="E22" s="337"/>
      <c r="F22" s="511">
        <f>SUM(F17:F20)</f>
        <v>747251.68070000003</v>
      </c>
      <c r="G22" s="153"/>
      <c r="H22" s="54"/>
      <c r="I22" s="54"/>
      <c r="J22" s="54"/>
      <c r="K22" s="125"/>
      <c r="L22" s="126"/>
      <c r="M22" s="512">
        <f>SUM(M17:M20)</f>
        <v>675296.44</v>
      </c>
      <c r="N22" s="127"/>
      <c r="O22" s="126"/>
      <c r="P22" s="512">
        <f>SUM(P17:P20)</f>
        <v>46565.337</v>
      </c>
      <c r="Q22" s="126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322"/>
    </row>
    <row r="23" spans="1:49" x14ac:dyDescent="0.2">
      <c r="A23" s="54"/>
      <c r="B23" s="151"/>
      <c r="C23" s="152"/>
      <c r="D23" s="153"/>
      <c r="E23" s="337"/>
      <c r="F23" s="154"/>
      <c r="G23" s="153"/>
      <c r="H23" s="54"/>
      <c r="I23" s="126"/>
      <c r="J23" s="128"/>
      <c r="K23" s="125"/>
      <c r="L23" s="126"/>
      <c r="M23" s="126"/>
      <c r="N23" s="127"/>
      <c r="O23" s="126"/>
      <c r="P23" s="126"/>
      <c r="Q23" s="127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322"/>
    </row>
    <row r="24" spans="1:49" x14ac:dyDescent="0.2">
      <c r="A24" s="54"/>
      <c r="B24" s="151"/>
      <c r="C24" s="152"/>
      <c r="D24" s="153"/>
      <c r="E24" s="337"/>
      <c r="F24" s="154"/>
      <c r="G24" s="153"/>
      <c r="H24" s="125"/>
      <c r="I24" s="126"/>
      <c r="J24" s="126"/>
      <c r="K24" s="125"/>
      <c r="L24" s="126"/>
      <c r="M24" s="505"/>
      <c r="N24" s="127"/>
      <c r="O24" s="126"/>
      <c r="P24" s="126"/>
      <c r="Q24" s="126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322"/>
    </row>
    <row r="25" spans="1:49" x14ac:dyDescent="0.2">
      <c r="A25" s="54"/>
      <c r="B25" s="49"/>
      <c r="C25" s="151"/>
      <c r="D25" s="153"/>
      <c r="E25" s="155"/>
      <c r="F25" s="154"/>
      <c r="G25" s="153"/>
      <c r="H25" s="54"/>
      <c r="I25" s="126"/>
      <c r="J25" s="128"/>
      <c r="K25" s="125"/>
      <c r="L25" s="126"/>
      <c r="M25" s="126"/>
      <c r="N25" s="127"/>
      <c r="O25" s="126"/>
      <c r="P25" s="126"/>
      <c r="Q25" s="127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322"/>
    </row>
    <row r="26" spans="1:49" x14ac:dyDescent="0.2">
      <c r="A26" s="54"/>
      <c r="B26" s="49"/>
      <c r="C26" s="152"/>
      <c r="D26" s="153"/>
      <c r="E26" s="155"/>
      <c r="F26" s="154"/>
      <c r="G26" s="153"/>
      <c r="H26" s="54"/>
      <c r="I26" s="126"/>
      <c r="J26" s="128"/>
      <c r="K26" s="125"/>
      <c r="L26" s="126"/>
      <c r="M26" s="126"/>
      <c r="N26" s="127"/>
      <c r="O26" s="126"/>
      <c r="P26" s="126"/>
      <c r="Q26" s="127"/>
      <c r="R26" s="322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</row>
    <row r="27" spans="1:49" x14ac:dyDescent="0.2">
      <c r="A27" s="54"/>
      <c r="B27" s="49"/>
      <c r="C27" s="152"/>
      <c r="D27" s="153"/>
      <c r="E27" s="155"/>
      <c r="F27" s="154"/>
      <c r="G27" s="153"/>
      <c r="H27" s="54"/>
      <c r="I27" s="126"/>
      <c r="J27" s="128"/>
      <c r="K27" s="125"/>
      <c r="L27" s="126"/>
      <c r="M27" s="126"/>
      <c r="N27" s="127"/>
      <c r="O27" s="126"/>
      <c r="P27" s="126"/>
      <c r="Q27" s="127"/>
      <c r="R27" s="322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</row>
    <row r="28" spans="1:49" x14ac:dyDescent="0.2">
      <c r="A28" s="54"/>
      <c r="B28" s="49"/>
      <c r="C28" s="152"/>
      <c r="D28" s="153"/>
      <c r="E28" s="155"/>
      <c r="F28" s="154"/>
      <c r="G28" s="153"/>
      <c r="H28" s="54"/>
      <c r="I28" s="126"/>
      <c r="J28" s="128"/>
      <c r="K28" s="125"/>
      <c r="L28" s="126"/>
      <c r="M28" s="126"/>
      <c r="N28" s="127"/>
      <c r="O28" s="126"/>
      <c r="P28" s="126"/>
      <c r="Q28" s="127"/>
      <c r="R28" s="322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</row>
    <row r="29" spans="1:49" x14ac:dyDescent="0.2">
      <c r="A29" s="54"/>
      <c r="B29" s="151"/>
      <c r="C29" s="151"/>
      <c r="D29" s="153"/>
      <c r="E29" s="155"/>
      <c r="F29" s="154"/>
      <c r="G29" s="153"/>
      <c r="H29" s="54"/>
      <c r="I29" s="126"/>
      <c r="J29" s="128"/>
      <c r="K29" s="125"/>
      <c r="L29" s="126"/>
      <c r="M29" s="126"/>
      <c r="N29" s="127"/>
      <c r="O29" s="126"/>
      <c r="P29" s="126"/>
      <c r="Q29" s="127"/>
      <c r="R29" s="322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</row>
    <row r="30" spans="1:49" x14ac:dyDescent="0.2">
      <c r="A30" s="54"/>
      <c r="B30" s="151"/>
      <c r="C30" s="156"/>
      <c r="D30" s="153"/>
      <c r="E30" s="157"/>
      <c r="F30" s="154"/>
      <c r="G30" s="153"/>
      <c r="H30" s="54"/>
      <c r="I30" s="126"/>
      <c r="J30" s="128"/>
      <c r="K30" s="125"/>
      <c r="L30" s="126"/>
      <c r="M30" s="126"/>
      <c r="N30" s="127"/>
      <c r="O30" s="126"/>
      <c r="P30" s="126"/>
      <c r="Q30" s="127"/>
      <c r="R30" s="322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</row>
    <row r="31" spans="1:49" ht="12.75" customHeight="1" x14ac:dyDescent="0.2">
      <c r="A31" s="609"/>
      <c r="B31" s="610"/>
      <c r="C31" s="610"/>
      <c r="D31" s="610"/>
      <c r="E31" s="610"/>
      <c r="F31" s="610"/>
      <c r="G31" s="610"/>
      <c r="H31" s="610"/>
      <c r="I31" s="610"/>
      <c r="J31" s="610"/>
      <c r="K31" s="610"/>
      <c r="L31" s="610"/>
      <c r="M31" s="610"/>
      <c r="N31" s="610"/>
      <c r="O31" s="610"/>
      <c r="P31" s="610"/>
      <c r="Q31" s="611"/>
    </row>
    <row r="32" spans="1:49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126"/>
      <c r="N32" s="54"/>
      <c r="O32" s="54"/>
      <c r="P32" s="54"/>
      <c r="Q32" s="54"/>
    </row>
    <row r="33" spans="1:17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ht="12.75" customHeight="1" x14ac:dyDescent="0.2">
      <c r="A34" s="609" t="s">
        <v>324</v>
      </c>
      <c r="B34" s="610"/>
      <c r="C34" s="610"/>
      <c r="D34" s="610"/>
      <c r="E34" s="610"/>
      <c r="F34" s="610"/>
      <c r="G34" s="610"/>
      <c r="H34" s="610"/>
      <c r="I34" s="610"/>
      <c r="J34" s="610"/>
      <c r="K34" s="610"/>
      <c r="L34" s="610"/>
      <c r="M34" s="610"/>
      <c r="N34" s="610"/>
      <c r="O34" s="610"/>
      <c r="P34" s="610"/>
      <c r="Q34" s="611"/>
    </row>
    <row r="35" spans="1:17" ht="12.75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</row>
    <row r="37" spans="1:17" ht="12.75" customHeight="1" x14ac:dyDescent="0.2">
      <c r="A37" s="609" t="s">
        <v>325</v>
      </c>
      <c r="B37" s="610"/>
      <c r="C37" s="610"/>
      <c r="D37" s="610"/>
      <c r="E37" s="610"/>
      <c r="F37" s="610"/>
      <c r="G37" s="610"/>
      <c r="H37" s="610"/>
      <c r="I37" s="610"/>
      <c r="J37" s="610"/>
      <c r="K37" s="610"/>
      <c r="L37" s="610"/>
      <c r="M37" s="610"/>
      <c r="N37" s="610"/>
      <c r="O37" s="610"/>
      <c r="P37" s="610"/>
      <c r="Q37" s="611"/>
    </row>
    <row r="38" spans="1:17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ht="12.75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</row>
    <row r="41" spans="1:17" x14ac:dyDescent="0.2">
      <c r="A41" s="592" t="s">
        <v>309</v>
      </c>
      <c r="B41" s="592" t="s">
        <v>312</v>
      </c>
      <c r="C41" s="592"/>
      <c r="D41" s="592"/>
      <c r="E41" s="616"/>
      <c r="F41" s="616"/>
      <c r="G41" s="592" t="s">
        <v>313</v>
      </c>
      <c r="H41" s="592"/>
      <c r="I41" s="592"/>
      <c r="J41" s="592"/>
      <c r="K41" s="592"/>
      <c r="L41" s="592"/>
      <c r="M41" s="592" t="s">
        <v>314</v>
      </c>
      <c r="N41" s="592"/>
      <c r="O41" s="592"/>
      <c r="P41" s="615"/>
      <c r="Q41" s="50"/>
    </row>
    <row r="42" spans="1:17" x14ac:dyDescent="0.2">
      <c r="A42" s="592"/>
      <c r="B42" s="616"/>
      <c r="C42" s="616"/>
      <c r="D42" s="616"/>
      <c r="E42" s="616"/>
      <c r="F42" s="616"/>
      <c r="G42" s="592" t="s">
        <v>326</v>
      </c>
      <c r="H42" s="592"/>
      <c r="I42" s="592"/>
      <c r="J42" s="592" t="s">
        <v>327</v>
      </c>
      <c r="K42" s="616"/>
      <c r="L42" s="616"/>
      <c r="M42" s="592"/>
      <c r="N42" s="592"/>
      <c r="O42" s="592"/>
      <c r="P42" s="615"/>
      <c r="Q42" s="50"/>
    </row>
    <row r="43" spans="1:17" x14ac:dyDescent="0.2">
      <c r="A43" s="592"/>
      <c r="B43" s="592" t="s">
        <v>328</v>
      </c>
      <c r="C43" s="592" t="s">
        <v>329</v>
      </c>
      <c r="D43" s="592" t="s">
        <v>330</v>
      </c>
      <c r="E43" s="592" t="s">
        <v>331</v>
      </c>
      <c r="F43" s="592" t="s">
        <v>320</v>
      </c>
      <c r="G43" s="592" t="s">
        <v>329</v>
      </c>
      <c r="H43" s="592" t="s">
        <v>330</v>
      </c>
      <c r="I43" s="592" t="s">
        <v>331</v>
      </c>
      <c r="J43" s="592" t="s">
        <v>329</v>
      </c>
      <c r="K43" s="592" t="s">
        <v>330</v>
      </c>
      <c r="L43" s="592" t="s">
        <v>331</v>
      </c>
      <c r="M43" s="592" t="s">
        <v>329</v>
      </c>
      <c r="N43" s="592" t="s">
        <v>330</v>
      </c>
      <c r="O43" s="592" t="s">
        <v>331</v>
      </c>
      <c r="P43" s="592" t="s">
        <v>320</v>
      </c>
      <c r="Q43" s="50"/>
    </row>
    <row r="44" spans="1:17" ht="26.25" customHeight="1" x14ac:dyDescent="0.2">
      <c r="A44" s="592"/>
      <c r="B44" s="592"/>
      <c r="C44" s="592"/>
      <c r="D44" s="616"/>
      <c r="E44" s="592"/>
      <c r="F44" s="592"/>
      <c r="G44" s="592"/>
      <c r="H44" s="616"/>
      <c r="I44" s="592"/>
      <c r="J44" s="592"/>
      <c r="K44" s="616"/>
      <c r="L44" s="592"/>
      <c r="M44" s="592"/>
      <c r="N44" s="616"/>
      <c r="O44" s="592"/>
      <c r="P44" s="592"/>
      <c r="Q44" s="50"/>
    </row>
    <row r="45" spans="1:17" x14ac:dyDescent="0.2">
      <c r="A45" s="144">
        <v>1</v>
      </c>
      <c r="B45" s="144">
        <v>2</v>
      </c>
      <c r="C45" s="144">
        <v>3</v>
      </c>
      <c r="D45" s="149">
        <v>4</v>
      </c>
      <c r="E45" s="144">
        <v>5</v>
      </c>
      <c r="F45" s="144">
        <v>6</v>
      </c>
      <c r="G45" s="144">
        <v>7</v>
      </c>
      <c r="H45" s="149">
        <v>8</v>
      </c>
      <c r="I45" s="144">
        <v>9</v>
      </c>
      <c r="J45" s="144">
        <v>10</v>
      </c>
      <c r="K45" s="149">
        <v>11</v>
      </c>
      <c r="L45" s="144">
        <v>12</v>
      </c>
      <c r="M45" s="144">
        <v>13</v>
      </c>
      <c r="N45" s="149">
        <v>14</v>
      </c>
      <c r="O45" s="144">
        <v>15</v>
      </c>
      <c r="P45" s="144">
        <v>16</v>
      </c>
      <c r="Q45" s="50"/>
    </row>
    <row r="46" spans="1:17" x14ac:dyDescent="0.2">
      <c r="A46" s="617" t="s">
        <v>332</v>
      </c>
      <c r="B46" s="617"/>
      <c r="C46" s="617"/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5"/>
      <c r="Q46" s="50"/>
    </row>
    <row r="47" spans="1:17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0"/>
    </row>
    <row r="48" spans="1:17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0"/>
    </row>
    <row r="49" spans="1:19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</row>
    <row r="50" spans="1:19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0"/>
      <c r="P50" s="150"/>
      <c r="Q50" s="50"/>
    </row>
    <row r="51" spans="1:19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0"/>
      <c r="P51" s="150"/>
      <c r="Q51" s="50"/>
    </row>
    <row r="52" spans="1:19" x14ac:dyDescent="0.2">
      <c r="A52" s="592" t="s">
        <v>309</v>
      </c>
      <c r="B52" s="592" t="s">
        <v>312</v>
      </c>
      <c r="C52" s="616"/>
      <c r="D52" s="616"/>
      <c r="E52" s="592" t="s">
        <v>313</v>
      </c>
      <c r="F52" s="592"/>
      <c r="G52" s="592"/>
      <c r="H52" s="592"/>
      <c r="I52" s="592"/>
      <c r="J52" s="592"/>
      <c r="K52" s="592" t="s">
        <v>314</v>
      </c>
      <c r="L52" s="592"/>
      <c r="M52" s="592"/>
      <c r="N52" s="50"/>
      <c r="O52" s="50"/>
      <c r="P52" s="50"/>
      <c r="Q52" s="50"/>
    </row>
    <row r="53" spans="1:19" x14ac:dyDescent="0.2">
      <c r="A53" s="592"/>
      <c r="B53" s="616"/>
      <c r="C53" s="616"/>
      <c r="D53" s="616"/>
      <c r="E53" s="592" t="s">
        <v>208</v>
      </c>
      <c r="F53" s="592"/>
      <c r="G53" s="592"/>
      <c r="H53" s="592" t="s">
        <v>333</v>
      </c>
      <c r="I53" s="616"/>
      <c r="J53" s="616"/>
      <c r="K53" s="592"/>
      <c r="L53" s="592"/>
      <c r="M53" s="592"/>
      <c r="N53" s="50"/>
      <c r="O53" s="50"/>
      <c r="P53" s="50"/>
      <c r="Q53" s="50"/>
    </row>
    <row r="54" spans="1:19" x14ac:dyDescent="0.2">
      <c r="A54" s="592"/>
      <c r="B54" s="592" t="s">
        <v>334</v>
      </c>
      <c r="C54" s="592" t="s">
        <v>335</v>
      </c>
      <c r="D54" s="592" t="s">
        <v>320</v>
      </c>
      <c r="E54" s="592" t="s">
        <v>334</v>
      </c>
      <c r="F54" s="592" t="s">
        <v>336</v>
      </c>
      <c r="G54" s="592" t="s">
        <v>320</v>
      </c>
      <c r="H54" s="592" t="s">
        <v>334</v>
      </c>
      <c r="I54" s="592" t="s">
        <v>336</v>
      </c>
      <c r="J54" s="592" t="s">
        <v>320</v>
      </c>
      <c r="K54" s="592" t="s">
        <v>334</v>
      </c>
      <c r="L54" s="592" t="s">
        <v>335</v>
      </c>
      <c r="M54" s="592" t="s">
        <v>320</v>
      </c>
      <c r="N54" s="50"/>
      <c r="O54" s="50"/>
      <c r="P54" s="50"/>
      <c r="Q54" s="50"/>
    </row>
    <row r="55" spans="1:19" x14ac:dyDescent="0.2">
      <c r="A55" s="592"/>
      <c r="B55" s="616"/>
      <c r="C55" s="592"/>
      <c r="D55" s="592"/>
      <c r="E55" s="616"/>
      <c r="F55" s="592"/>
      <c r="G55" s="592"/>
      <c r="H55" s="616"/>
      <c r="I55" s="592"/>
      <c r="J55" s="592"/>
      <c r="K55" s="616"/>
      <c r="L55" s="592"/>
      <c r="M55" s="592"/>
      <c r="N55" s="50"/>
      <c r="O55" s="50"/>
      <c r="P55" s="50"/>
      <c r="Q55" s="50"/>
    </row>
    <row r="56" spans="1:19" x14ac:dyDescent="0.2">
      <c r="A56" s="144">
        <v>1</v>
      </c>
      <c r="B56" s="149">
        <v>2</v>
      </c>
      <c r="C56" s="144">
        <v>3</v>
      </c>
      <c r="D56" s="144">
        <v>4</v>
      </c>
      <c r="E56" s="149">
        <v>5</v>
      </c>
      <c r="F56" s="144">
        <v>6</v>
      </c>
      <c r="G56" s="144">
        <v>7</v>
      </c>
      <c r="H56" s="149">
        <v>8</v>
      </c>
      <c r="I56" s="144">
        <v>9</v>
      </c>
      <c r="J56" s="144">
        <v>10</v>
      </c>
      <c r="K56" s="149">
        <v>11</v>
      </c>
      <c r="L56" s="144">
        <v>12</v>
      </c>
      <c r="M56" s="144">
        <v>13</v>
      </c>
      <c r="N56" s="50"/>
      <c r="O56" s="50"/>
      <c r="P56" s="50"/>
      <c r="Q56" s="50"/>
    </row>
    <row r="57" spans="1:19" x14ac:dyDescent="0.2">
      <c r="A57" s="617" t="s">
        <v>166</v>
      </c>
      <c r="B57" s="617"/>
      <c r="C57" s="617"/>
      <c r="D57" s="617"/>
      <c r="E57" s="617"/>
      <c r="F57" s="617"/>
      <c r="G57" s="617"/>
      <c r="H57" s="617"/>
      <c r="I57" s="617"/>
      <c r="J57" s="617"/>
      <c r="K57" s="617"/>
      <c r="L57" s="617"/>
      <c r="M57" s="617"/>
      <c r="N57" s="50"/>
      <c r="O57" s="50"/>
      <c r="P57" s="50"/>
      <c r="Q57" s="50"/>
    </row>
    <row r="58" spans="1:19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0"/>
      <c r="O58" s="50"/>
      <c r="P58" s="50"/>
      <c r="Q58" s="50"/>
    </row>
    <row r="59" spans="1:19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0"/>
      <c r="O59" s="50"/>
      <c r="P59" s="50"/>
      <c r="Q59" s="50"/>
    </row>
    <row r="60" spans="1:19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</row>
    <row r="61" spans="1:19" x14ac:dyDescent="0.2">
      <c r="A61" s="50" t="s">
        <v>460</v>
      </c>
      <c r="B61" s="50"/>
      <c r="C61" s="50"/>
      <c r="D61" s="50"/>
      <c r="E61" s="50"/>
      <c r="F61" s="146" t="s">
        <v>305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x14ac:dyDescent="0.2">
      <c r="A62" s="50" t="s">
        <v>457</v>
      </c>
      <c r="B62" s="50"/>
      <c r="C62" s="50"/>
      <c r="D62" s="50"/>
      <c r="E62" s="50"/>
      <c r="F62" s="146" t="s">
        <v>306</v>
      </c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  <row r="64" spans="1:19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</row>
    <row r="65" spans="1:19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</row>
    <row r="66" spans="1:19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</row>
    <row r="67" spans="1:19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</row>
    <row r="68" spans="1:19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</row>
    <row r="69" spans="1:19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</row>
    <row r="70" spans="1:19" x14ac:dyDescent="0.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</row>
    <row r="71" spans="1:19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</row>
    <row r="72" spans="1:19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</row>
    <row r="73" spans="1:19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</row>
    <row r="74" spans="1:19" x14ac:dyDescent="0.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</sheetData>
  <mergeCells count="119">
    <mergeCell ref="U13:U14"/>
    <mergeCell ref="A57:M57"/>
    <mergeCell ref="E54:E55"/>
    <mergeCell ref="F54:F55"/>
    <mergeCell ref="G54:G55"/>
    <mergeCell ref="H54:H55"/>
    <mergeCell ref="I54:I55"/>
    <mergeCell ref="J54:J55"/>
    <mergeCell ref="A46:P46"/>
    <mergeCell ref="A52:A55"/>
    <mergeCell ref="B52:D53"/>
    <mergeCell ref="E52:J52"/>
    <mergeCell ref="K52:M53"/>
    <mergeCell ref="E53:G53"/>
    <mergeCell ref="H53:J53"/>
    <mergeCell ref="B54:B55"/>
    <mergeCell ref="C54:C55"/>
    <mergeCell ref="D54:D55"/>
    <mergeCell ref="K54:K55"/>
    <mergeCell ref="L54:L55"/>
    <mergeCell ref="M54:M55"/>
    <mergeCell ref="A37:Q37"/>
    <mergeCell ref="A41:A44"/>
    <mergeCell ref="B41:F42"/>
    <mergeCell ref="G41:L41"/>
    <mergeCell ref="M41:P42"/>
    <mergeCell ref="G42:I42"/>
    <mergeCell ref="J42:L42"/>
    <mergeCell ref="B43:B44"/>
    <mergeCell ref="C43:C44"/>
    <mergeCell ref="D43:D44"/>
    <mergeCell ref="K43:K44"/>
    <mergeCell ref="L43:L44"/>
    <mergeCell ref="M43:M44"/>
    <mergeCell ref="N43:N44"/>
    <mergeCell ref="O43:O44"/>
    <mergeCell ref="P43:P44"/>
    <mergeCell ref="E43:E44"/>
    <mergeCell ref="F43:F44"/>
    <mergeCell ref="G43:G44"/>
    <mergeCell ref="H43:H44"/>
    <mergeCell ref="I43:I44"/>
    <mergeCell ref="J43:J44"/>
    <mergeCell ref="AV13:AV14"/>
    <mergeCell ref="A16:Q16"/>
    <mergeCell ref="S16:AE16"/>
    <mergeCell ref="AG16:AV16"/>
    <mergeCell ref="A31:Q31"/>
    <mergeCell ref="A34:Q34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B13:AB14"/>
    <mergeCell ref="AC13:AC14"/>
    <mergeCell ref="AD13:AD14"/>
    <mergeCell ref="AE13:AE14"/>
    <mergeCell ref="AH13:AH14"/>
    <mergeCell ref="AI13:AI14"/>
    <mergeCell ref="AH11:AL12"/>
    <mergeCell ref="AM11:AR11"/>
    <mergeCell ref="AS11:AV12"/>
    <mergeCell ref="H12:J12"/>
    <mergeCell ref="K12:M12"/>
    <mergeCell ref="W12:Y12"/>
    <mergeCell ref="Z12:AB12"/>
    <mergeCell ref="AM12:AO12"/>
    <mergeCell ref="AP12:AR12"/>
    <mergeCell ref="N11:Q12"/>
    <mergeCell ref="S11:S14"/>
    <mergeCell ref="T11:V12"/>
    <mergeCell ref="W11:AB11"/>
    <mergeCell ref="AC11:AE12"/>
    <mergeCell ref="AG11:AG14"/>
    <mergeCell ref="P13:P14"/>
    <mergeCell ref="Q13:Q14"/>
    <mergeCell ref="T13:T14"/>
    <mergeCell ref="V13:V14"/>
    <mergeCell ref="W13:W14"/>
    <mergeCell ref="X13:X14"/>
    <mergeCell ref="Y13:Y14"/>
    <mergeCell ref="Z13:Z14"/>
    <mergeCell ref="AA13:AA14"/>
    <mergeCell ref="A6:B6"/>
    <mergeCell ref="A8:Q9"/>
    <mergeCell ref="A11:A14"/>
    <mergeCell ref="B11:B14"/>
    <mergeCell ref="C11:C14"/>
    <mergeCell ref="D11:G12"/>
    <mergeCell ref="H11:M11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1:B1"/>
    <mergeCell ref="C1:D1"/>
    <mergeCell ref="A2:B2"/>
    <mergeCell ref="C2:D2"/>
    <mergeCell ref="A3:B3"/>
    <mergeCell ref="C3:D3"/>
    <mergeCell ref="A4:B4"/>
    <mergeCell ref="C4:D4"/>
    <mergeCell ref="A5:B5"/>
  </mergeCells>
  <pageMargins left="0.75" right="0.75" top="1" bottom="1" header="0.5" footer="0.5"/>
  <pageSetup scale="49" orientation="landscape" r:id="rId1"/>
  <headerFooter alignWithMargins="0"/>
  <colBreaks count="1" manualBreakCount="1">
    <brk id="1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opLeftCell="B1" zoomScaleNormal="100" workbookViewId="0">
      <selection activeCell="H10" sqref="H5:H10"/>
    </sheetView>
  </sheetViews>
  <sheetFormatPr defaultRowHeight="12.75" x14ac:dyDescent="0.2"/>
  <cols>
    <col min="1" max="1" width="12.85546875" style="50" customWidth="1"/>
    <col min="2" max="2" width="21" style="50" customWidth="1"/>
    <col min="3" max="3" width="12" style="50" customWidth="1"/>
    <col min="4" max="4" width="34.7109375" style="50" bestFit="1" customWidth="1"/>
    <col min="5" max="5" width="16.85546875" style="50" customWidth="1"/>
    <col min="6" max="6" width="12.140625" style="50" customWidth="1"/>
    <col min="7" max="8" width="16.140625" style="50" customWidth="1"/>
    <col min="9" max="9" width="17.7109375" style="50" customWidth="1"/>
    <col min="10" max="11" width="9.140625" style="50"/>
    <col min="12" max="12" width="12.140625" style="50" bestFit="1" customWidth="1"/>
    <col min="13" max="256" width="9.140625" style="50"/>
    <col min="257" max="257" width="12.85546875" style="50" customWidth="1"/>
    <col min="258" max="258" width="9.140625" style="50"/>
    <col min="259" max="259" width="10.28515625" style="50" customWidth="1"/>
    <col min="260" max="260" width="33.5703125" style="50" customWidth="1"/>
    <col min="261" max="261" width="13.42578125" style="50" customWidth="1"/>
    <col min="262" max="262" width="15.5703125" style="50" customWidth="1"/>
    <col min="263" max="263" width="18.85546875" style="50" customWidth="1"/>
    <col min="264" max="264" width="15.140625" style="50" customWidth="1"/>
    <col min="265" max="265" width="23" style="50" customWidth="1"/>
    <col min="266" max="512" width="9.140625" style="50"/>
    <col min="513" max="513" width="12.85546875" style="50" customWidth="1"/>
    <col min="514" max="514" width="9.140625" style="50"/>
    <col min="515" max="515" width="10.28515625" style="50" customWidth="1"/>
    <col min="516" max="516" width="33.5703125" style="50" customWidth="1"/>
    <col min="517" max="517" width="13.42578125" style="50" customWidth="1"/>
    <col min="518" max="518" width="15.5703125" style="50" customWidth="1"/>
    <col min="519" max="519" width="18.85546875" style="50" customWidth="1"/>
    <col min="520" max="520" width="15.140625" style="50" customWidth="1"/>
    <col min="521" max="521" width="23" style="50" customWidth="1"/>
    <col min="522" max="768" width="9.140625" style="50"/>
    <col min="769" max="769" width="12.85546875" style="50" customWidth="1"/>
    <col min="770" max="770" width="9.140625" style="50"/>
    <col min="771" max="771" width="10.28515625" style="50" customWidth="1"/>
    <col min="772" max="772" width="33.5703125" style="50" customWidth="1"/>
    <col min="773" max="773" width="13.42578125" style="50" customWidth="1"/>
    <col min="774" max="774" width="15.5703125" style="50" customWidth="1"/>
    <col min="775" max="775" width="18.85546875" style="50" customWidth="1"/>
    <col min="776" max="776" width="15.140625" style="50" customWidth="1"/>
    <col min="777" max="777" width="23" style="50" customWidth="1"/>
    <col min="778" max="1024" width="9.140625" style="50"/>
    <col min="1025" max="1025" width="12.85546875" style="50" customWidth="1"/>
    <col min="1026" max="1026" width="9.140625" style="50"/>
    <col min="1027" max="1027" width="10.28515625" style="50" customWidth="1"/>
    <col min="1028" max="1028" width="33.5703125" style="50" customWidth="1"/>
    <col min="1029" max="1029" width="13.42578125" style="50" customWidth="1"/>
    <col min="1030" max="1030" width="15.5703125" style="50" customWidth="1"/>
    <col min="1031" max="1031" width="18.85546875" style="50" customWidth="1"/>
    <col min="1032" max="1032" width="15.140625" style="50" customWidth="1"/>
    <col min="1033" max="1033" width="23" style="50" customWidth="1"/>
    <col min="1034" max="1280" width="9.140625" style="50"/>
    <col min="1281" max="1281" width="12.85546875" style="50" customWidth="1"/>
    <col min="1282" max="1282" width="9.140625" style="50"/>
    <col min="1283" max="1283" width="10.28515625" style="50" customWidth="1"/>
    <col min="1284" max="1284" width="33.5703125" style="50" customWidth="1"/>
    <col min="1285" max="1285" width="13.42578125" style="50" customWidth="1"/>
    <col min="1286" max="1286" width="15.5703125" style="50" customWidth="1"/>
    <col min="1287" max="1287" width="18.85546875" style="50" customWidth="1"/>
    <col min="1288" max="1288" width="15.140625" style="50" customWidth="1"/>
    <col min="1289" max="1289" width="23" style="50" customWidth="1"/>
    <col min="1290" max="1536" width="9.140625" style="50"/>
    <col min="1537" max="1537" width="12.85546875" style="50" customWidth="1"/>
    <col min="1538" max="1538" width="9.140625" style="50"/>
    <col min="1539" max="1539" width="10.28515625" style="50" customWidth="1"/>
    <col min="1540" max="1540" width="33.5703125" style="50" customWidth="1"/>
    <col min="1541" max="1541" width="13.42578125" style="50" customWidth="1"/>
    <col min="1542" max="1542" width="15.5703125" style="50" customWidth="1"/>
    <col min="1543" max="1543" width="18.85546875" style="50" customWidth="1"/>
    <col min="1544" max="1544" width="15.140625" style="50" customWidth="1"/>
    <col min="1545" max="1545" width="23" style="50" customWidth="1"/>
    <col min="1546" max="1792" width="9.140625" style="50"/>
    <col min="1793" max="1793" width="12.85546875" style="50" customWidth="1"/>
    <col min="1794" max="1794" width="9.140625" style="50"/>
    <col min="1795" max="1795" width="10.28515625" style="50" customWidth="1"/>
    <col min="1796" max="1796" width="33.5703125" style="50" customWidth="1"/>
    <col min="1797" max="1797" width="13.42578125" style="50" customWidth="1"/>
    <col min="1798" max="1798" width="15.5703125" style="50" customWidth="1"/>
    <col min="1799" max="1799" width="18.85546875" style="50" customWidth="1"/>
    <col min="1800" max="1800" width="15.140625" style="50" customWidth="1"/>
    <col min="1801" max="1801" width="23" style="50" customWidth="1"/>
    <col min="1802" max="2048" width="9.140625" style="50"/>
    <col min="2049" max="2049" width="12.85546875" style="50" customWidth="1"/>
    <col min="2050" max="2050" width="9.140625" style="50"/>
    <col min="2051" max="2051" width="10.28515625" style="50" customWidth="1"/>
    <col min="2052" max="2052" width="33.5703125" style="50" customWidth="1"/>
    <col min="2053" max="2053" width="13.42578125" style="50" customWidth="1"/>
    <col min="2054" max="2054" width="15.5703125" style="50" customWidth="1"/>
    <col min="2055" max="2055" width="18.85546875" style="50" customWidth="1"/>
    <col min="2056" max="2056" width="15.140625" style="50" customWidth="1"/>
    <col min="2057" max="2057" width="23" style="50" customWidth="1"/>
    <col min="2058" max="2304" width="9.140625" style="50"/>
    <col min="2305" max="2305" width="12.85546875" style="50" customWidth="1"/>
    <col min="2306" max="2306" width="9.140625" style="50"/>
    <col min="2307" max="2307" width="10.28515625" style="50" customWidth="1"/>
    <col min="2308" max="2308" width="33.5703125" style="50" customWidth="1"/>
    <col min="2309" max="2309" width="13.42578125" style="50" customWidth="1"/>
    <col min="2310" max="2310" width="15.5703125" style="50" customWidth="1"/>
    <col min="2311" max="2311" width="18.85546875" style="50" customWidth="1"/>
    <col min="2312" max="2312" width="15.140625" style="50" customWidth="1"/>
    <col min="2313" max="2313" width="23" style="50" customWidth="1"/>
    <col min="2314" max="2560" width="9.140625" style="50"/>
    <col min="2561" max="2561" width="12.85546875" style="50" customWidth="1"/>
    <col min="2562" max="2562" width="9.140625" style="50"/>
    <col min="2563" max="2563" width="10.28515625" style="50" customWidth="1"/>
    <col min="2564" max="2564" width="33.5703125" style="50" customWidth="1"/>
    <col min="2565" max="2565" width="13.42578125" style="50" customWidth="1"/>
    <col min="2566" max="2566" width="15.5703125" style="50" customWidth="1"/>
    <col min="2567" max="2567" width="18.85546875" style="50" customWidth="1"/>
    <col min="2568" max="2568" width="15.140625" style="50" customWidth="1"/>
    <col min="2569" max="2569" width="23" style="50" customWidth="1"/>
    <col min="2570" max="2816" width="9.140625" style="50"/>
    <col min="2817" max="2817" width="12.85546875" style="50" customWidth="1"/>
    <col min="2818" max="2818" width="9.140625" style="50"/>
    <col min="2819" max="2819" width="10.28515625" style="50" customWidth="1"/>
    <col min="2820" max="2820" width="33.5703125" style="50" customWidth="1"/>
    <col min="2821" max="2821" width="13.42578125" style="50" customWidth="1"/>
    <col min="2822" max="2822" width="15.5703125" style="50" customWidth="1"/>
    <col min="2823" max="2823" width="18.85546875" style="50" customWidth="1"/>
    <col min="2824" max="2824" width="15.140625" style="50" customWidth="1"/>
    <col min="2825" max="2825" width="23" style="50" customWidth="1"/>
    <col min="2826" max="3072" width="9.140625" style="50"/>
    <col min="3073" max="3073" width="12.85546875" style="50" customWidth="1"/>
    <col min="3074" max="3074" width="9.140625" style="50"/>
    <col min="3075" max="3075" width="10.28515625" style="50" customWidth="1"/>
    <col min="3076" max="3076" width="33.5703125" style="50" customWidth="1"/>
    <col min="3077" max="3077" width="13.42578125" style="50" customWidth="1"/>
    <col min="3078" max="3078" width="15.5703125" style="50" customWidth="1"/>
    <col min="3079" max="3079" width="18.85546875" style="50" customWidth="1"/>
    <col min="3080" max="3080" width="15.140625" style="50" customWidth="1"/>
    <col min="3081" max="3081" width="23" style="50" customWidth="1"/>
    <col min="3082" max="3328" width="9.140625" style="50"/>
    <col min="3329" max="3329" width="12.85546875" style="50" customWidth="1"/>
    <col min="3330" max="3330" width="9.140625" style="50"/>
    <col min="3331" max="3331" width="10.28515625" style="50" customWidth="1"/>
    <col min="3332" max="3332" width="33.5703125" style="50" customWidth="1"/>
    <col min="3333" max="3333" width="13.42578125" style="50" customWidth="1"/>
    <col min="3334" max="3334" width="15.5703125" style="50" customWidth="1"/>
    <col min="3335" max="3335" width="18.85546875" style="50" customWidth="1"/>
    <col min="3336" max="3336" width="15.140625" style="50" customWidth="1"/>
    <col min="3337" max="3337" width="23" style="50" customWidth="1"/>
    <col min="3338" max="3584" width="9.140625" style="50"/>
    <col min="3585" max="3585" width="12.85546875" style="50" customWidth="1"/>
    <col min="3586" max="3586" width="9.140625" style="50"/>
    <col min="3587" max="3587" width="10.28515625" style="50" customWidth="1"/>
    <col min="3588" max="3588" width="33.5703125" style="50" customWidth="1"/>
    <col min="3589" max="3589" width="13.42578125" style="50" customWidth="1"/>
    <col min="3590" max="3590" width="15.5703125" style="50" customWidth="1"/>
    <col min="3591" max="3591" width="18.85546875" style="50" customWidth="1"/>
    <col min="3592" max="3592" width="15.140625" style="50" customWidth="1"/>
    <col min="3593" max="3593" width="23" style="50" customWidth="1"/>
    <col min="3594" max="3840" width="9.140625" style="50"/>
    <col min="3841" max="3841" width="12.85546875" style="50" customWidth="1"/>
    <col min="3842" max="3842" width="9.140625" style="50"/>
    <col min="3843" max="3843" width="10.28515625" style="50" customWidth="1"/>
    <col min="3844" max="3844" width="33.5703125" style="50" customWidth="1"/>
    <col min="3845" max="3845" width="13.42578125" style="50" customWidth="1"/>
    <col min="3846" max="3846" width="15.5703125" style="50" customWidth="1"/>
    <col min="3847" max="3847" width="18.85546875" style="50" customWidth="1"/>
    <col min="3848" max="3848" width="15.140625" style="50" customWidth="1"/>
    <col min="3849" max="3849" width="23" style="50" customWidth="1"/>
    <col min="3850" max="4096" width="9.140625" style="50"/>
    <col min="4097" max="4097" width="12.85546875" style="50" customWidth="1"/>
    <col min="4098" max="4098" width="9.140625" style="50"/>
    <col min="4099" max="4099" width="10.28515625" style="50" customWidth="1"/>
    <col min="4100" max="4100" width="33.5703125" style="50" customWidth="1"/>
    <col min="4101" max="4101" width="13.42578125" style="50" customWidth="1"/>
    <col min="4102" max="4102" width="15.5703125" style="50" customWidth="1"/>
    <col min="4103" max="4103" width="18.85546875" style="50" customWidth="1"/>
    <col min="4104" max="4104" width="15.140625" style="50" customWidth="1"/>
    <col min="4105" max="4105" width="23" style="50" customWidth="1"/>
    <col min="4106" max="4352" width="9.140625" style="50"/>
    <col min="4353" max="4353" width="12.85546875" style="50" customWidth="1"/>
    <col min="4354" max="4354" width="9.140625" style="50"/>
    <col min="4355" max="4355" width="10.28515625" style="50" customWidth="1"/>
    <col min="4356" max="4356" width="33.5703125" style="50" customWidth="1"/>
    <col min="4357" max="4357" width="13.42578125" style="50" customWidth="1"/>
    <col min="4358" max="4358" width="15.5703125" style="50" customWidth="1"/>
    <col min="4359" max="4359" width="18.85546875" style="50" customWidth="1"/>
    <col min="4360" max="4360" width="15.140625" style="50" customWidth="1"/>
    <col min="4361" max="4361" width="23" style="50" customWidth="1"/>
    <col min="4362" max="4608" width="9.140625" style="50"/>
    <col min="4609" max="4609" width="12.85546875" style="50" customWidth="1"/>
    <col min="4610" max="4610" width="9.140625" style="50"/>
    <col min="4611" max="4611" width="10.28515625" style="50" customWidth="1"/>
    <col min="4612" max="4612" width="33.5703125" style="50" customWidth="1"/>
    <col min="4613" max="4613" width="13.42578125" style="50" customWidth="1"/>
    <col min="4614" max="4614" width="15.5703125" style="50" customWidth="1"/>
    <col min="4615" max="4615" width="18.85546875" style="50" customWidth="1"/>
    <col min="4616" max="4616" width="15.140625" style="50" customWidth="1"/>
    <col min="4617" max="4617" width="23" style="50" customWidth="1"/>
    <col min="4618" max="4864" width="9.140625" style="50"/>
    <col min="4865" max="4865" width="12.85546875" style="50" customWidth="1"/>
    <col min="4866" max="4866" width="9.140625" style="50"/>
    <col min="4867" max="4867" width="10.28515625" style="50" customWidth="1"/>
    <col min="4868" max="4868" width="33.5703125" style="50" customWidth="1"/>
    <col min="4869" max="4869" width="13.42578125" style="50" customWidth="1"/>
    <col min="4870" max="4870" width="15.5703125" style="50" customWidth="1"/>
    <col min="4871" max="4871" width="18.85546875" style="50" customWidth="1"/>
    <col min="4872" max="4872" width="15.140625" style="50" customWidth="1"/>
    <col min="4873" max="4873" width="23" style="50" customWidth="1"/>
    <col min="4874" max="5120" width="9.140625" style="50"/>
    <col min="5121" max="5121" width="12.85546875" style="50" customWidth="1"/>
    <col min="5122" max="5122" width="9.140625" style="50"/>
    <col min="5123" max="5123" width="10.28515625" style="50" customWidth="1"/>
    <col min="5124" max="5124" width="33.5703125" style="50" customWidth="1"/>
    <col min="5125" max="5125" width="13.42578125" style="50" customWidth="1"/>
    <col min="5126" max="5126" width="15.5703125" style="50" customWidth="1"/>
    <col min="5127" max="5127" width="18.85546875" style="50" customWidth="1"/>
    <col min="5128" max="5128" width="15.140625" style="50" customWidth="1"/>
    <col min="5129" max="5129" width="23" style="50" customWidth="1"/>
    <col min="5130" max="5376" width="9.140625" style="50"/>
    <col min="5377" max="5377" width="12.85546875" style="50" customWidth="1"/>
    <col min="5378" max="5378" width="9.140625" style="50"/>
    <col min="5379" max="5379" width="10.28515625" style="50" customWidth="1"/>
    <col min="5380" max="5380" width="33.5703125" style="50" customWidth="1"/>
    <col min="5381" max="5381" width="13.42578125" style="50" customWidth="1"/>
    <col min="5382" max="5382" width="15.5703125" style="50" customWidth="1"/>
    <col min="5383" max="5383" width="18.85546875" style="50" customWidth="1"/>
    <col min="5384" max="5384" width="15.140625" style="50" customWidth="1"/>
    <col min="5385" max="5385" width="23" style="50" customWidth="1"/>
    <col min="5386" max="5632" width="9.140625" style="50"/>
    <col min="5633" max="5633" width="12.85546875" style="50" customWidth="1"/>
    <col min="5634" max="5634" width="9.140625" style="50"/>
    <col min="5635" max="5635" width="10.28515625" style="50" customWidth="1"/>
    <col min="5636" max="5636" width="33.5703125" style="50" customWidth="1"/>
    <col min="5637" max="5637" width="13.42578125" style="50" customWidth="1"/>
    <col min="5638" max="5638" width="15.5703125" style="50" customWidth="1"/>
    <col min="5639" max="5639" width="18.85546875" style="50" customWidth="1"/>
    <col min="5640" max="5640" width="15.140625" style="50" customWidth="1"/>
    <col min="5641" max="5641" width="23" style="50" customWidth="1"/>
    <col min="5642" max="5888" width="9.140625" style="50"/>
    <col min="5889" max="5889" width="12.85546875" style="50" customWidth="1"/>
    <col min="5890" max="5890" width="9.140625" style="50"/>
    <col min="5891" max="5891" width="10.28515625" style="50" customWidth="1"/>
    <col min="5892" max="5892" width="33.5703125" style="50" customWidth="1"/>
    <col min="5893" max="5893" width="13.42578125" style="50" customWidth="1"/>
    <col min="5894" max="5894" width="15.5703125" style="50" customWidth="1"/>
    <col min="5895" max="5895" width="18.85546875" style="50" customWidth="1"/>
    <col min="5896" max="5896" width="15.140625" style="50" customWidth="1"/>
    <col min="5897" max="5897" width="23" style="50" customWidth="1"/>
    <col min="5898" max="6144" width="9.140625" style="50"/>
    <col min="6145" max="6145" width="12.85546875" style="50" customWidth="1"/>
    <col min="6146" max="6146" width="9.140625" style="50"/>
    <col min="6147" max="6147" width="10.28515625" style="50" customWidth="1"/>
    <col min="6148" max="6148" width="33.5703125" style="50" customWidth="1"/>
    <col min="6149" max="6149" width="13.42578125" style="50" customWidth="1"/>
    <col min="6150" max="6150" width="15.5703125" style="50" customWidth="1"/>
    <col min="6151" max="6151" width="18.85546875" style="50" customWidth="1"/>
    <col min="6152" max="6152" width="15.140625" style="50" customWidth="1"/>
    <col min="6153" max="6153" width="23" style="50" customWidth="1"/>
    <col min="6154" max="6400" width="9.140625" style="50"/>
    <col min="6401" max="6401" width="12.85546875" style="50" customWidth="1"/>
    <col min="6402" max="6402" width="9.140625" style="50"/>
    <col min="6403" max="6403" width="10.28515625" style="50" customWidth="1"/>
    <col min="6404" max="6404" width="33.5703125" style="50" customWidth="1"/>
    <col min="6405" max="6405" width="13.42578125" style="50" customWidth="1"/>
    <col min="6406" max="6406" width="15.5703125" style="50" customWidth="1"/>
    <col min="6407" max="6407" width="18.85546875" style="50" customWidth="1"/>
    <col min="6408" max="6408" width="15.140625" style="50" customWidth="1"/>
    <col min="6409" max="6409" width="23" style="50" customWidth="1"/>
    <col min="6410" max="6656" width="9.140625" style="50"/>
    <col min="6657" max="6657" width="12.85546875" style="50" customWidth="1"/>
    <col min="6658" max="6658" width="9.140625" style="50"/>
    <col min="6659" max="6659" width="10.28515625" style="50" customWidth="1"/>
    <col min="6660" max="6660" width="33.5703125" style="50" customWidth="1"/>
    <col min="6661" max="6661" width="13.42578125" style="50" customWidth="1"/>
    <col min="6662" max="6662" width="15.5703125" style="50" customWidth="1"/>
    <col min="6663" max="6663" width="18.85546875" style="50" customWidth="1"/>
    <col min="6664" max="6664" width="15.140625" style="50" customWidth="1"/>
    <col min="6665" max="6665" width="23" style="50" customWidth="1"/>
    <col min="6666" max="6912" width="9.140625" style="50"/>
    <col min="6913" max="6913" width="12.85546875" style="50" customWidth="1"/>
    <col min="6914" max="6914" width="9.140625" style="50"/>
    <col min="6915" max="6915" width="10.28515625" style="50" customWidth="1"/>
    <col min="6916" max="6916" width="33.5703125" style="50" customWidth="1"/>
    <col min="6917" max="6917" width="13.42578125" style="50" customWidth="1"/>
    <col min="6918" max="6918" width="15.5703125" style="50" customWidth="1"/>
    <col min="6919" max="6919" width="18.85546875" style="50" customWidth="1"/>
    <col min="6920" max="6920" width="15.140625" style="50" customWidth="1"/>
    <col min="6921" max="6921" width="23" style="50" customWidth="1"/>
    <col min="6922" max="7168" width="9.140625" style="50"/>
    <col min="7169" max="7169" width="12.85546875" style="50" customWidth="1"/>
    <col min="7170" max="7170" width="9.140625" style="50"/>
    <col min="7171" max="7171" width="10.28515625" style="50" customWidth="1"/>
    <col min="7172" max="7172" width="33.5703125" style="50" customWidth="1"/>
    <col min="7173" max="7173" width="13.42578125" style="50" customWidth="1"/>
    <col min="7174" max="7174" width="15.5703125" style="50" customWidth="1"/>
    <col min="7175" max="7175" width="18.85546875" style="50" customWidth="1"/>
    <col min="7176" max="7176" width="15.140625" style="50" customWidth="1"/>
    <col min="7177" max="7177" width="23" style="50" customWidth="1"/>
    <col min="7178" max="7424" width="9.140625" style="50"/>
    <col min="7425" max="7425" width="12.85546875" style="50" customWidth="1"/>
    <col min="7426" max="7426" width="9.140625" style="50"/>
    <col min="7427" max="7427" width="10.28515625" style="50" customWidth="1"/>
    <col min="7428" max="7428" width="33.5703125" style="50" customWidth="1"/>
    <col min="7429" max="7429" width="13.42578125" style="50" customWidth="1"/>
    <col min="7430" max="7430" width="15.5703125" style="50" customWidth="1"/>
    <col min="7431" max="7431" width="18.85546875" style="50" customWidth="1"/>
    <col min="7432" max="7432" width="15.140625" style="50" customWidth="1"/>
    <col min="7433" max="7433" width="23" style="50" customWidth="1"/>
    <col min="7434" max="7680" width="9.140625" style="50"/>
    <col min="7681" max="7681" width="12.85546875" style="50" customWidth="1"/>
    <col min="7682" max="7682" width="9.140625" style="50"/>
    <col min="7683" max="7683" width="10.28515625" style="50" customWidth="1"/>
    <col min="7684" max="7684" width="33.5703125" style="50" customWidth="1"/>
    <col min="7685" max="7685" width="13.42578125" style="50" customWidth="1"/>
    <col min="7686" max="7686" width="15.5703125" style="50" customWidth="1"/>
    <col min="7687" max="7687" width="18.85546875" style="50" customWidth="1"/>
    <col min="7688" max="7688" width="15.140625" style="50" customWidth="1"/>
    <col min="7689" max="7689" width="23" style="50" customWidth="1"/>
    <col min="7690" max="7936" width="9.140625" style="50"/>
    <col min="7937" max="7937" width="12.85546875" style="50" customWidth="1"/>
    <col min="7938" max="7938" width="9.140625" style="50"/>
    <col min="7939" max="7939" width="10.28515625" style="50" customWidth="1"/>
    <col min="7940" max="7940" width="33.5703125" style="50" customWidth="1"/>
    <col min="7941" max="7941" width="13.42578125" style="50" customWidth="1"/>
    <col min="7942" max="7942" width="15.5703125" style="50" customWidth="1"/>
    <col min="7943" max="7943" width="18.85546875" style="50" customWidth="1"/>
    <col min="7944" max="7944" width="15.140625" style="50" customWidth="1"/>
    <col min="7945" max="7945" width="23" style="50" customWidth="1"/>
    <col min="7946" max="8192" width="9.140625" style="50"/>
    <col min="8193" max="8193" width="12.85546875" style="50" customWidth="1"/>
    <col min="8194" max="8194" width="9.140625" style="50"/>
    <col min="8195" max="8195" width="10.28515625" style="50" customWidth="1"/>
    <col min="8196" max="8196" width="33.5703125" style="50" customWidth="1"/>
    <col min="8197" max="8197" width="13.42578125" style="50" customWidth="1"/>
    <col min="8198" max="8198" width="15.5703125" style="50" customWidth="1"/>
    <col min="8199" max="8199" width="18.85546875" style="50" customWidth="1"/>
    <col min="8200" max="8200" width="15.140625" style="50" customWidth="1"/>
    <col min="8201" max="8201" width="23" style="50" customWidth="1"/>
    <col min="8202" max="8448" width="9.140625" style="50"/>
    <col min="8449" max="8449" width="12.85546875" style="50" customWidth="1"/>
    <col min="8450" max="8450" width="9.140625" style="50"/>
    <col min="8451" max="8451" width="10.28515625" style="50" customWidth="1"/>
    <col min="8452" max="8452" width="33.5703125" style="50" customWidth="1"/>
    <col min="8453" max="8453" width="13.42578125" style="50" customWidth="1"/>
    <col min="8454" max="8454" width="15.5703125" style="50" customWidth="1"/>
    <col min="8455" max="8455" width="18.85546875" style="50" customWidth="1"/>
    <col min="8456" max="8456" width="15.140625" style="50" customWidth="1"/>
    <col min="8457" max="8457" width="23" style="50" customWidth="1"/>
    <col min="8458" max="8704" width="9.140625" style="50"/>
    <col min="8705" max="8705" width="12.85546875" style="50" customWidth="1"/>
    <col min="8706" max="8706" width="9.140625" style="50"/>
    <col min="8707" max="8707" width="10.28515625" style="50" customWidth="1"/>
    <col min="8708" max="8708" width="33.5703125" style="50" customWidth="1"/>
    <col min="8709" max="8709" width="13.42578125" style="50" customWidth="1"/>
    <col min="8710" max="8710" width="15.5703125" style="50" customWidth="1"/>
    <col min="8711" max="8711" width="18.85546875" style="50" customWidth="1"/>
    <col min="8712" max="8712" width="15.140625" style="50" customWidth="1"/>
    <col min="8713" max="8713" width="23" style="50" customWidth="1"/>
    <col min="8714" max="8960" width="9.140625" style="50"/>
    <col min="8961" max="8961" width="12.85546875" style="50" customWidth="1"/>
    <col min="8962" max="8962" width="9.140625" style="50"/>
    <col min="8963" max="8963" width="10.28515625" style="50" customWidth="1"/>
    <col min="8964" max="8964" width="33.5703125" style="50" customWidth="1"/>
    <col min="8965" max="8965" width="13.42578125" style="50" customWidth="1"/>
    <col min="8966" max="8966" width="15.5703125" style="50" customWidth="1"/>
    <col min="8967" max="8967" width="18.85546875" style="50" customWidth="1"/>
    <col min="8968" max="8968" width="15.140625" style="50" customWidth="1"/>
    <col min="8969" max="8969" width="23" style="50" customWidth="1"/>
    <col min="8970" max="9216" width="9.140625" style="50"/>
    <col min="9217" max="9217" width="12.85546875" style="50" customWidth="1"/>
    <col min="9218" max="9218" width="9.140625" style="50"/>
    <col min="9219" max="9219" width="10.28515625" style="50" customWidth="1"/>
    <col min="9220" max="9220" width="33.5703125" style="50" customWidth="1"/>
    <col min="9221" max="9221" width="13.42578125" style="50" customWidth="1"/>
    <col min="9222" max="9222" width="15.5703125" style="50" customWidth="1"/>
    <col min="9223" max="9223" width="18.85546875" style="50" customWidth="1"/>
    <col min="9224" max="9224" width="15.140625" style="50" customWidth="1"/>
    <col min="9225" max="9225" width="23" style="50" customWidth="1"/>
    <col min="9226" max="9472" width="9.140625" style="50"/>
    <col min="9473" max="9473" width="12.85546875" style="50" customWidth="1"/>
    <col min="9474" max="9474" width="9.140625" style="50"/>
    <col min="9475" max="9475" width="10.28515625" style="50" customWidth="1"/>
    <col min="9476" max="9476" width="33.5703125" style="50" customWidth="1"/>
    <col min="9477" max="9477" width="13.42578125" style="50" customWidth="1"/>
    <col min="9478" max="9478" width="15.5703125" style="50" customWidth="1"/>
    <col min="9479" max="9479" width="18.85546875" style="50" customWidth="1"/>
    <col min="9480" max="9480" width="15.140625" style="50" customWidth="1"/>
    <col min="9481" max="9481" width="23" style="50" customWidth="1"/>
    <col min="9482" max="9728" width="9.140625" style="50"/>
    <col min="9729" max="9729" width="12.85546875" style="50" customWidth="1"/>
    <col min="9730" max="9730" width="9.140625" style="50"/>
    <col min="9731" max="9731" width="10.28515625" style="50" customWidth="1"/>
    <col min="9732" max="9732" width="33.5703125" style="50" customWidth="1"/>
    <col min="9733" max="9733" width="13.42578125" style="50" customWidth="1"/>
    <col min="9734" max="9734" width="15.5703125" style="50" customWidth="1"/>
    <col min="9735" max="9735" width="18.85546875" style="50" customWidth="1"/>
    <col min="9736" max="9736" width="15.140625" style="50" customWidth="1"/>
    <col min="9737" max="9737" width="23" style="50" customWidth="1"/>
    <col min="9738" max="9984" width="9.140625" style="50"/>
    <col min="9985" max="9985" width="12.85546875" style="50" customWidth="1"/>
    <col min="9986" max="9986" width="9.140625" style="50"/>
    <col min="9987" max="9987" width="10.28515625" style="50" customWidth="1"/>
    <col min="9988" max="9988" width="33.5703125" style="50" customWidth="1"/>
    <col min="9989" max="9989" width="13.42578125" style="50" customWidth="1"/>
    <col min="9990" max="9990" width="15.5703125" style="50" customWidth="1"/>
    <col min="9991" max="9991" width="18.85546875" style="50" customWidth="1"/>
    <col min="9992" max="9992" width="15.140625" style="50" customWidth="1"/>
    <col min="9993" max="9993" width="23" style="50" customWidth="1"/>
    <col min="9994" max="10240" width="9.140625" style="50"/>
    <col min="10241" max="10241" width="12.85546875" style="50" customWidth="1"/>
    <col min="10242" max="10242" width="9.140625" style="50"/>
    <col min="10243" max="10243" width="10.28515625" style="50" customWidth="1"/>
    <col min="10244" max="10244" width="33.5703125" style="50" customWidth="1"/>
    <col min="10245" max="10245" width="13.42578125" style="50" customWidth="1"/>
    <col min="10246" max="10246" width="15.5703125" style="50" customWidth="1"/>
    <col min="10247" max="10247" width="18.85546875" style="50" customWidth="1"/>
    <col min="10248" max="10248" width="15.140625" style="50" customWidth="1"/>
    <col min="10249" max="10249" width="23" style="50" customWidth="1"/>
    <col min="10250" max="10496" width="9.140625" style="50"/>
    <col min="10497" max="10497" width="12.85546875" style="50" customWidth="1"/>
    <col min="10498" max="10498" width="9.140625" style="50"/>
    <col min="10499" max="10499" width="10.28515625" style="50" customWidth="1"/>
    <col min="10500" max="10500" width="33.5703125" style="50" customWidth="1"/>
    <col min="10501" max="10501" width="13.42578125" style="50" customWidth="1"/>
    <col min="10502" max="10502" width="15.5703125" style="50" customWidth="1"/>
    <col min="10503" max="10503" width="18.85546875" style="50" customWidth="1"/>
    <col min="10504" max="10504" width="15.140625" style="50" customWidth="1"/>
    <col min="10505" max="10505" width="23" style="50" customWidth="1"/>
    <col min="10506" max="10752" width="9.140625" style="50"/>
    <col min="10753" max="10753" width="12.85546875" style="50" customWidth="1"/>
    <col min="10754" max="10754" width="9.140625" style="50"/>
    <col min="10755" max="10755" width="10.28515625" style="50" customWidth="1"/>
    <col min="10756" max="10756" width="33.5703125" style="50" customWidth="1"/>
    <col min="10757" max="10757" width="13.42578125" style="50" customWidth="1"/>
    <col min="10758" max="10758" width="15.5703125" style="50" customWidth="1"/>
    <col min="10759" max="10759" width="18.85546875" style="50" customWidth="1"/>
    <col min="10760" max="10760" width="15.140625" style="50" customWidth="1"/>
    <col min="10761" max="10761" width="23" style="50" customWidth="1"/>
    <col min="10762" max="11008" width="9.140625" style="50"/>
    <col min="11009" max="11009" width="12.85546875" style="50" customWidth="1"/>
    <col min="11010" max="11010" width="9.140625" style="50"/>
    <col min="11011" max="11011" width="10.28515625" style="50" customWidth="1"/>
    <col min="11012" max="11012" width="33.5703125" style="50" customWidth="1"/>
    <col min="11013" max="11013" width="13.42578125" style="50" customWidth="1"/>
    <col min="11014" max="11014" width="15.5703125" style="50" customWidth="1"/>
    <col min="11015" max="11015" width="18.85546875" style="50" customWidth="1"/>
    <col min="11016" max="11016" width="15.140625" style="50" customWidth="1"/>
    <col min="11017" max="11017" width="23" style="50" customWidth="1"/>
    <col min="11018" max="11264" width="9.140625" style="50"/>
    <col min="11265" max="11265" width="12.85546875" style="50" customWidth="1"/>
    <col min="11266" max="11266" width="9.140625" style="50"/>
    <col min="11267" max="11267" width="10.28515625" style="50" customWidth="1"/>
    <col min="11268" max="11268" width="33.5703125" style="50" customWidth="1"/>
    <col min="11269" max="11269" width="13.42578125" style="50" customWidth="1"/>
    <col min="11270" max="11270" width="15.5703125" style="50" customWidth="1"/>
    <col min="11271" max="11271" width="18.85546875" style="50" customWidth="1"/>
    <col min="11272" max="11272" width="15.140625" style="50" customWidth="1"/>
    <col min="11273" max="11273" width="23" style="50" customWidth="1"/>
    <col min="11274" max="11520" width="9.140625" style="50"/>
    <col min="11521" max="11521" width="12.85546875" style="50" customWidth="1"/>
    <col min="11522" max="11522" width="9.140625" style="50"/>
    <col min="11523" max="11523" width="10.28515625" style="50" customWidth="1"/>
    <col min="11524" max="11524" width="33.5703125" style="50" customWidth="1"/>
    <col min="11525" max="11525" width="13.42578125" style="50" customWidth="1"/>
    <col min="11526" max="11526" width="15.5703125" style="50" customWidth="1"/>
    <col min="11527" max="11527" width="18.85546875" style="50" customWidth="1"/>
    <col min="11528" max="11528" width="15.140625" style="50" customWidth="1"/>
    <col min="11529" max="11529" width="23" style="50" customWidth="1"/>
    <col min="11530" max="11776" width="9.140625" style="50"/>
    <col min="11777" max="11777" width="12.85546875" style="50" customWidth="1"/>
    <col min="11778" max="11778" width="9.140625" style="50"/>
    <col min="11779" max="11779" width="10.28515625" style="50" customWidth="1"/>
    <col min="11780" max="11780" width="33.5703125" style="50" customWidth="1"/>
    <col min="11781" max="11781" width="13.42578125" style="50" customWidth="1"/>
    <col min="11782" max="11782" width="15.5703125" style="50" customWidth="1"/>
    <col min="11783" max="11783" width="18.85546875" style="50" customWidth="1"/>
    <col min="11784" max="11784" width="15.140625" style="50" customWidth="1"/>
    <col min="11785" max="11785" width="23" style="50" customWidth="1"/>
    <col min="11786" max="12032" width="9.140625" style="50"/>
    <col min="12033" max="12033" width="12.85546875" style="50" customWidth="1"/>
    <col min="12034" max="12034" width="9.140625" style="50"/>
    <col min="12035" max="12035" width="10.28515625" style="50" customWidth="1"/>
    <col min="12036" max="12036" width="33.5703125" style="50" customWidth="1"/>
    <col min="12037" max="12037" width="13.42578125" style="50" customWidth="1"/>
    <col min="12038" max="12038" width="15.5703125" style="50" customWidth="1"/>
    <col min="12039" max="12039" width="18.85546875" style="50" customWidth="1"/>
    <col min="12040" max="12040" width="15.140625" style="50" customWidth="1"/>
    <col min="12041" max="12041" width="23" style="50" customWidth="1"/>
    <col min="12042" max="12288" width="9.140625" style="50"/>
    <col min="12289" max="12289" width="12.85546875" style="50" customWidth="1"/>
    <col min="12290" max="12290" width="9.140625" style="50"/>
    <col min="12291" max="12291" width="10.28515625" style="50" customWidth="1"/>
    <col min="12292" max="12292" width="33.5703125" style="50" customWidth="1"/>
    <col min="12293" max="12293" width="13.42578125" style="50" customWidth="1"/>
    <col min="12294" max="12294" width="15.5703125" style="50" customWidth="1"/>
    <col min="12295" max="12295" width="18.85546875" style="50" customWidth="1"/>
    <col min="12296" max="12296" width="15.140625" style="50" customWidth="1"/>
    <col min="12297" max="12297" width="23" style="50" customWidth="1"/>
    <col min="12298" max="12544" width="9.140625" style="50"/>
    <col min="12545" max="12545" width="12.85546875" style="50" customWidth="1"/>
    <col min="12546" max="12546" width="9.140625" style="50"/>
    <col min="12547" max="12547" width="10.28515625" style="50" customWidth="1"/>
    <col min="12548" max="12548" width="33.5703125" style="50" customWidth="1"/>
    <col min="12549" max="12549" width="13.42578125" style="50" customWidth="1"/>
    <col min="12550" max="12550" width="15.5703125" style="50" customWidth="1"/>
    <col min="12551" max="12551" width="18.85546875" style="50" customWidth="1"/>
    <col min="12552" max="12552" width="15.140625" style="50" customWidth="1"/>
    <col min="12553" max="12553" width="23" style="50" customWidth="1"/>
    <col min="12554" max="12800" width="9.140625" style="50"/>
    <col min="12801" max="12801" width="12.85546875" style="50" customWidth="1"/>
    <col min="12802" max="12802" width="9.140625" style="50"/>
    <col min="12803" max="12803" width="10.28515625" style="50" customWidth="1"/>
    <col min="12804" max="12804" width="33.5703125" style="50" customWidth="1"/>
    <col min="12805" max="12805" width="13.42578125" style="50" customWidth="1"/>
    <col min="12806" max="12806" width="15.5703125" style="50" customWidth="1"/>
    <col min="12807" max="12807" width="18.85546875" style="50" customWidth="1"/>
    <col min="12808" max="12808" width="15.140625" style="50" customWidth="1"/>
    <col min="12809" max="12809" width="23" style="50" customWidth="1"/>
    <col min="12810" max="13056" width="9.140625" style="50"/>
    <col min="13057" max="13057" width="12.85546875" style="50" customWidth="1"/>
    <col min="13058" max="13058" width="9.140625" style="50"/>
    <col min="13059" max="13059" width="10.28515625" style="50" customWidth="1"/>
    <col min="13060" max="13060" width="33.5703125" style="50" customWidth="1"/>
    <col min="13061" max="13061" width="13.42578125" style="50" customWidth="1"/>
    <col min="13062" max="13062" width="15.5703125" style="50" customWidth="1"/>
    <col min="13063" max="13063" width="18.85546875" style="50" customWidth="1"/>
    <col min="13064" max="13064" width="15.140625" style="50" customWidth="1"/>
    <col min="13065" max="13065" width="23" style="50" customWidth="1"/>
    <col min="13066" max="13312" width="9.140625" style="50"/>
    <col min="13313" max="13313" width="12.85546875" style="50" customWidth="1"/>
    <col min="13314" max="13314" width="9.140625" style="50"/>
    <col min="13315" max="13315" width="10.28515625" style="50" customWidth="1"/>
    <col min="13316" max="13316" width="33.5703125" style="50" customWidth="1"/>
    <col min="13317" max="13317" width="13.42578125" style="50" customWidth="1"/>
    <col min="13318" max="13318" width="15.5703125" style="50" customWidth="1"/>
    <col min="13319" max="13319" width="18.85546875" style="50" customWidth="1"/>
    <col min="13320" max="13320" width="15.140625" style="50" customWidth="1"/>
    <col min="13321" max="13321" width="23" style="50" customWidth="1"/>
    <col min="13322" max="13568" width="9.140625" style="50"/>
    <col min="13569" max="13569" width="12.85546875" style="50" customWidth="1"/>
    <col min="13570" max="13570" width="9.140625" style="50"/>
    <col min="13571" max="13571" width="10.28515625" style="50" customWidth="1"/>
    <col min="13572" max="13572" width="33.5703125" style="50" customWidth="1"/>
    <col min="13573" max="13573" width="13.42578125" style="50" customWidth="1"/>
    <col min="13574" max="13574" width="15.5703125" style="50" customWidth="1"/>
    <col min="13575" max="13575" width="18.85546875" style="50" customWidth="1"/>
    <col min="13576" max="13576" width="15.140625" style="50" customWidth="1"/>
    <col min="13577" max="13577" width="23" style="50" customWidth="1"/>
    <col min="13578" max="13824" width="9.140625" style="50"/>
    <col min="13825" max="13825" width="12.85546875" style="50" customWidth="1"/>
    <col min="13826" max="13826" width="9.140625" style="50"/>
    <col min="13827" max="13827" width="10.28515625" style="50" customWidth="1"/>
    <col min="13828" max="13828" width="33.5703125" style="50" customWidth="1"/>
    <col min="13829" max="13829" width="13.42578125" style="50" customWidth="1"/>
    <col min="13830" max="13830" width="15.5703125" style="50" customWidth="1"/>
    <col min="13831" max="13831" width="18.85546875" style="50" customWidth="1"/>
    <col min="13832" max="13832" width="15.140625" style="50" customWidth="1"/>
    <col min="13833" max="13833" width="23" style="50" customWidth="1"/>
    <col min="13834" max="14080" width="9.140625" style="50"/>
    <col min="14081" max="14081" width="12.85546875" style="50" customWidth="1"/>
    <col min="14082" max="14082" width="9.140625" style="50"/>
    <col min="14083" max="14083" width="10.28515625" style="50" customWidth="1"/>
    <col min="14084" max="14084" width="33.5703125" style="50" customWidth="1"/>
    <col min="14085" max="14085" width="13.42578125" style="50" customWidth="1"/>
    <col min="14086" max="14086" width="15.5703125" style="50" customWidth="1"/>
    <col min="14087" max="14087" width="18.85546875" style="50" customWidth="1"/>
    <col min="14088" max="14088" width="15.140625" style="50" customWidth="1"/>
    <col min="14089" max="14089" width="23" style="50" customWidth="1"/>
    <col min="14090" max="14336" width="9.140625" style="50"/>
    <col min="14337" max="14337" width="12.85546875" style="50" customWidth="1"/>
    <col min="14338" max="14338" width="9.140625" style="50"/>
    <col min="14339" max="14339" width="10.28515625" style="50" customWidth="1"/>
    <col min="14340" max="14340" width="33.5703125" style="50" customWidth="1"/>
    <col min="14341" max="14341" width="13.42578125" style="50" customWidth="1"/>
    <col min="14342" max="14342" width="15.5703125" style="50" customWidth="1"/>
    <col min="14343" max="14343" width="18.85546875" style="50" customWidth="1"/>
    <col min="14344" max="14344" width="15.140625" style="50" customWidth="1"/>
    <col min="14345" max="14345" width="23" style="50" customWidth="1"/>
    <col min="14346" max="14592" width="9.140625" style="50"/>
    <col min="14593" max="14593" width="12.85546875" style="50" customWidth="1"/>
    <col min="14594" max="14594" width="9.140625" style="50"/>
    <col min="14595" max="14595" width="10.28515625" style="50" customWidth="1"/>
    <col min="14596" max="14596" width="33.5703125" style="50" customWidth="1"/>
    <col min="14597" max="14597" width="13.42578125" style="50" customWidth="1"/>
    <col min="14598" max="14598" width="15.5703125" style="50" customWidth="1"/>
    <col min="14599" max="14599" width="18.85546875" style="50" customWidth="1"/>
    <col min="14600" max="14600" width="15.140625" style="50" customWidth="1"/>
    <col min="14601" max="14601" width="23" style="50" customWidth="1"/>
    <col min="14602" max="14848" width="9.140625" style="50"/>
    <col min="14849" max="14849" width="12.85546875" style="50" customWidth="1"/>
    <col min="14850" max="14850" width="9.140625" style="50"/>
    <col min="14851" max="14851" width="10.28515625" style="50" customWidth="1"/>
    <col min="14852" max="14852" width="33.5703125" style="50" customWidth="1"/>
    <col min="14853" max="14853" width="13.42578125" style="50" customWidth="1"/>
    <col min="14854" max="14854" width="15.5703125" style="50" customWidth="1"/>
    <col min="14855" max="14855" width="18.85546875" style="50" customWidth="1"/>
    <col min="14856" max="14856" width="15.140625" style="50" customWidth="1"/>
    <col min="14857" max="14857" width="23" style="50" customWidth="1"/>
    <col min="14858" max="15104" width="9.140625" style="50"/>
    <col min="15105" max="15105" width="12.85546875" style="50" customWidth="1"/>
    <col min="15106" max="15106" width="9.140625" style="50"/>
    <col min="15107" max="15107" width="10.28515625" style="50" customWidth="1"/>
    <col min="15108" max="15108" width="33.5703125" style="50" customWidth="1"/>
    <col min="15109" max="15109" width="13.42578125" style="50" customWidth="1"/>
    <col min="15110" max="15110" width="15.5703125" style="50" customWidth="1"/>
    <col min="15111" max="15111" width="18.85546875" style="50" customWidth="1"/>
    <col min="15112" max="15112" width="15.140625" style="50" customWidth="1"/>
    <col min="15113" max="15113" width="23" style="50" customWidth="1"/>
    <col min="15114" max="15360" width="9.140625" style="50"/>
    <col min="15361" max="15361" width="12.85546875" style="50" customWidth="1"/>
    <col min="15362" max="15362" width="9.140625" style="50"/>
    <col min="15363" max="15363" width="10.28515625" style="50" customWidth="1"/>
    <col min="15364" max="15364" width="33.5703125" style="50" customWidth="1"/>
    <col min="15365" max="15365" width="13.42578125" style="50" customWidth="1"/>
    <col min="15366" max="15366" width="15.5703125" style="50" customWidth="1"/>
    <col min="15367" max="15367" width="18.85546875" style="50" customWidth="1"/>
    <col min="15368" max="15368" width="15.140625" style="50" customWidth="1"/>
    <col min="15369" max="15369" width="23" style="50" customWidth="1"/>
    <col min="15370" max="15616" width="9.140625" style="50"/>
    <col min="15617" max="15617" width="12.85546875" style="50" customWidth="1"/>
    <col min="15618" max="15618" width="9.140625" style="50"/>
    <col min="15619" max="15619" width="10.28515625" style="50" customWidth="1"/>
    <col min="15620" max="15620" width="33.5703125" style="50" customWidth="1"/>
    <col min="15621" max="15621" width="13.42578125" style="50" customWidth="1"/>
    <col min="15622" max="15622" width="15.5703125" style="50" customWidth="1"/>
    <col min="15623" max="15623" width="18.85546875" style="50" customWidth="1"/>
    <col min="15624" max="15624" width="15.140625" style="50" customWidth="1"/>
    <col min="15625" max="15625" width="23" style="50" customWidth="1"/>
    <col min="15626" max="15872" width="9.140625" style="50"/>
    <col min="15873" max="15873" width="12.85546875" style="50" customWidth="1"/>
    <col min="15874" max="15874" width="9.140625" style="50"/>
    <col min="15875" max="15875" width="10.28515625" style="50" customWidth="1"/>
    <col min="15876" max="15876" width="33.5703125" style="50" customWidth="1"/>
    <col min="15877" max="15877" width="13.42578125" style="50" customWidth="1"/>
    <col min="15878" max="15878" width="15.5703125" style="50" customWidth="1"/>
    <col min="15879" max="15879" width="18.85546875" style="50" customWidth="1"/>
    <col min="15880" max="15880" width="15.140625" style="50" customWidth="1"/>
    <col min="15881" max="15881" width="23" style="50" customWidth="1"/>
    <col min="15882" max="16128" width="9.140625" style="50"/>
    <col min="16129" max="16129" width="12.85546875" style="50" customWidth="1"/>
    <col min="16130" max="16130" width="9.140625" style="50"/>
    <col min="16131" max="16131" width="10.28515625" style="50" customWidth="1"/>
    <col min="16132" max="16132" width="33.5703125" style="50" customWidth="1"/>
    <col min="16133" max="16133" width="13.42578125" style="50" customWidth="1"/>
    <col min="16134" max="16134" width="15.5703125" style="50" customWidth="1"/>
    <col min="16135" max="16135" width="18.85546875" style="50" customWidth="1"/>
    <col min="16136" max="16136" width="15.140625" style="50" customWidth="1"/>
    <col min="16137" max="16137" width="23" style="50" customWidth="1"/>
    <col min="16138" max="16384" width="9.140625" style="50"/>
  </cols>
  <sheetData>
    <row r="1" spans="1:12" x14ac:dyDescent="0.2">
      <c r="I1" s="51" t="s">
        <v>337</v>
      </c>
    </row>
    <row r="2" spans="1:12" x14ac:dyDescent="0.2">
      <c r="A2" s="619" t="s">
        <v>462</v>
      </c>
      <c r="B2" s="620"/>
      <c r="C2" s="620"/>
      <c r="D2" s="620"/>
      <c r="E2" s="620"/>
      <c r="F2" s="620"/>
      <c r="G2" s="620"/>
      <c r="H2" s="620"/>
      <c r="I2" s="620"/>
    </row>
    <row r="3" spans="1:12" x14ac:dyDescent="0.2">
      <c r="A3" s="621" t="s">
        <v>338</v>
      </c>
      <c r="B3" s="621" t="s">
        <v>339</v>
      </c>
      <c r="C3" s="621" t="s">
        <v>340</v>
      </c>
      <c r="D3" s="621" t="s">
        <v>50</v>
      </c>
      <c r="E3" s="622" t="s">
        <v>341</v>
      </c>
      <c r="F3" s="621" t="s">
        <v>342</v>
      </c>
      <c r="G3" s="621" t="s">
        <v>343</v>
      </c>
      <c r="H3" s="621" t="s">
        <v>344</v>
      </c>
      <c r="I3" s="621" t="s">
        <v>345</v>
      </c>
    </row>
    <row r="4" spans="1:12" ht="71.25" customHeight="1" x14ac:dyDescent="0.2">
      <c r="A4" s="621"/>
      <c r="B4" s="621"/>
      <c r="C4" s="621"/>
      <c r="D4" s="621"/>
      <c r="E4" s="623"/>
      <c r="F4" s="621"/>
      <c r="G4" s="621"/>
      <c r="H4" s="621"/>
      <c r="I4" s="621"/>
    </row>
    <row r="5" spans="1:12" ht="33" customHeight="1" x14ac:dyDescent="0.2">
      <c r="A5" s="52" t="s">
        <v>492</v>
      </c>
      <c r="B5" s="130" t="s">
        <v>430</v>
      </c>
      <c r="C5" s="131" t="s">
        <v>88</v>
      </c>
      <c r="D5" s="52" t="s">
        <v>458</v>
      </c>
      <c r="E5" s="52"/>
      <c r="F5" s="133">
        <v>127</v>
      </c>
      <c r="G5" s="509">
        <v>25795.02</v>
      </c>
      <c r="H5" s="509">
        <v>26416</v>
      </c>
      <c r="I5" s="129">
        <f>H5-G5</f>
        <v>620.97999999999956</v>
      </c>
    </row>
    <row r="6" spans="1:12" ht="25.5" x14ac:dyDescent="0.2">
      <c r="A6" s="52" t="s">
        <v>492</v>
      </c>
      <c r="B6" s="130" t="s">
        <v>430</v>
      </c>
      <c r="C6" s="131" t="s">
        <v>448</v>
      </c>
      <c r="D6" s="52" t="s">
        <v>500</v>
      </c>
      <c r="E6" s="52"/>
      <c r="F6" s="133">
        <v>190</v>
      </c>
      <c r="G6" s="509">
        <v>5698.65</v>
      </c>
      <c r="H6" s="509">
        <v>5415</v>
      </c>
      <c r="I6" s="129">
        <f t="shared" ref="I6:I11" si="0">H6-G6</f>
        <v>-283.64999999999964</v>
      </c>
      <c r="L6" s="145"/>
    </row>
    <row r="7" spans="1:12" ht="25.5" x14ac:dyDescent="0.2">
      <c r="A7" s="52" t="s">
        <v>493</v>
      </c>
      <c r="B7" s="130" t="s">
        <v>430</v>
      </c>
      <c r="C7" s="135" t="s">
        <v>448</v>
      </c>
      <c r="D7" s="52" t="s">
        <v>500</v>
      </c>
      <c r="E7" s="52"/>
      <c r="F7" s="133">
        <v>375</v>
      </c>
      <c r="G7" s="509">
        <v>10538.48</v>
      </c>
      <c r="H7" s="509">
        <v>10987.5</v>
      </c>
      <c r="I7" s="129">
        <f t="shared" si="0"/>
        <v>449.02000000000044</v>
      </c>
    </row>
    <row r="8" spans="1:12" ht="25.5" x14ac:dyDescent="0.2">
      <c r="A8" s="52" t="s">
        <v>494</v>
      </c>
      <c r="B8" s="130" t="s">
        <v>430</v>
      </c>
      <c r="C8" s="131" t="s">
        <v>101</v>
      </c>
      <c r="D8" s="52" t="s">
        <v>499</v>
      </c>
      <c r="E8" s="52"/>
      <c r="F8" s="133">
        <v>158800</v>
      </c>
      <c r="G8" s="509">
        <v>190560</v>
      </c>
      <c r="H8" s="509">
        <v>190560</v>
      </c>
      <c r="I8" s="129">
        <f t="shared" si="0"/>
        <v>0</v>
      </c>
    </row>
    <row r="9" spans="1:12" ht="25.5" x14ac:dyDescent="0.2">
      <c r="A9" s="52" t="s">
        <v>495</v>
      </c>
      <c r="B9" s="130" t="s">
        <v>430</v>
      </c>
      <c r="C9" s="131" t="s">
        <v>448</v>
      </c>
      <c r="D9" s="52" t="s">
        <v>500</v>
      </c>
      <c r="E9" s="52"/>
      <c r="F9" s="133">
        <v>78</v>
      </c>
      <c r="G9" s="509">
        <v>2186.13</v>
      </c>
      <c r="H9" s="509">
        <v>2145</v>
      </c>
      <c r="I9" s="129">
        <f t="shared" si="0"/>
        <v>-41.130000000000109</v>
      </c>
    </row>
    <row r="10" spans="1:12" ht="25.5" x14ac:dyDescent="0.2">
      <c r="A10" s="52" t="s">
        <v>496</v>
      </c>
      <c r="B10" s="130" t="s">
        <v>430</v>
      </c>
      <c r="C10" s="131" t="s">
        <v>448</v>
      </c>
      <c r="D10" s="52" t="s">
        <v>500</v>
      </c>
      <c r="E10" s="52"/>
      <c r="F10" s="133">
        <v>800</v>
      </c>
      <c r="G10" s="509">
        <v>22393.919999999998</v>
      </c>
      <c r="H10" s="509">
        <v>21604</v>
      </c>
      <c r="I10" s="129">
        <f t="shared" si="0"/>
        <v>-789.91999999999825</v>
      </c>
    </row>
    <row r="11" spans="1:12" ht="25.5" x14ac:dyDescent="0.2">
      <c r="A11" s="508" t="s">
        <v>497</v>
      </c>
      <c r="B11" s="130" t="s">
        <v>430</v>
      </c>
      <c r="C11" s="131" t="s">
        <v>498</v>
      </c>
      <c r="D11" s="52" t="s">
        <v>501</v>
      </c>
      <c r="E11" s="52"/>
      <c r="F11" s="133">
        <v>8134</v>
      </c>
      <c r="G11" s="509">
        <v>418168.94</v>
      </c>
      <c r="H11" s="509">
        <v>418168.94</v>
      </c>
      <c r="I11" s="129">
        <f t="shared" si="0"/>
        <v>0</v>
      </c>
    </row>
    <row r="12" spans="1:12" x14ac:dyDescent="0.2">
      <c r="A12" s="52"/>
      <c r="B12" s="130"/>
      <c r="C12" s="131"/>
      <c r="D12" s="52"/>
      <c r="E12" s="52"/>
      <c r="F12" s="133"/>
      <c r="G12" s="507"/>
      <c r="H12" s="507"/>
      <c r="I12" s="129"/>
    </row>
    <row r="13" spans="1:12" x14ac:dyDescent="0.2">
      <c r="I13" s="134"/>
    </row>
    <row r="14" spans="1:12" x14ac:dyDescent="0.2">
      <c r="A14" s="50" t="s">
        <v>460</v>
      </c>
      <c r="G14" s="146" t="s">
        <v>305</v>
      </c>
      <c r="H14" s="55"/>
    </row>
    <row r="15" spans="1:12" x14ac:dyDescent="0.2">
      <c r="A15" s="50" t="s">
        <v>457</v>
      </c>
      <c r="G15" s="146" t="s">
        <v>306</v>
      </c>
      <c r="H15" s="55"/>
    </row>
    <row r="17" spans="1:5" x14ac:dyDescent="0.2">
      <c r="E17" s="510">
        <f>G6+G7+G9+G10</f>
        <v>40817.179999999993</v>
      </c>
    </row>
    <row r="18" spans="1:5" x14ac:dyDescent="0.2">
      <c r="A18" s="618" t="s">
        <v>346</v>
      </c>
      <c r="B18" s="618"/>
      <c r="C18" s="618"/>
      <c r="D18" s="618"/>
    </row>
    <row r="19" spans="1:5" x14ac:dyDescent="0.2">
      <c r="A19" s="618" t="s">
        <v>347</v>
      </c>
      <c r="B19" s="618"/>
      <c r="C19" s="618"/>
      <c r="D19" s="618"/>
    </row>
    <row r="20" spans="1:5" x14ac:dyDescent="0.2">
      <c r="A20" s="618" t="s">
        <v>348</v>
      </c>
      <c r="B20" s="618"/>
      <c r="C20" s="618"/>
      <c r="D20" s="618"/>
    </row>
    <row r="21" spans="1:5" ht="31.5" customHeight="1" x14ac:dyDescent="0.2">
      <c r="A21" s="618" t="s">
        <v>349</v>
      </c>
      <c r="B21" s="618"/>
      <c r="C21" s="618"/>
      <c r="D21" s="618"/>
    </row>
    <row r="22" spans="1:5" x14ac:dyDescent="0.2">
      <c r="A22" s="618" t="s">
        <v>350</v>
      </c>
      <c r="B22" s="618"/>
      <c r="C22" s="618"/>
      <c r="D22" s="618"/>
    </row>
    <row r="23" spans="1:5" x14ac:dyDescent="0.2">
      <c r="A23" s="618" t="s">
        <v>351</v>
      </c>
      <c r="B23" s="618"/>
      <c r="C23" s="618"/>
      <c r="D23" s="618"/>
    </row>
    <row r="24" spans="1:5" x14ac:dyDescent="0.2">
      <c r="A24" s="618" t="s">
        <v>352</v>
      </c>
      <c r="B24" s="618"/>
      <c r="C24" s="618"/>
      <c r="D24" s="618"/>
    </row>
    <row r="25" spans="1:5" x14ac:dyDescent="0.2">
      <c r="A25" s="618" t="s">
        <v>353</v>
      </c>
      <c r="B25" s="618"/>
      <c r="C25" s="618"/>
      <c r="D25" s="618"/>
    </row>
    <row r="26" spans="1:5" x14ac:dyDescent="0.2">
      <c r="A26" s="618" t="s">
        <v>354</v>
      </c>
      <c r="B26" s="618"/>
      <c r="C26" s="618"/>
      <c r="D26" s="618"/>
    </row>
    <row r="27" spans="1:5" x14ac:dyDescent="0.2">
      <c r="A27" s="618" t="s">
        <v>355</v>
      </c>
      <c r="B27" s="618"/>
      <c r="C27" s="618"/>
      <c r="D27" s="618"/>
    </row>
    <row r="28" spans="1:5" x14ac:dyDescent="0.2">
      <c r="A28" s="618" t="s">
        <v>356</v>
      </c>
      <c r="B28" s="618"/>
      <c r="C28" s="618"/>
      <c r="D28" s="618"/>
    </row>
    <row r="29" spans="1:5" x14ac:dyDescent="0.2">
      <c r="A29" s="618" t="s">
        <v>357</v>
      </c>
      <c r="B29" s="618"/>
      <c r="C29" s="618"/>
      <c r="D29" s="618"/>
    </row>
    <row r="30" spans="1:5" x14ac:dyDescent="0.2">
      <c r="A30" s="618" t="s">
        <v>358</v>
      </c>
      <c r="B30" s="618"/>
      <c r="C30" s="618"/>
      <c r="D30" s="618"/>
    </row>
    <row r="31" spans="1:5" x14ac:dyDescent="0.2">
      <c r="A31" s="618" t="s">
        <v>359</v>
      </c>
      <c r="B31" s="618"/>
      <c r="C31" s="618"/>
      <c r="D31" s="618"/>
    </row>
  </sheetData>
  <mergeCells count="24">
    <mergeCell ref="A30:D30"/>
    <mergeCell ref="A31:D31"/>
    <mergeCell ref="A24:D24"/>
    <mergeCell ref="A25:D25"/>
    <mergeCell ref="A26:D26"/>
    <mergeCell ref="A27:D27"/>
    <mergeCell ref="A28:D28"/>
    <mergeCell ref="A29:D29"/>
    <mergeCell ref="A23:D23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8:D18"/>
    <mergeCell ref="A19:D19"/>
    <mergeCell ref="A20:D20"/>
    <mergeCell ref="A21:D21"/>
    <mergeCell ref="A22:D22"/>
  </mergeCells>
  <pageMargins left="0.7" right="0.7" top="0.75" bottom="0.75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B8" sqref="B8:C8"/>
    </sheetView>
  </sheetViews>
  <sheetFormatPr defaultRowHeight="12.75" x14ac:dyDescent="0.2"/>
  <cols>
    <col min="1" max="1" width="29" style="50" customWidth="1"/>
    <col min="2" max="2" width="13.28515625" style="50" customWidth="1"/>
    <col min="3" max="3" width="40.140625" style="50" customWidth="1"/>
    <col min="4" max="4" width="21.5703125" style="50" customWidth="1"/>
    <col min="5" max="5" width="26" style="50" customWidth="1"/>
    <col min="6" max="6" width="21.7109375" style="50" customWidth="1"/>
    <col min="7" max="7" width="30.85546875" style="50" customWidth="1"/>
    <col min="8" max="256" width="9.140625" style="50"/>
    <col min="257" max="257" width="39.85546875" style="50" customWidth="1"/>
    <col min="258" max="258" width="22" style="50" customWidth="1"/>
    <col min="259" max="259" width="21.28515625" style="50" customWidth="1"/>
    <col min="260" max="260" width="24" style="50" customWidth="1"/>
    <col min="261" max="261" width="26.85546875" style="50" customWidth="1"/>
    <col min="262" max="262" width="16.7109375" style="50" customWidth="1"/>
    <col min="263" max="263" width="36.42578125" style="50" customWidth="1"/>
    <col min="264" max="512" width="9.140625" style="50"/>
    <col min="513" max="513" width="39.85546875" style="50" customWidth="1"/>
    <col min="514" max="514" width="22" style="50" customWidth="1"/>
    <col min="515" max="515" width="21.28515625" style="50" customWidth="1"/>
    <col min="516" max="516" width="24" style="50" customWidth="1"/>
    <col min="517" max="517" width="26.85546875" style="50" customWidth="1"/>
    <col min="518" max="518" width="16.7109375" style="50" customWidth="1"/>
    <col min="519" max="519" width="36.42578125" style="50" customWidth="1"/>
    <col min="520" max="768" width="9.140625" style="50"/>
    <col min="769" max="769" width="39.85546875" style="50" customWidth="1"/>
    <col min="770" max="770" width="22" style="50" customWidth="1"/>
    <col min="771" max="771" width="21.28515625" style="50" customWidth="1"/>
    <col min="772" max="772" width="24" style="50" customWidth="1"/>
    <col min="773" max="773" width="26.85546875" style="50" customWidth="1"/>
    <col min="774" max="774" width="16.7109375" style="50" customWidth="1"/>
    <col min="775" max="775" width="36.42578125" style="50" customWidth="1"/>
    <col min="776" max="1024" width="9.140625" style="50"/>
    <col min="1025" max="1025" width="39.85546875" style="50" customWidth="1"/>
    <col min="1026" max="1026" width="22" style="50" customWidth="1"/>
    <col min="1027" max="1027" width="21.28515625" style="50" customWidth="1"/>
    <col min="1028" max="1028" width="24" style="50" customWidth="1"/>
    <col min="1029" max="1029" width="26.85546875" style="50" customWidth="1"/>
    <col min="1030" max="1030" width="16.7109375" style="50" customWidth="1"/>
    <col min="1031" max="1031" width="36.42578125" style="50" customWidth="1"/>
    <col min="1032" max="1280" width="9.140625" style="50"/>
    <col min="1281" max="1281" width="39.85546875" style="50" customWidth="1"/>
    <col min="1282" max="1282" width="22" style="50" customWidth="1"/>
    <col min="1283" max="1283" width="21.28515625" style="50" customWidth="1"/>
    <col min="1284" max="1284" width="24" style="50" customWidth="1"/>
    <col min="1285" max="1285" width="26.85546875" style="50" customWidth="1"/>
    <col min="1286" max="1286" width="16.7109375" style="50" customWidth="1"/>
    <col min="1287" max="1287" width="36.42578125" style="50" customWidth="1"/>
    <col min="1288" max="1536" width="9.140625" style="50"/>
    <col min="1537" max="1537" width="39.85546875" style="50" customWidth="1"/>
    <col min="1538" max="1538" width="22" style="50" customWidth="1"/>
    <col min="1539" max="1539" width="21.28515625" style="50" customWidth="1"/>
    <col min="1540" max="1540" width="24" style="50" customWidth="1"/>
    <col min="1541" max="1541" width="26.85546875" style="50" customWidth="1"/>
    <col min="1542" max="1542" width="16.7109375" style="50" customWidth="1"/>
    <col min="1543" max="1543" width="36.42578125" style="50" customWidth="1"/>
    <col min="1544" max="1792" width="9.140625" style="50"/>
    <col min="1793" max="1793" width="39.85546875" style="50" customWidth="1"/>
    <col min="1794" max="1794" width="22" style="50" customWidth="1"/>
    <col min="1795" max="1795" width="21.28515625" style="50" customWidth="1"/>
    <col min="1796" max="1796" width="24" style="50" customWidth="1"/>
    <col min="1797" max="1797" width="26.85546875" style="50" customWidth="1"/>
    <col min="1798" max="1798" width="16.7109375" style="50" customWidth="1"/>
    <col min="1799" max="1799" width="36.42578125" style="50" customWidth="1"/>
    <col min="1800" max="2048" width="9.140625" style="50"/>
    <col min="2049" max="2049" width="39.85546875" style="50" customWidth="1"/>
    <col min="2050" max="2050" width="22" style="50" customWidth="1"/>
    <col min="2051" max="2051" width="21.28515625" style="50" customWidth="1"/>
    <col min="2052" max="2052" width="24" style="50" customWidth="1"/>
    <col min="2053" max="2053" width="26.85546875" style="50" customWidth="1"/>
    <col min="2054" max="2054" width="16.7109375" style="50" customWidth="1"/>
    <col min="2055" max="2055" width="36.42578125" style="50" customWidth="1"/>
    <col min="2056" max="2304" width="9.140625" style="50"/>
    <col min="2305" max="2305" width="39.85546875" style="50" customWidth="1"/>
    <col min="2306" max="2306" width="22" style="50" customWidth="1"/>
    <col min="2307" max="2307" width="21.28515625" style="50" customWidth="1"/>
    <col min="2308" max="2308" width="24" style="50" customWidth="1"/>
    <col min="2309" max="2309" width="26.85546875" style="50" customWidth="1"/>
    <col min="2310" max="2310" width="16.7109375" style="50" customWidth="1"/>
    <col min="2311" max="2311" width="36.42578125" style="50" customWidth="1"/>
    <col min="2312" max="2560" width="9.140625" style="50"/>
    <col min="2561" max="2561" width="39.85546875" style="50" customWidth="1"/>
    <col min="2562" max="2562" width="22" style="50" customWidth="1"/>
    <col min="2563" max="2563" width="21.28515625" style="50" customWidth="1"/>
    <col min="2564" max="2564" width="24" style="50" customWidth="1"/>
    <col min="2565" max="2565" width="26.85546875" style="50" customWidth="1"/>
    <col min="2566" max="2566" width="16.7109375" style="50" customWidth="1"/>
    <col min="2567" max="2567" width="36.42578125" style="50" customWidth="1"/>
    <col min="2568" max="2816" width="9.140625" style="50"/>
    <col min="2817" max="2817" width="39.85546875" style="50" customWidth="1"/>
    <col min="2818" max="2818" width="22" style="50" customWidth="1"/>
    <col min="2819" max="2819" width="21.28515625" style="50" customWidth="1"/>
    <col min="2820" max="2820" width="24" style="50" customWidth="1"/>
    <col min="2821" max="2821" width="26.85546875" style="50" customWidth="1"/>
    <col min="2822" max="2822" width="16.7109375" style="50" customWidth="1"/>
    <col min="2823" max="2823" width="36.42578125" style="50" customWidth="1"/>
    <col min="2824" max="3072" width="9.140625" style="50"/>
    <col min="3073" max="3073" width="39.85546875" style="50" customWidth="1"/>
    <col min="3074" max="3074" width="22" style="50" customWidth="1"/>
    <col min="3075" max="3075" width="21.28515625" style="50" customWidth="1"/>
    <col min="3076" max="3076" width="24" style="50" customWidth="1"/>
    <col min="3077" max="3077" width="26.85546875" style="50" customWidth="1"/>
    <col min="3078" max="3078" width="16.7109375" style="50" customWidth="1"/>
    <col min="3079" max="3079" width="36.42578125" style="50" customWidth="1"/>
    <col min="3080" max="3328" width="9.140625" style="50"/>
    <col min="3329" max="3329" width="39.85546875" style="50" customWidth="1"/>
    <col min="3330" max="3330" width="22" style="50" customWidth="1"/>
    <col min="3331" max="3331" width="21.28515625" style="50" customWidth="1"/>
    <col min="3332" max="3332" width="24" style="50" customWidth="1"/>
    <col min="3333" max="3333" width="26.85546875" style="50" customWidth="1"/>
    <col min="3334" max="3334" width="16.7109375" style="50" customWidth="1"/>
    <col min="3335" max="3335" width="36.42578125" style="50" customWidth="1"/>
    <col min="3336" max="3584" width="9.140625" style="50"/>
    <col min="3585" max="3585" width="39.85546875" style="50" customWidth="1"/>
    <col min="3586" max="3586" width="22" style="50" customWidth="1"/>
    <col min="3587" max="3587" width="21.28515625" style="50" customWidth="1"/>
    <col min="3588" max="3588" width="24" style="50" customWidth="1"/>
    <col min="3589" max="3589" width="26.85546875" style="50" customWidth="1"/>
    <col min="3590" max="3590" width="16.7109375" style="50" customWidth="1"/>
    <col min="3591" max="3591" width="36.42578125" style="50" customWidth="1"/>
    <col min="3592" max="3840" width="9.140625" style="50"/>
    <col min="3841" max="3841" width="39.85546875" style="50" customWidth="1"/>
    <col min="3842" max="3842" width="22" style="50" customWidth="1"/>
    <col min="3843" max="3843" width="21.28515625" style="50" customWidth="1"/>
    <col min="3844" max="3844" width="24" style="50" customWidth="1"/>
    <col min="3845" max="3845" width="26.85546875" style="50" customWidth="1"/>
    <col min="3846" max="3846" width="16.7109375" style="50" customWidth="1"/>
    <col min="3847" max="3847" width="36.42578125" style="50" customWidth="1"/>
    <col min="3848" max="4096" width="9.140625" style="50"/>
    <col min="4097" max="4097" width="39.85546875" style="50" customWidth="1"/>
    <col min="4098" max="4098" width="22" style="50" customWidth="1"/>
    <col min="4099" max="4099" width="21.28515625" style="50" customWidth="1"/>
    <col min="4100" max="4100" width="24" style="50" customWidth="1"/>
    <col min="4101" max="4101" width="26.85546875" style="50" customWidth="1"/>
    <col min="4102" max="4102" width="16.7109375" style="50" customWidth="1"/>
    <col min="4103" max="4103" width="36.42578125" style="50" customWidth="1"/>
    <col min="4104" max="4352" width="9.140625" style="50"/>
    <col min="4353" max="4353" width="39.85546875" style="50" customWidth="1"/>
    <col min="4354" max="4354" width="22" style="50" customWidth="1"/>
    <col min="4355" max="4355" width="21.28515625" style="50" customWidth="1"/>
    <col min="4356" max="4356" width="24" style="50" customWidth="1"/>
    <col min="4357" max="4357" width="26.85546875" style="50" customWidth="1"/>
    <col min="4358" max="4358" width="16.7109375" style="50" customWidth="1"/>
    <col min="4359" max="4359" width="36.42578125" style="50" customWidth="1"/>
    <col min="4360" max="4608" width="9.140625" style="50"/>
    <col min="4609" max="4609" width="39.85546875" style="50" customWidth="1"/>
    <col min="4610" max="4610" width="22" style="50" customWidth="1"/>
    <col min="4611" max="4611" width="21.28515625" style="50" customWidth="1"/>
    <col min="4612" max="4612" width="24" style="50" customWidth="1"/>
    <col min="4613" max="4613" width="26.85546875" style="50" customWidth="1"/>
    <col min="4614" max="4614" width="16.7109375" style="50" customWidth="1"/>
    <col min="4615" max="4615" width="36.42578125" style="50" customWidth="1"/>
    <col min="4616" max="4864" width="9.140625" style="50"/>
    <col min="4865" max="4865" width="39.85546875" style="50" customWidth="1"/>
    <col min="4866" max="4866" width="22" style="50" customWidth="1"/>
    <col min="4867" max="4867" width="21.28515625" style="50" customWidth="1"/>
    <col min="4868" max="4868" width="24" style="50" customWidth="1"/>
    <col min="4869" max="4869" width="26.85546875" style="50" customWidth="1"/>
    <col min="4870" max="4870" width="16.7109375" style="50" customWidth="1"/>
    <col min="4871" max="4871" width="36.42578125" style="50" customWidth="1"/>
    <col min="4872" max="5120" width="9.140625" style="50"/>
    <col min="5121" max="5121" width="39.85546875" style="50" customWidth="1"/>
    <col min="5122" max="5122" width="22" style="50" customWidth="1"/>
    <col min="5123" max="5123" width="21.28515625" style="50" customWidth="1"/>
    <col min="5124" max="5124" width="24" style="50" customWidth="1"/>
    <col min="5125" max="5125" width="26.85546875" style="50" customWidth="1"/>
    <col min="5126" max="5126" width="16.7109375" style="50" customWidth="1"/>
    <col min="5127" max="5127" width="36.42578125" style="50" customWidth="1"/>
    <col min="5128" max="5376" width="9.140625" style="50"/>
    <col min="5377" max="5377" width="39.85546875" style="50" customWidth="1"/>
    <col min="5378" max="5378" width="22" style="50" customWidth="1"/>
    <col min="5379" max="5379" width="21.28515625" style="50" customWidth="1"/>
    <col min="5380" max="5380" width="24" style="50" customWidth="1"/>
    <col min="5381" max="5381" width="26.85546875" style="50" customWidth="1"/>
    <col min="5382" max="5382" width="16.7109375" style="50" customWidth="1"/>
    <col min="5383" max="5383" width="36.42578125" style="50" customWidth="1"/>
    <col min="5384" max="5632" width="9.140625" style="50"/>
    <col min="5633" max="5633" width="39.85546875" style="50" customWidth="1"/>
    <col min="5634" max="5634" width="22" style="50" customWidth="1"/>
    <col min="5635" max="5635" width="21.28515625" style="50" customWidth="1"/>
    <col min="5636" max="5636" width="24" style="50" customWidth="1"/>
    <col min="5637" max="5637" width="26.85546875" style="50" customWidth="1"/>
    <col min="5638" max="5638" width="16.7109375" style="50" customWidth="1"/>
    <col min="5639" max="5639" width="36.42578125" style="50" customWidth="1"/>
    <col min="5640" max="5888" width="9.140625" style="50"/>
    <col min="5889" max="5889" width="39.85546875" style="50" customWidth="1"/>
    <col min="5890" max="5890" width="22" style="50" customWidth="1"/>
    <col min="5891" max="5891" width="21.28515625" style="50" customWidth="1"/>
    <col min="5892" max="5892" width="24" style="50" customWidth="1"/>
    <col min="5893" max="5893" width="26.85546875" style="50" customWidth="1"/>
    <col min="5894" max="5894" width="16.7109375" style="50" customWidth="1"/>
    <col min="5895" max="5895" width="36.42578125" style="50" customWidth="1"/>
    <col min="5896" max="6144" width="9.140625" style="50"/>
    <col min="6145" max="6145" width="39.85546875" style="50" customWidth="1"/>
    <col min="6146" max="6146" width="22" style="50" customWidth="1"/>
    <col min="6147" max="6147" width="21.28515625" style="50" customWidth="1"/>
    <col min="6148" max="6148" width="24" style="50" customWidth="1"/>
    <col min="6149" max="6149" width="26.85546875" style="50" customWidth="1"/>
    <col min="6150" max="6150" width="16.7109375" style="50" customWidth="1"/>
    <col min="6151" max="6151" width="36.42578125" style="50" customWidth="1"/>
    <col min="6152" max="6400" width="9.140625" style="50"/>
    <col min="6401" max="6401" width="39.85546875" style="50" customWidth="1"/>
    <col min="6402" max="6402" width="22" style="50" customWidth="1"/>
    <col min="6403" max="6403" width="21.28515625" style="50" customWidth="1"/>
    <col min="6404" max="6404" width="24" style="50" customWidth="1"/>
    <col min="6405" max="6405" width="26.85546875" style="50" customWidth="1"/>
    <col min="6406" max="6406" width="16.7109375" style="50" customWidth="1"/>
    <col min="6407" max="6407" width="36.42578125" style="50" customWidth="1"/>
    <col min="6408" max="6656" width="9.140625" style="50"/>
    <col min="6657" max="6657" width="39.85546875" style="50" customWidth="1"/>
    <col min="6658" max="6658" width="22" style="50" customWidth="1"/>
    <col min="6659" max="6659" width="21.28515625" style="50" customWidth="1"/>
    <col min="6660" max="6660" width="24" style="50" customWidth="1"/>
    <col min="6661" max="6661" width="26.85546875" style="50" customWidth="1"/>
    <col min="6662" max="6662" width="16.7109375" style="50" customWidth="1"/>
    <col min="6663" max="6663" width="36.42578125" style="50" customWidth="1"/>
    <col min="6664" max="6912" width="9.140625" style="50"/>
    <col min="6913" max="6913" width="39.85546875" style="50" customWidth="1"/>
    <col min="6914" max="6914" width="22" style="50" customWidth="1"/>
    <col min="6915" max="6915" width="21.28515625" style="50" customWidth="1"/>
    <col min="6916" max="6916" width="24" style="50" customWidth="1"/>
    <col min="6917" max="6917" width="26.85546875" style="50" customWidth="1"/>
    <col min="6918" max="6918" width="16.7109375" style="50" customWidth="1"/>
    <col min="6919" max="6919" width="36.42578125" style="50" customWidth="1"/>
    <col min="6920" max="7168" width="9.140625" style="50"/>
    <col min="7169" max="7169" width="39.85546875" style="50" customWidth="1"/>
    <col min="7170" max="7170" width="22" style="50" customWidth="1"/>
    <col min="7171" max="7171" width="21.28515625" style="50" customWidth="1"/>
    <col min="7172" max="7172" width="24" style="50" customWidth="1"/>
    <col min="7173" max="7173" width="26.85546875" style="50" customWidth="1"/>
    <col min="7174" max="7174" width="16.7109375" style="50" customWidth="1"/>
    <col min="7175" max="7175" width="36.42578125" style="50" customWidth="1"/>
    <col min="7176" max="7424" width="9.140625" style="50"/>
    <col min="7425" max="7425" width="39.85546875" style="50" customWidth="1"/>
    <col min="7426" max="7426" width="22" style="50" customWidth="1"/>
    <col min="7427" max="7427" width="21.28515625" style="50" customWidth="1"/>
    <col min="7428" max="7428" width="24" style="50" customWidth="1"/>
    <col min="7429" max="7429" width="26.85546875" style="50" customWidth="1"/>
    <col min="7430" max="7430" width="16.7109375" style="50" customWidth="1"/>
    <col min="7431" max="7431" width="36.42578125" style="50" customWidth="1"/>
    <col min="7432" max="7680" width="9.140625" style="50"/>
    <col min="7681" max="7681" width="39.85546875" style="50" customWidth="1"/>
    <col min="7682" max="7682" width="22" style="50" customWidth="1"/>
    <col min="7683" max="7683" width="21.28515625" style="50" customWidth="1"/>
    <col min="7684" max="7684" width="24" style="50" customWidth="1"/>
    <col min="7685" max="7685" width="26.85546875" style="50" customWidth="1"/>
    <col min="7686" max="7686" width="16.7109375" style="50" customWidth="1"/>
    <col min="7687" max="7687" width="36.42578125" style="50" customWidth="1"/>
    <col min="7688" max="7936" width="9.140625" style="50"/>
    <col min="7937" max="7937" width="39.85546875" style="50" customWidth="1"/>
    <col min="7938" max="7938" width="22" style="50" customWidth="1"/>
    <col min="7939" max="7939" width="21.28515625" style="50" customWidth="1"/>
    <col min="7940" max="7940" width="24" style="50" customWidth="1"/>
    <col min="7941" max="7941" width="26.85546875" style="50" customWidth="1"/>
    <col min="7942" max="7942" width="16.7109375" style="50" customWidth="1"/>
    <col min="7943" max="7943" width="36.42578125" style="50" customWidth="1"/>
    <col min="7944" max="8192" width="9.140625" style="50"/>
    <col min="8193" max="8193" width="39.85546875" style="50" customWidth="1"/>
    <col min="8194" max="8194" width="22" style="50" customWidth="1"/>
    <col min="8195" max="8195" width="21.28515625" style="50" customWidth="1"/>
    <col min="8196" max="8196" width="24" style="50" customWidth="1"/>
    <col min="8197" max="8197" width="26.85546875" style="50" customWidth="1"/>
    <col min="8198" max="8198" width="16.7109375" style="50" customWidth="1"/>
    <col min="8199" max="8199" width="36.42578125" style="50" customWidth="1"/>
    <col min="8200" max="8448" width="9.140625" style="50"/>
    <col min="8449" max="8449" width="39.85546875" style="50" customWidth="1"/>
    <col min="8450" max="8450" width="22" style="50" customWidth="1"/>
    <col min="8451" max="8451" width="21.28515625" style="50" customWidth="1"/>
    <col min="8452" max="8452" width="24" style="50" customWidth="1"/>
    <col min="8453" max="8453" width="26.85546875" style="50" customWidth="1"/>
    <col min="8454" max="8454" width="16.7109375" style="50" customWidth="1"/>
    <col min="8455" max="8455" width="36.42578125" style="50" customWidth="1"/>
    <col min="8456" max="8704" width="9.140625" style="50"/>
    <col min="8705" max="8705" width="39.85546875" style="50" customWidth="1"/>
    <col min="8706" max="8706" width="22" style="50" customWidth="1"/>
    <col min="8707" max="8707" width="21.28515625" style="50" customWidth="1"/>
    <col min="8708" max="8708" width="24" style="50" customWidth="1"/>
    <col min="8709" max="8709" width="26.85546875" style="50" customWidth="1"/>
    <col min="8710" max="8710" width="16.7109375" style="50" customWidth="1"/>
    <col min="8711" max="8711" width="36.42578125" style="50" customWidth="1"/>
    <col min="8712" max="8960" width="9.140625" style="50"/>
    <col min="8961" max="8961" width="39.85546875" style="50" customWidth="1"/>
    <col min="8962" max="8962" width="22" style="50" customWidth="1"/>
    <col min="8963" max="8963" width="21.28515625" style="50" customWidth="1"/>
    <col min="8964" max="8964" width="24" style="50" customWidth="1"/>
    <col min="8965" max="8965" width="26.85546875" style="50" customWidth="1"/>
    <col min="8966" max="8966" width="16.7109375" style="50" customWidth="1"/>
    <col min="8967" max="8967" width="36.42578125" style="50" customWidth="1"/>
    <col min="8968" max="9216" width="9.140625" style="50"/>
    <col min="9217" max="9217" width="39.85546875" style="50" customWidth="1"/>
    <col min="9218" max="9218" width="22" style="50" customWidth="1"/>
    <col min="9219" max="9219" width="21.28515625" style="50" customWidth="1"/>
    <col min="9220" max="9220" width="24" style="50" customWidth="1"/>
    <col min="9221" max="9221" width="26.85546875" style="50" customWidth="1"/>
    <col min="9222" max="9222" width="16.7109375" style="50" customWidth="1"/>
    <col min="9223" max="9223" width="36.42578125" style="50" customWidth="1"/>
    <col min="9224" max="9472" width="9.140625" style="50"/>
    <col min="9473" max="9473" width="39.85546875" style="50" customWidth="1"/>
    <col min="9474" max="9474" width="22" style="50" customWidth="1"/>
    <col min="9475" max="9475" width="21.28515625" style="50" customWidth="1"/>
    <col min="9476" max="9476" width="24" style="50" customWidth="1"/>
    <col min="9477" max="9477" width="26.85546875" style="50" customWidth="1"/>
    <col min="9478" max="9478" width="16.7109375" style="50" customWidth="1"/>
    <col min="9479" max="9479" width="36.42578125" style="50" customWidth="1"/>
    <col min="9480" max="9728" width="9.140625" style="50"/>
    <col min="9729" max="9729" width="39.85546875" style="50" customWidth="1"/>
    <col min="9730" max="9730" width="22" style="50" customWidth="1"/>
    <col min="9731" max="9731" width="21.28515625" style="50" customWidth="1"/>
    <col min="9732" max="9732" width="24" style="50" customWidth="1"/>
    <col min="9733" max="9733" width="26.85546875" style="50" customWidth="1"/>
    <col min="9734" max="9734" width="16.7109375" style="50" customWidth="1"/>
    <col min="9735" max="9735" width="36.42578125" style="50" customWidth="1"/>
    <col min="9736" max="9984" width="9.140625" style="50"/>
    <col min="9985" max="9985" width="39.85546875" style="50" customWidth="1"/>
    <col min="9986" max="9986" width="22" style="50" customWidth="1"/>
    <col min="9987" max="9987" width="21.28515625" style="50" customWidth="1"/>
    <col min="9988" max="9988" width="24" style="50" customWidth="1"/>
    <col min="9989" max="9989" width="26.85546875" style="50" customWidth="1"/>
    <col min="9990" max="9990" width="16.7109375" style="50" customWidth="1"/>
    <col min="9991" max="9991" width="36.42578125" style="50" customWidth="1"/>
    <col min="9992" max="10240" width="9.140625" style="50"/>
    <col min="10241" max="10241" width="39.85546875" style="50" customWidth="1"/>
    <col min="10242" max="10242" width="22" style="50" customWidth="1"/>
    <col min="10243" max="10243" width="21.28515625" style="50" customWidth="1"/>
    <col min="10244" max="10244" width="24" style="50" customWidth="1"/>
    <col min="10245" max="10245" width="26.85546875" style="50" customWidth="1"/>
    <col min="10246" max="10246" width="16.7109375" style="50" customWidth="1"/>
    <col min="10247" max="10247" width="36.42578125" style="50" customWidth="1"/>
    <col min="10248" max="10496" width="9.140625" style="50"/>
    <col min="10497" max="10497" width="39.85546875" style="50" customWidth="1"/>
    <col min="10498" max="10498" width="22" style="50" customWidth="1"/>
    <col min="10499" max="10499" width="21.28515625" style="50" customWidth="1"/>
    <col min="10500" max="10500" width="24" style="50" customWidth="1"/>
    <col min="10501" max="10501" width="26.85546875" style="50" customWidth="1"/>
    <col min="10502" max="10502" width="16.7109375" style="50" customWidth="1"/>
    <col min="10503" max="10503" width="36.42578125" style="50" customWidth="1"/>
    <col min="10504" max="10752" width="9.140625" style="50"/>
    <col min="10753" max="10753" width="39.85546875" style="50" customWidth="1"/>
    <col min="10754" max="10754" width="22" style="50" customWidth="1"/>
    <col min="10755" max="10755" width="21.28515625" style="50" customWidth="1"/>
    <col min="10756" max="10756" width="24" style="50" customWidth="1"/>
    <col min="10757" max="10757" width="26.85546875" style="50" customWidth="1"/>
    <col min="10758" max="10758" width="16.7109375" style="50" customWidth="1"/>
    <col min="10759" max="10759" width="36.42578125" style="50" customWidth="1"/>
    <col min="10760" max="11008" width="9.140625" style="50"/>
    <col min="11009" max="11009" width="39.85546875" style="50" customWidth="1"/>
    <col min="11010" max="11010" width="22" style="50" customWidth="1"/>
    <col min="11011" max="11011" width="21.28515625" style="50" customWidth="1"/>
    <col min="11012" max="11012" width="24" style="50" customWidth="1"/>
    <col min="11013" max="11013" width="26.85546875" style="50" customWidth="1"/>
    <col min="11014" max="11014" width="16.7109375" style="50" customWidth="1"/>
    <col min="11015" max="11015" width="36.42578125" style="50" customWidth="1"/>
    <col min="11016" max="11264" width="9.140625" style="50"/>
    <col min="11265" max="11265" width="39.85546875" style="50" customWidth="1"/>
    <col min="11266" max="11266" width="22" style="50" customWidth="1"/>
    <col min="11267" max="11267" width="21.28515625" style="50" customWidth="1"/>
    <col min="11268" max="11268" width="24" style="50" customWidth="1"/>
    <col min="11269" max="11269" width="26.85546875" style="50" customWidth="1"/>
    <col min="11270" max="11270" width="16.7109375" style="50" customWidth="1"/>
    <col min="11271" max="11271" width="36.42578125" style="50" customWidth="1"/>
    <col min="11272" max="11520" width="9.140625" style="50"/>
    <col min="11521" max="11521" width="39.85546875" style="50" customWidth="1"/>
    <col min="11522" max="11522" width="22" style="50" customWidth="1"/>
    <col min="11523" max="11523" width="21.28515625" style="50" customWidth="1"/>
    <col min="11524" max="11524" width="24" style="50" customWidth="1"/>
    <col min="11525" max="11525" width="26.85546875" style="50" customWidth="1"/>
    <col min="11526" max="11526" width="16.7109375" style="50" customWidth="1"/>
    <col min="11527" max="11527" width="36.42578125" style="50" customWidth="1"/>
    <col min="11528" max="11776" width="9.140625" style="50"/>
    <col min="11777" max="11777" width="39.85546875" style="50" customWidth="1"/>
    <col min="11778" max="11778" width="22" style="50" customWidth="1"/>
    <col min="11779" max="11779" width="21.28515625" style="50" customWidth="1"/>
    <col min="11780" max="11780" width="24" style="50" customWidth="1"/>
    <col min="11781" max="11781" width="26.85546875" style="50" customWidth="1"/>
    <col min="11782" max="11782" width="16.7109375" style="50" customWidth="1"/>
    <col min="11783" max="11783" width="36.42578125" style="50" customWidth="1"/>
    <col min="11784" max="12032" width="9.140625" style="50"/>
    <col min="12033" max="12033" width="39.85546875" style="50" customWidth="1"/>
    <col min="12034" max="12034" width="22" style="50" customWidth="1"/>
    <col min="12035" max="12035" width="21.28515625" style="50" customWidth="1"/>
    <col min="12036" max="12036" width="24" style="50" customWidth="1"/>
    <col min="12037" max="12037" width="26.85546875" style="50" customWidth="1"/>
    <col min="12038" max="12038" width="16.7109375" style="50" customWidth="1"/>
    <col min="12039" max="12039" width="36.42578125" style="50" customWidth="1"/>
    <col min="12040" max="12288" width="9.140625" style="50"/>
    <col min="12289" max="12289" width="39.85546875" style="50" customWidth="1"/>
    <col min="12290" max="12290" width="22" style="50" customWidth="1"/>
    <col min="12291" max="12291" width="21.28515625" style="50" customWidth="1"/>
    <col min="12292" max="12292" width="24" style="50" customWidth="1"/>
    <col min="12293" max="12293" width="26.85546875" style="50" customWidth="1"/>
    <col min="12294" max="12294" width="16.7109375" style="50" customWidth="1"/>
    <col min="12295" max="12295" width="36.42578125" style="50" customWidth="1"/>
    <col min="12296" max="12544" width="9.140625" style="50"/>
    <col min="12545" max="12545" width="39.85546875" style="50" customWidth="1"/>
    <col min="12546" max="12546" width="22" style="50" customWidth="1"/>
    <col min="12547" max="12547" width="21.28515625" style="50" customWidth="1"/>
    <col min="12548" max="12548" width="24" style="50" customWidth="1"/>
    <col min="12549" max="12549" width="26.85546875" style="50" customWidth="1"/>
    <col min="12550" max="12550" width="16.7109375" style="50" customWidth="1"/>
    <col min="12551" max="12551" width="36.42578125" style="50" customWidth="1"/>
    <col min="12552" max="12800" width="9.140625" style="50"/>
    <col min="12801" max="12801" width="39.85546875" style="50" customWidth="1"/>
    <col min="12802" max="12802" width="22" style="50" customWidth="1"/>
    <col min="12803" max="12803" width="21.28515625" style="50" customWidth="1"/>
    <col min="12804" max="12804" width="24" style="50" customWidth="1"/>
    <col min="12805" max="12805" width="26.85546875" style="50" customWidth="1"/>
    <col min="12806" max="12806" width="16.7109375" style="50" customWidth="1"/>
    <col min="12807" max="12807" width="36.42578125" style="50" customWidth="1"/>
    <col min="12808" max="13056" width="9.140625" style="50"/>
    <col min="13057" max="13057" width="39.85546875" style="50" customWidth="1"/>
    <col min="13058" max="13058" width="22" style="50" customWidth="1"/>
    <col min="13059" max="13059" width="21.28515625" style="50" customWidth="1"/>
    <col min="13060" max="13060" width="24" style="50" customWidth="1"/>
    <col min="13061" max="13061" width="26.85546875" style="50" customWidth="1"/>
    <col min="13062" max="13062" width="16.7109375" style="50" customWidth="1"/>
    <col min="13063" max="13063" width="36.42578125" style="50" customWidth="1"/>
    <col min="13064" max="13312" width="9.140625" style="50"/>
    <col min="13313" max="13313" width="39.85546875" style="50" customWidth="1"/>
    <col min="13314" max="13314" width="22" style="50" customWidth="1"/>
    <col min="13315" max="13315" width="21.28515625" style="50" customWidth="1"/>
    <col min="13316" max="13316" width="24" style="50" customWidth="1"/>
    <col min="13317" max="13317" width="26.85546875" style="50" customWidth="1"/>
    <col min="13318" max="13318" width="16.7109375" style="50" customWidth="1"/>
    <col min="13319" max="13319" width="36.42578125" style="50" customWidth="1"/>
    <col min="13320" max="13568" width="9.140625" style="50"/>
    <col min="13569" max="13569" width="39.85546875" style="50" customWidth="1"/>
    <col min="13570" max="13570" width="22" style="50" customWidth="1"/>
    <col min="13571" max="13571" width="21.28515625" style="50" customWidth="1"/>
    <col min="13572" max="13572" width="24" style="50" customWidth="1"/>
    <col min="13573" max="13573" width="26.85546875" style="50" customWidth="1"/>
    <col min="13574" max="13574" width="16.7109375" style="50" customWidth="1"/>
    <col min="13575" max="13575" width="36.42578125" style="50" customWidth="1"/>
    <col min="13576" max="13824" width="9.140625" style="50"/>
    <col min="13825" max="13825" width="39.85546875" style="50" customWidth="1"/>
    <col min="13826" max="13826" width="22" style="50" customWidth="1"/>
    <col min="13827" max="13827" width="21.28515625" style="50" customWidth="1"/>
    <col min="13828" max="13828" width="24" style="50" customWidth="1"/>
    <col min="13829" max="13829" width="26.85546875" style="50" customWidth="1"/>
    <col min="13830" max="13830" width="16.7109375" style="50" customWidth="1"/>
    <col min="13831" max="13831" width="36.42578125" style="50" customWidth="1"/>
    <col min="13832" max="14080" width="9.140625" style="50"/>
    <col min="14081" max="14081" width="39.85546875" style="50" customWidth="1"/>
    <col min="14082" max="14082" width="22" style="50" customWidth="1"/>
    <col min="14083" max="14083" width="21.28515625" style="50" customWidth="1"/>
    <col min="14084" max="14084" width="24" style="50" customWidth="1"/>
    <col min="14085" max="14085" width="26.85546875" style="50" customWidth="1"/>
    <col min="14086" max="14086" width="16.7109375" style="50" customWidth="1"/>
    <col min="14087" max="14087" width="36.42578125" style="50" customWidth="1"/>
    <col min="14088" max="14336" width="9.140625" style="50"/>
    <col min="14337" max="14337" width="39.85546875" style="50" customWidth="1"/>
    <col min="14338" max="14338" width="22" style="50" customWidth="1"/>
    <col min="14339" max="14339" width="21.28515625" style="50" customWidth="1"/>
    <col min="14340" max="14340" width="24" style="50" customWidth="1"/>
    <col min="14341" max="14341" width="26.85546875" style="50" customWidth="1"/>
    <col min="14342" max="14342" width="16.7109375" style="50" customWidth="1"/>
    <col min="14343" max="14343" width="36.42578125" style="50" customWidth="1"/>
    <col min="14344" max="14592" width="9.140625" style="50"/>
    <col min="14593" max="14593" width="39.85546875" style="50" customWidth="1"/>
    <col min="14594" max="14594" width="22" style="50" customWidth="1"/>
    <col min="14595" max="14595" width="21.28515625" style="50" customWidth="1"/>
    <col min="14596" max="14596" width="24" style="50" customWidth="1"/>
    <col min="14597" max="14597" width="26.85546875" style="50" customWidth="1"/>
    <col min="14598" max="14598" width="16.7109375" style="50" customWidth="1"/>
    <col min="14599" max="14599" width="36.42578125" style="50" customWidth="1"/>
    <col min="14600" max="14848" width="9.140625" style="50"/>
    <col min="14849" max="14849" width="39.85546875" style="50" customWidth="1"/>
    <col min="14850" max="14850" width="22" style="50" customWidth="1"/>
    <col min="14851" max="14851" width="21.28515625" style="50" customWidth="1"/>
    <col min="14852" max="14852" width="24" style="50" customWidth="1"/>
    <col min="14853" max="14853" width="26.85546875" style="50" customWidth="1"/>
    <col min="14854" max="14854" width="16.7109375" style="50" customWidth="1"/>
    <col min="14855" max="14855" width="36.42578125" style="50" customWidth="1"/>
    <col min="14856" max="15104" width="9.140625" style="50"/>
    <col min="15105" max="15105" width="39.85546875" style="50" customWidth="1"/>
    <col min="15106" max="15106" width="22" style="50" customWidth="1"/>
    <col min="15107" max="15107" width="21.28515625" style="50" customWidth="1"/>
    <col min="15108" max="15108" width="24" style="50" customWidth="1"/>
    <col min="15109" max="15109" width="26.85546875" style="50" customWidth="1"/>
    <col min="15110" max="15110" width="16.7109375" style="50" customWidth="1"/>
    <col min="15111" max="15111" width="36.42578125" style="50" customWidth="1"/>
    <col min="15112" max="15360" width="9.140625" style="50"/>
    <col min="15361" max="15361" width="39.85546875" style="50" customWidth="1"/>
    <col min="15362" max="15362" width="22" style="50" customWidth="1"/>
    <col min="15363" max="15363" width="21.28515625" style="50" customWidth="1"/>
    <col min="15364" max="15364" width="24" style="50" customWidth="1"/>
    <col min="15365" max="15365" width="26.85546875" style="50" customWidth="1"/>
    <col min="15366" max="15366" width="16.7109375" style="50" customWidth="1"/>
    <col min="15367" max="15367" width="36.42578125" style="50" customWidth="1"/>
    <col min="15368" max="15616" width="9.140625" style="50"/>
    <col min="15617" max="15617" width="39.85546875" style="50" customWidth="1"/>
    <col min="15618" max="15618" width="22" style="50" customWidth="1"/>
    <col min="15619" max="15619" width="21.28515625" style="50" customWidth="1"/>
    <col min="15620" max="15620" width="24" style="50" customWidth="1"/>
    <col min="15621" max="15621" width="26.85546875" style="50" customWidth="1"/>
    <col min="15622" max="15622" width="16.7109375" style="50" customWidth="1"/>
    <col min="15623" max="15623" width="36.42578125" style="50" customWidth="1"/>
    <col min="15624" max="15872" width="9.140625" style="50"/>
    <col min="15873" max="15873" width="39.85546875" style="50" customWidth="1"/>
    <col min="15874" max="15874" width="22" style="50" customWidth="1"/>
    <col min="15875" max="15875" width="21.28515625" style="50" customWidth="1"/>
    <col min="15876" max="15876" width="24" style="50" customWidth="1"/>
    <col min="15877" max="15877" width="26.85546875" style="50" customWidth="1"/>
    <col min="15878" max="15878" width="16.7109375" style="50" customWidth="1"/>
    <col min="15879" max="15879" width="36.42578125" style="50" customWidth="1"/>
    <col min="15880" max="16128" width="9.140625" style="50"/>
    <col min="16129" max="16129" width="39.85546875" style="50" customWidth="1"/>
    <col min="16130" max="16130" width="22" style="50" customWidth="1"/>
    <col min="16131" max="16131" width="21.28515625" style="50" customWidth="1"/>
    <col min="16132" max="16132" width="24" style="50" customWidth="1"/>
    <col min="16133" max="16133" width="26.85546875" style="50" customWidth="1"/>
    <col min="16134" max="16134" width="16.7109375" style="50" customWidth="1"/>
    <col min="16135" max="16135" width="36.42578125" style="50" customWidth="1"/>
    <col min="16136" max="16384" width="9.140625" style="50"/>
  </cols>
  <sheetData>
    <row r="1" spans="1:9" x14ac:dyDescent="0.2">
      <c r="A1" s="167"/>
      <c r="B1" s="167"/>
      <c r="C1" s="167"/>
      <c r="D1" s="167"/>
      <c r="E1" s="167"/>
      <c r="F1" s="167"/>
      <c r="G1" s="298" t="s">
        <v>360</v>
      </c>
    </row>
    <row r="2" spans="1:9" x14ac:dyDescent="0.2">
      <c r="A2" s="56"/>
      <c r="B2" s="167"/>
      <c r="C2" s="167"/>
      <c r="D2" s="167"/>
      <c r="E2" s="167"/>
      <c r="F2" s="167"/>
      <c r="G2" s="167"/>
    </row>
    <row r="3" spans="1:9" x14ac:dyDescent="0.2">
      <c r="A3" s="624" t="s">
        <v>463</v>
      </c>
      <c r="B3" s="625"/>
      <c r="C3" s="625"/>
      <c r="D3" s="625"/>
      <c r="E3" s="625"/>
      <c r="F3" s="625"/>
      <c r="G3" s="625"/>
    </row>
    <row r="4" spans="1:9" x14ac:dyDescent="0.2">
      <c r="A4" s="626" t="s">
        <v>339</v>
      </c>
      <c r="B4" s="626" t="s">
        <v>361</v>
      </c>
      <c r="C4" s="626" t="s">
        <v>362</v>
      </c>
      <c r="D4" s="626" t="s">
        <v>363</v>
      </c>
      <c r="E4" s="626" t="s">
        <v>364</v>
      </c>
      <c r="F4" s="626" t="s">
        <v>343</v>
      </c>
      <c r="G4" s="626" t="s">
        <v>365</v>
      </c>
    </row>
    <row r="5" spans="1:9" ht="34.5" customHeight="1" x14ac:dyDescent="0.2">
      <c r="A5" s="626"/>
      <c r="B5" s="626"/>
      <c r="C5" s="627"/>
      <c r="D5" s="626"/>
      <c r="E5" s="627"/>
      <c r="F5" s="626"/>
      <c r="G5" s="626"/>
    </row>
    <row r="6" spans="1:9" x14ac:dyDescent="0.2">
      <c r="A6" s="137" t="s">
        <v>430</v>
      </c>
      <c r="B6" s="57" t="s">
        <v>70</v>
      </c>
      <c r="C6" s="57" t="s">
        <v>69</v>
      </c>
      <c r="D6" s="138"/>
      <c r="E6" s="138">
        <v>106500</v>
      </c>
      <c r="F6" s="138">
        <f>'Prilog 2'!I14</f>
        <v>56800</v>
      </c>
      <c r="G6" s="138">
        <f>F6-E6</f>
        <v>-49700</v>
      </c>
    </row>
    <row r="7" spans="1:9" x14ac:dyDescent="0.2">
      <c r="A7" s="137" t="s">
        <v>430</v>
      </c>
      <c r="B7" s="57" t="s">
        <v>76</v>
      </c>
      <c r="C7" s="57" t="s">
        <v>75</v>
      </c>
      <c r="D7" s="138"/>
      <c r="E7" s="138">
        <v>2564.8000000000002</v>
      </c>
      <c r="F7" s="138">
        <f>'Prilog 2'!I15</f>
        <v>2564.8000000000002</v>
      </c>
      <c r="G7" s="138">
        <f t="shared" ref="G7:G26" si="0">F7-E7</f>
        <v>0</v>
      </c>
    </row>
    <row r="8" spans="1:9" x14ac:dyDescent="0.2">
      <c r="A8" s="137" t="s">
        <v>430</v>
      </c>
      <c r="B8" s="57" t="s">
        <v>448</v>
      </c>
      <c r="C8" s="57" t="s">
        <v>447</v>
      </c>
      <c r="D8" s="138"/>
      <c r="E8" s="138">
        <v>54243.39</v>
      </c>
      <c r="F8" s="138">
        <f>'Prilog 2'!I16</f>
        <v>46565.337</v>
      </c>
      <c r="G8" s="138">
        <f t="shared" si="0"/>
        <v>-7678.0529999999999</v>
      </c>
      <c r="H8" s="134"/>
      <c r="I8" s="134"/>
    </row>
    <row r="9" spans="1:9" x14ac:dyDescent="0.2">
      <c r="A9" s="137" t="s">
        <v>430</v>
      </c>
      <c r="B9" s="57" t="s">
        <v>79</v>
      </c>
      <c r="C9" s="57" t="s">
        <v>431</v>
      </c>
      <c r="D9" s="138"/>
      <c r="E9" s="138">
        <v>212400</v>
      </c>
      <c r="F9" s="138">
        <f>'Prilog 2'!I17</f>
        <v>201780.00000000003</v>
      </c>
      <c r="G9" s="138">
        <f t="shared" si="0"/>
        <v>-10619.999999999971</v>
      </c>
    </row>
    <row r="10" spans="1:9" x14ac:dyDescent="0.2">
      <c r="A10" s="137" t="s">
        <v>430</v>
      </c>
      <c r="B10" s="57" t="s">
        <v>82</v>
      </c>
      <c r="C10" s="57" t="s">
        <v>81</v>
      </c>
      <c r="D10" s="138"/>
      <c r="E10" s="138">
        <v>114912</v>
      </c>
      <c r="F10" s="138">
        <f>'Prilog 2'!I18</f>
        <v>86496</v>
      </c>
      <c r="G10" s="138">
        <f t="shared" si="0"/>
        <v>-28416</v>
      </c>
    </row>
    <row r="11" spans="1:9" x14ac:dyDescent="0.2">
      <c r="A11" s="137" t="s">
        <v>430</v>
      </c>
      <c r="B11" s="57" t="s">
        <v>90</v>
      </c>
      <c r="C11" s="57" t="s">
        <v>89</v>
      </c>
      <c r="D11" s="138"/>
      <c r="E11" s="138">
        <v>0</v>
      </c>
      <c r="F11" s="138">
        <f>'Prilog 2'!I19</f>
        <v>0</v>
      </c>
      <c r="G11" s="138">
        <f t="shared" si="0"/>
        <v>0</v>
      </c>
      <c r="H11" s="134"/>
    </row>
    <row r="12" spans="1:9" x14ac:dyDescent="0.2">
      <c r="A12" s="137" t="s">
        <v>430</v>
      </c>
      <c r="B12" s="57" t="s">
        <v>93</v>
      </c>
      <c r="C12" s="57" t="s">
        <v>92</v>
      </c>
      <c r="D12" s="138"/>
      <c r="E12" s="138">
        <v>0</v>
      </c>
      <c r="F12" s="138">
        <f>'Prilog 2'!I20</f>
        <v>0</v>
      </c>
      <c r="G12" s="138">
        <f t="shared" si="0"/>
        <v>0</v>
      </c>
    </row>
    <row r="13" spans="1:9" x14ac:dyDescent="0.2">
      <c r="A13" s="137" t="s">
        <v>430</v>
      </c>
      <c r="B13" s="57" t="s">
        <v>96</v>
      </c>
      <c r="C13" s="57" t="s">
        <v>95</v>
      </c>
      <c r="D13" s="138"/>
      <c r="E13" s="138">
        <v>46440</v>
      </c>
      <c r="F13" s="138">
        <f>'Prilog 2'!I21</f>
        <v>15480</v>
      </c>
      <c r="G13" s="138">
        <f t="shared" si="0"/>
        <v>-30960</v>
      </c>
    </row>
    <row r="14" spans="1:9" x14ac:dyDescent="0.2">
      <c r="A14" s="137" t="s">
        <v>430</v>
      </c>
      <c r="B14" s="57" t="s">
        <v>502</v>
      </c>
      <c r="C14" s="57" t="s">
        <v>503</v>
      </c>
      <c r="D14" s="138"/>
      <c r="E14" s="138">
        <v>431102</v>
      </c>
      <c r="F14" s="138">
        <v>418168.94</v>
      </c>
      <c r="G14" s="138">
        <f t="shared" si="0"/>
        <v>-12933.059999999998</v>
      </c>
    </row>
    <row r="15" spans="1:9" x14ac:dyDescent="0.2">
      <c r="A15" s="137" t="s">
        <v>430</v>
      </c>
      <c r="B15" s="57" t="s">
        <v>85</v>
      </c>
      <c r="C15" s="57" t="s">
        <v>84</v>
      </c>
      <c r="D15" s="138"/>
      <c r="E15" s="138">
        <v>67200</v>
      </c>
      <c r="F15" s="138">
        <f>'Prilog 2'!I22</f>
        <v>50400</v>
      </c>
      <c r="G15" s="138">
        <f t="shared" si="0"/>
        <v>-16800</v>
      </c>
    </row>
    <row r="16" spans="1:9" x14ac:dyDescent="0.2">
      <c r="A16" s="137" t="s">
        <v>430</v>
      </c>
      <c r="B16" s="57" t="s">
        <v>104</v>
      </c>
      <c r="C16" s="57" t="s">
        <v>103</v>
      </c>
      <c r="D16" s="138"/>
      <c r="E16" s="138">
        <v>40957.019999999997</v>
      </c>
      <c r="F16" s="138">
        <f>'Prilog 2'!I23</f>
        <v>36208.380000000005</v>
      </c>
      <c r="G16" s="138">
        <f t="shared" si="0"/>
        <v>-4748.6399999999921</v>
      </c>
    </row>
    <row r="17" spans="1:9" x14ac:dyDescent="0.2">
      <c r="A17" s="137" t="s">
        <v>430</v>
      </c>
      <c r="B17" s="57" t="s">
        <v>107</v>
      </c>
      <c r="C17" s="57" t="s">
        <v>106</v>
      </c>
      <c r="D17" s="138"/>
      <c r="E17" s="138">
        <v>89681.310000000012</v>
      </c>
      <c r="F17" s="138">
        <f>'Prilog 2'!I24</f>
        <v>71920.59</v>
      </c>
      <c r="G17" s="138">
        <f t="shared" si="0"/>
        <v>-17760.720000000016</v>
      </c>
    </row>
    <row r="18" spans="1:9" x14ac:dyDescent="0.2">
      <c r="A18" s="137" t="s">
        <v>430</v>
      </c>
      <c r="B18" s="57" t="s">
        <v>110</v>
      </c>
      <c r="C18" s="57" t="s">
        <v>109</v>
      </c>
      <c r="D18" s="138"/>
      <c r="E18" s="138">
        <v>0</v>
      </c>
      <c r="F18" s="138">
        <f>'Prilog 2'!I25</f>
        <v>0</v>
      </c>
      <c r="G18" s="138">
        <f t="shared" si="0"/>
        <v>0</v>
      </c>
    </row>
    <row r="19" spans="1:9" x14ac:dyDescent="0.2">
      <c r="A19" s="137" t="s">
        <v>430</v>
      </c>
      <c r="B19" s="57" t="s">
        <v>113</v>
      </c>
      <c r="C19" s="57" t="s">
        <v>112</v>
      </c>
      <c r="D19" s="138"/>
      <c r="E19" s="138">
        <v>287367.59999999998</v>
      </c>
      <c r="F19" s="138">
        <f>'Prilog 2'!I26</f>
        <v>272914.2</v>
      </c>
      <c r="G19" s="138">
        <f t="shared" si="0"/>
        <v>-14453.399999999965</v>
      </c>
    </row>
    <row r="20" spans="1:9" x14ac:dyDescent="0.2">
      <c r="A20" s="137" t="s">
        <v>430</v>
      </c>
      <c r="B20" s="57" t="s">
        <v>116</v>
      </c>
      <c r="C20" s="57" t="s">
        <v>115</v>
      </c>
      <c r="D20" s="138"/>
      <c r="E20" s="138">
        <v>35200</v>
      </c>
      <c r="F20" s="138">
        <f>'Prilog 2'!I27</f>
        <v>28000</v>
      </c>
      <c r="G20" s="138">
        <f t="shared" si="0"/>
        <v>-7200</v>
      </c>
    </row>
    <row r="21" spans="1:9" x14ac:dyDescent="0.2">
      <c r="A21" s="137" t="s">
        <v>430</v>
      </c>
      <c r="B21" s="57" t="s">
        <v>119</v>
      </c>
      <c r="C21" s="57" t="s">
        <v>118</v>
      </c>
      <c r="D21" s="138"/>
      <c r="E21" s="138">
        <v>0</v>
      </c>
      <c r="F21" s="138">
        <f>'Prilog 2'!I28</f>
        <v>0</v>
      </c>
      <c r="G21" s="138">
        <f t="shared" si="0"/>
        <v>0</v>
      </c>
    </row>
    <row r="22" spans="1:9" x14ac:dyDescent="0.2">
      <c r="A22" s="137" t="s">
        <v>446</v>
      </c>
      <c r="B22" s="57" t="s">
        <v>121</v>
      </c>
      <c r="C22" s="57" t="s">
        <v>120</v>
      </c>
      <c r="D22" s="138"/>
      <c r="E22" s="138">
        <v>38681.72</v>
      </c>
      <c r="F22" s="138">
        <f>'Prilog 2'!I31</f>
        <v>37154.81</v>
      </c>
      <c r="G22" s="138">
        <f t="shared" si="0"/>
        <v>-1526.9100000000035</v>
      </c>
    </row>
    <row r="23" spans="1:9" x14ac:dyDescent="0.2">
      <c r="A23" s="137" t="s">
        <v>446</v>
      </c>
      <c r="B23" s="57" t="s">
        <v>433</v>
      </c>
      <c r="C23" s="57" t="s">
        <v>123</v>
      </c>
      <c r="D23" s="138"/>
      <c r="E23" s="138">
        <v>21687.5</v>
      </c>
      <c r="F23" s="138">
        <f>'Prilog 2'!I32</f>
        <v>5625</v>
      </c>
      <c r="G23" s="138">
        <f t="shared" si="0"/>
        <v>-16062.5</v>
      </c>
    </row>
    <row r="24" spans="1:9" x14ac:dyDescent="0.2">
      <c r="A24" s="137" t="s">
        <v>446</v>
      </c>
      <c r="B24" s="57" t="s">
        <v>126</v>
      </c>
      <c r="C24" s="57" t="s">
        <v>125</v>
      </c>
      <c r="D24" s="138"/>
      <c r="E24" s="138">
        <v>38675</v>
      </c>
      <c r="F24" s="138">
        <f>'Prilog 2'!I33</f>
        <v>33215</v>
      </c>
      <c r="G24" s="138">
        <f t="shared" si="0"/>
        <v>-5460</v>
      </c>
      <c r="I24" s="134"/>
    </row>
    <row r="25" spans="1:9" x14ac:dyDescent="0.2">
      <c r="A25" s="137" t="s">
        <v>446</v>
      </c>
      <c r="B25" s="57" t="s">
        <v>128</v>
      </c>
      <c r="C25" s="57" t="s">
        <v>127</v>
      </c>
      <c r="D25" s="138"/>
      <c r="E25" s="138">
        <v>7869.9600000000009</v>
      </c>
      <c r="F25" s="138">
        <f>'Prilog 2'!I34</f>
        <v>7869.9600000000009</v>
      </c>
      <c r="G25" s="138">
        <f t="shared" si="0"/>
        <v>0</v>
      </c>
      <c r="H25" s="134"/>
    </row>
    <row r="26" spans="1:9" x14ac:dyDescent="0.2">
      <c r="A26" s="137" t="s">
        <v>446</v>
      </c>
      <c r="B26" s="57" t="s">
        <v>129</v>
      </c>
      <c r="C26" s="57" t="s">
        <v>432</v>
      </c>
      <c r="D26" s="138"/>
      <c r="E26" s="138">
        <v>348175.04</v>
      </c>
      <c r="F26" s="138">
        <f>'Prilog 2'!I69</f>
        <v>347496.8620578</v>
      </c>
      <c r="G26" s="138">
        <f t="shared" si="0"/>
        <v>-678.17794219998177</v>
      </c>
    </row>
    <row r="27" spans="1:9" x14ac:dyDescent="0.2">
      <c r="A27" s="299"/>
      <c r="B27" s="167"/>
      <c r="C27" s="167"/>
      <c r="D27" s="167"/>
      <c r="E27" s="167"/>
      <c r="F27" s="167"/>
      <c r="G27" s="176"/>
    </row>
    <row r="28" spans="1:9" x14ac:dyDescent="0.2">
      <c r="A28" s="626" t="s">
        <v>366</v>
      </c>
      <c r="B28" s="626" t="s">
        <v>367</v>
      </c>
      <c r="C28" s="626" t="s">
        <v>368</v>
      </c>
      <c r="D28" s="626" t="s">
        <v>369</v>
      </c>
      <c r="E28" s="626" t="s">
        <v>370</v>
      </c>
      <c r="F28" s="167"/>
      <c r="G28" s="167"/>
    </row>
    <row r="29" spans="1:9" ht="50.25" customHeight="1" x14ac:dyDescent="0.2">
      <c r="A29" s="626"/>
      <c r="B29" s="626"/>
      <c r="C29" s="626"/>
      <c r="D29" s="627"/>
      <c r="E29" s="627"/>
      <c r="F29" s="167"/>
      <c r="G29" s="176"/>
      <c r="H29" s="134"/>
    </row>
    <row r="30" spans="1:9" x14ac:dyDescent="0.2">
      <c r="A30" s="57"/>
      <c r="B30" s="57"/>
      <c r="C30" s="57"/>
      <c r="D30" s="57"/>
      <c r="E30" s="57"/>
      <c r="F30" s="167"/>
      <c r="G30" s="167"/>
    </row>
    <row r="31" spans="1:9" x14ac:dyDescent="0.2">
      <c r="A31" s="57"/>
      <c r="B31" s="57"/>
      <c r="C31" s="57"/>
      <c r="D31" s="57"/>
      <c r="E31" s="58"/>
      <c r="F31" s="167"/>
      <c r="G31" s="167"/>
    </row>
    <row r="32" spans="1:9" x14ac:dyDescent="0.2">
      <c r="A32" s="59"/>
      <c r="B32" s="59"/>
      <c r="C32" s="59"/>
      <c r="D32" s="59"/>
      <c r="E32" s="58"/>
      <c r="F32" s="167"/>
      <c r="G32" s="167"/>
    </row>
    <row r="33" spans="1:7" ht="12.6" customHeight="1" x14ac:dyDescent="0.2">
      <c r="A33" s="167" t="s">
        <v>460</v>
      </c>
      <c r="B33" s="167"/>
      <c r="C33" s="167"/>
      <c r="D33" s="173" t="s">
        <v>305</v>
      </c>
      <c r="E33" s="167"/>
      <c r="F33" s="167"/>
      <c r="G33" s="167"/>
    </row>
    <row r="34" spans="1:7" x14ac:dyDescent="0.2">
      <c r="A34" s="167" t="s">
        <v>457</v>
      </c>
      <c r="B34" s="167"/>
      <c r="C34" s="167"/>
      <c r="D34" s="173" t="s">
        <v>306</v>
      </c>
      <c r="E34" s="167"/>
      <c r="F34" s="167"/>
      <c r="G34" s="167"/>
    </row>
    <row r="35" spans="1:7" x14ac:dyDescent="0.2">
      <c r="A35" s="167"/>
      <c r="B35" s="167"/>
      <c r="C35" s="167"/>
      <c r="D35" s="167"/>
      <c r="E35" s="167"/>
      <c r="F35" s="167"/>
      <c r="G35" s="167"/>
    </row>
    <row r="36" spans="1:7" x14ac:dyDescent="0.2">
      <c r="A36" s="167"/>
      <c r="B36" s="167"/>
      <c r="C36" s="167"/>
      <c r="D36" s="167"/>
      <c r="E36" s="167"/>
      <c r="F36" s="167"/>
      <c r="G36" s="167"/>
    </row>
    <row r="37" spans="1:7" x14ac:dyDescent="0.2">
      <c r="A37" s="299" t="s">
        <v>346</v>
      </c>
      <c r="B37" s="167"/>
      <c r="C37" s="167"/>
      <c r="D37" s="167"/>
      <c r="E37" s="167"/>
      <c r="F37" s="167"/>
      <c r="G37" s="167"/>
    </row>
    <row r="38" spans="1:7" x14ac:dyDescent="0.2">
      <c r="A38" s="628" t="s">
        <v>347</v>
      </c>
      <c r="B38" s="628"/>
      <c r="C38" s="300"/>
      <c r="D38" s="167"/>
      <c r="E38" s="167"/>
      <c r="F38" s="167"/>
      <c r="G38" s="167"/>
    </row>
    <row r="39" spans="1:7" x14ac:dyDescent="0.2">
      <c r="A39" s="628" t="s">
        <v>348</v>
      </c>
      <c r="B39" s="628"/>
      <c r="C39" s="300"/>
      <c r="D39" s="167"/>
      <c r="E39" s="167"/>
      <c r="F39" s="167"/>
      <c r="G39" s="167"/>
    </row>
    <row r="40" spans="1:7" x14ac:dyDescent="0.2">
      <c r="A40" s="299" t="s">
        <v>349</v>
      </c>
      <c r="B40" s="300"/>
      <c r="C40" s="300"/>
      <c r="D40" s="167"/>
      <c r="E40" s="167"/>
      <c r="F40" s="167"/>
      <c r="G40" s="167"/>
    </row>
    <row r="41" spans="1:7" x14ac:dyDescent="0.2">
      <c r="A41" s="628" t="s">
        <v>350</v>
      </c>
      <c r="B41" s="628"/>
      <c r="C41" s="300"/>
      <c r="D41" s="167"/>
      <c r="E41" s="167"/>
      <c r="F41" s="167"/>
      <c r="G41" s="167"/>
    </row>
    <row r="42" spans="1:7" x14ac:dyDescent="0.2">
      <c r="A42" s="299" t="s">
        <v>351</v>
      </c>
      <c r="B42" s="300"/>
      <c r="C42" s="300"/>
      <c r="D42" s="167"/>
      <c r="E42" s="167"/>
      <c r="F42" s="167"/>
      <c r="G42" s="167"/>
    </row>
    <row r="43" spans="1:7" x14ac:dyDescent="0.2">
      <c r="A43" s="299" t="s">
        <v>352</v>
      </c>
      <c r="B43" s="300"/>
      <c r="C43" s="300"/>
      <c r="D43" s="167"/>
      <c r="E43" s="167"/>
      <c r="F43" s="167"/>
      <c r="G43" s="167"/>
    </row>
    <row r="44" spans="1:7" x14ac:dyDescent="0.2">
      <c r="A44" s="299" t="s">
        <v>353</v>
      </c>
      <c r="B44" s="300"/>
      <c r="C44" s="300"/>
      <c r="D44" s="167"/>
      <c r="E44" s="167"/>
      <c r="F44" s="167"/>
      <c r="G44" s="167"/>
    </row>
    <row r="45" spans="1:7" x14ac:dyDescent="0.2">
      <c r="A45" s="299" t="s">
        <v>354</v>
      </c>
      <c r="B45" s="300"/>
      <c r="C45" s="300"/>
      <c r="D45" s="167"/>
      <c r="E45" s="167"/>
      <c r="F45" s="167"/>
      <c r="G45" s="167"/>
    </row>
    <row r="46" spans="1:7" x14ac:dyDescent="0.2">
      <c r="A46" s="299" t="s">
        <v>355</v>
      </c>
      <c r="B46" s="300"/>
      <c r="C46" s="300"/>
      <c r="D46" s="167"/>
      <c r="E46" s="167"/>
      <c r="F46" s="167"/>
      <c r="G46" s="167"/>
    </row>
    <row r="47" spans="1:7" x14ac:dyDescent="0.2">
      <c r="A47" s="628" t="s">
        <v>356</v>
      </c>
      <c r="B47" s="628"/>
      <c r="C47" s="300"/>
      <c r="D47" s="167"/>
      <c r="E47" s="167"/>
      <c r="F47" s="167"/>
      <c r="G47" s="167"/>
    </row>
    <row r="48" spans="1:7" x14ac:dyDescent="0.2">
      <c r="A48" s="628" t="s">
        <v>357</v>
      </c>
      <c r="B48" s="628"/>
      <c r="C48" s="628"/>
      <c r="D48" s="167"/>
      <c r="E48" s="167"/>
      <c r="F48" s="167"/>
      <c r="G48" s="167"/>
    </row>
    <row r="49" spans="1:7" x14ac:dyDescent="0.2">
      <c r="A49" s="628" t="s">
        <v>358</v>
      </c>
      <c r="B49" s="628"/>
      <c r="C49" s="628"/>
      <c r="D49" s="167"/>
      <c r="E49" s="167"/>
      <c r="F49" s="167"/>
      <c r="G49" s="167"/>
    </row>
    <row r="50" spans="1:7" x14ac:dyDescent="0.2">
      <c r="A50" s="628" t="s">
        <v>359</v>
      </c>
      <c r="B50" s="628"/>
      <c r="C50" s="628"/>
      <c r="D50" s="167"/>
      <c r="E50" s="167"/>
      <c r="F50" s="167"/>
      <c r="G50" s="167"/>
    </row>
    <row r="51" spans="1:7" x14ac:dyDescent="0.2">
      <c r="A51" s="167"/>
      <c r="B51" s="167"/>
      <c r="C51" s="167"/>
      <c r="D51" s="167"/>
      <c r="E51" s="167"/>
      <c r="F51" s="167"/>
      <c r="G51" s="167"/>
    </row>
    <row r="52" spans="1:7" x14ac:dyDescent="0.2">
      <c r="A52" s="167"/>
      <c r="B52" s="167"/>
      <c r="C52" s="167"/>
      <c r="D52" s="167"/>
      <c r="E52" s="167"/>
      <c r="F52" s="167"/>
      <c r="G52" s="167"/>
    </row>
    <row r="53" spans="1:7" x14ac:dyDescent="0.2">
      <c r="A53" s="167"/>
      <c r="B53" s="167"/>
      <c r="C53" s="167"/>
      <c r="D53" s="167"/>
      <c r="E53" s="167"/>
      <c r="F53" s="167"/>
      <c r="G53" s="167"/>
    </row>
    <row r="54" spans="1:7" x14ac:dyDescent="0.2">
      <c r="A54" s="167"/>
      <c r="B54" s="167"/>
      <c r="C54" s="167"/>
      <c r="D54" s="167"/>
      <c r="E54" s="167"/>
      <c r="F54" s="167"/>
      <c r="G54" s="167"/>
    </row>
    <row r="55" spans="1:7" x14ac:dyDescent="0.2">
      <c r="A55" s="167"/>
      <c r="B55" s="167"/>
      <c r="C55" s="167"/>
      <c r="D55" s="167"/>
      <c r="E55" s="167"/>
      <c r="F55" s="167"/>
      <c r="G55" s="167"/>
    </row>
    <row r="56" spans="1:7" x14ac:dyDescent="0.2">
      <c r="A56" s="167"/>
      <c r="B56" s="167"/>
      <c r="C56" s="167"/>
      <c r="D56" s="167"/>
      <c r="E56" s="167"/>
      <c r="F56" s="167"/>
      <c r="G56" s="167"/>
    </row>
    <row r="57" spans="1:7" x14ac:dyDescent="0.2">
      <c r="A57" s="167"/>
      <c r="B57" s="167"/>
      <c r="C57" s="167"/>
      <c r="D57" s="167"/>
      <c r="E57" s="167"/>
      <c r="F57" s="167"/>
      <c r="G57" s="167"/>
    </row>
    <row r="58" spans="1:7" x14ac:dyDescent="0.2">
      <c r="A58" s="167"/>
      <c r="B58" s="167"/>
      <c r="C58" s="167"/>
      <c r="D58" s="167"/>
      <c r="E58" s="167"/>
      <c r="F58" s="167"/>
      <c r="G58" s="167"/>
    </row>
    <row r="59" spans="1:7" x14ac:dyDescent="0.2">
      <c r="A59" s="167"/>
      <c r="B59" s="167"/>
      <c r="C59" s="167"/>
      <c r="D59" s="167"/>
      <c r="E59" s="167"/>
      <c r="F59" s="167"/>
      <c r="G59" s="167"/>
    </row>
    <row r="60" spans="1:7" x14ac:dyDescent="0.2">
      <c r="A60" s="167"/>
      <c r="B60" s="167"/>
      <c r="C60" s="167"/>
      <c r="D60" s="167"/>
      <c r="E60" s="167"/>
      <c r="F60" s="167"/>
      <c r="G60" s="167"/>
    </row>
  </sheetData>
  <mergeCells count="20">
    <mergeCell ref="A49:C49"/>
    <mergeCell ref="A48:C48"/>
    <mergeCell ref="A50:C50"/>
    <mergeCell ref="A38:B38"/>
    <mergeCell ref="A39:B39"/>
    <mergeCell ref="A41:B41"/>
    <mergeCell ref="A47:B47"/>
    <mergeCell ref="A28:A29"/>
    <mergeCell ref="B28:B29"/>
    <mergeCell ref="C28:C29"/>
    <mergeCell ref="D28:D29"/>
    <mergeCell ref="E28:E29"/>
    <mergeCell ref="A3:G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B15" sqref="B15"/>
    </sheetView>
  </sheetViews>
  <sheetFormatPr defaultRowHeight="12" x14ac:dyDescent="0.2"/>
  <cols>
    <col min="1" max="1" width="28" style="38" customWidth="1"/>
    <col min="2" max="2" width="18.5703125" style="38" customWidth="1"/>
    <col min="3" max="3" width="19.42578125" style="38" customWidth="1"/>
    <col min="4" max="4" width="13.42578125" style="38" customWidth="1"/>
    <col min="5" max="5" width="17.5703125" style="38" customWidth="1"/>
    <col min="6" max="256" width="9.140625" style="38"/>
    <col min="257" max="257" width="28" style="38" customWidth="1"/>
    <col min="258" max="258" width="18.5703125" style="38" customWidth="1"/>
    <col min="259" max="259" width="19.42578125" style="38" customWidth="1"/>
    <col min="260" max="260" width="13.42578125" style="38" customWidth="1"/>
    <col min="261" max="261" width="17.5703125" style="38" customWidth="1"/>
    <col min="262" max="512" width="9.140625" style="38"/>
    <col min="513" max="513" width="28" style="38" customWidth="1"/>
    <col min="514" max="514" width="18.5703125" style="38" customWidth="1"/>
    <col min="515" max="515" width="19.42578125" style="38" customWidth="1"/>
    <col min="516" max="516" width="13.42578125" style="38" customWidth="1"/>
    <col min="517" max="517" width="17.5703125" style="38" customWidth="1"/>
    <col min="518" max="768" width="9.140625" style="38"/>
    <col min="769" max="769" width="28" style="38" customWidth="1"/>
    <col min="770" max="770" width="18.5703125" style="38" customWidth="1"/>
    <col min="771" max="771" width="19.42578125" style="38" customWidth="1"/>
    <col min="772" max="772" width="13.42578125" style="38" customWidth="1"/>
    <col min="773" max="773" width="17.5703125" style="38" customWidth="1"/>
    <col min="774" max="1024" width="9.140625" style="38"/>
    <col min="1025" max="1025" width="28" style="38" customWidth="1"/>
    <col min="1026" max="1026" width="18.5703125" style="38" customWidth="1"/>
    <col min="1027" max="1027" width="19.42578125" style="38" customWidth="1"/>
    <col min="1028" max="1028" width="13.42578125" style="38" customWidth="1"/>
    <col min="1029" max="1029" width="17.5703125" style="38" customWidth="1"/>
    <col min="1030" max="1280" width="9.140625" style="38"/>
    <col min="1281" max="1281" width="28" style="38" customWidth="1"/>
    <col min="1282" max="1282" width="18.5703125" style="38" customWidth="1"/>
    <col min="1283" max="1283" width="19.42578125" style="38" customWidth="1"/>
    <col min="1284" max="1284" width="13.42578125" style="38" customWidth="1"/>
    <col min="1285" max="1285" width="17.5703125" style="38" customWidth="1"/>
    <col min="1286" max="1536" width="9.140625" style="38"/>
    <col min="1537" max="1537" width="28" style="38" customWidth="1"/>
    <col min="1538" max="1538" width="18.5703125" style="38" customWidth="1"/>
    <col min="1539" max="1539" width="19.42578125" style="38" customWidth="1"/>
    <col min="1540" max="1540" width="13.42578125" style="38" customWidth="1"/>
    <col min="1541" max="1541" width="17.5703125" style="38" customWidth="1"/>
    <col min="1542" max="1792" width="9.140625" style="38"/>
    <col min="1793" max="1793" width="28" style="38" customWidth="1"/>
    <col min="1794" max="1794" width="18.5703125" style="38" customWidth="1"/>
    <col min="1795" max="1795" width="19.42578125" style="38" customWidth="1"/>
    <col min="1796" max="1796" width="13.42578125" style="38" customWidth="1"/>
    <col min="1797" max="1797" width="17.5703125" style="38" customWidth="1"/>
    <col min="1798" max="2048" width="9.140625" style="38"/>
    <col min="2049" max="2049" width="28" style="38" customWidth="1"/>
    <col min="2050" max="2050" width="18.5703125" style="38" customWidth="1"/>
    <col min="2051" max="2051" width="19.42578125" style="38" customWidth="1"/>
    <col min="2052" max="2052" width="13.42578125" style="38" customWidth="1"/>
    <col min="2053" max="2053" width="17.5703125" style="38" customWidth="1"/>
    <col min="2054" max="2304" width="9.140625" style="38"/>
    <col min="2305" max="2305" width="28" style="38" customWidth="1"/>
    <col min="2306" max="2306" width="18.5703125" style="38" customWidth="1"/>
    <col min="2307" max="2307" width="19.42578125" style="38" customWidth="1"/>
    <col min="2308" max="2308" width="13.42578125" style="38" customWidth="1"/>
    <col min="2309" max="2309" width="17.5703125" style="38" customWidth="1"/>
    <col min="2310" max="2560" width="9.140625" style="38"/>
    <col min="2561" max="2561" width="28" style="38" customWidth="1"/>
    <col min="2562" max="2562" width="18.5703125" style="38" customWidth="1"/>
    <col min="2563" max="2563" width="19.42578125" style="38" customWidth="1"/>
    <col min="2564" max="2564" width="13.42578125" style="38" customWidth="1"/>
    <col min="2565" max="2565" width="17.5703125" style="38" customWidth="1"/>
    <col min="2566" max="2816" width="9.140625" style="38"/>
    <col min="2817" max="2817" width="28" style="38" customWidth="1"/>
    <col min="2818" max="2818" width="18.5703125" style="38" customWidth="1"/>
    <col min="2819" max="2819" width="19.42578125" style="38" customWidth="1"/>
    <col min="2820" max="2820" width="13.42578125" style="38" customWidth="1"/>
    <col min="2821" max="2821" width="17.5703125" style="38" customWidth="1"/>
    <col min="2822" max="3072" width="9.140625" style="38"/>
    <col min="3073" max="3073" width="28" style="38" customWidth="1"/>
    <col min="3074" max="3074" width="18.5703125" style="38" customWidth="1"/>
    <col min="3075" max="3075" width="19.42578125" style="38" customWidth="1"/>
    <col min="3076" max="3076" width="13.42578125" style="38" customWidth="1"/>
    <col min="3077" max="3077" width="17.5703125" style="38" customWidth="1"/>
    <col min="3078" max="3328" width="9.140625" style="38"/>
    <col min="3329" max="3329" width="28" style="38" customWidth="1"/>
    <col min="3330" max="3330" width="18.5703125" style="38" customWidth="1"/>
    <col min="3331" max="3331" width="19.42578125" style="38" customWidth="1"/>
    <col min="3332" max="3332" width="13.42578125" style="38" customWidth="1"/>
    <col min="3333" max="3333" width="17.5703125" style="38" customWidth="1"/>
    <col min="3334" max="3584" width="9.140625" style="38"/>
    <col min="3585" max="3585" width="28" style="38" customWidth="1"/>
    <col min="3586" max="3586" width="18.5703125" style="38" customWidth="1"/>
    <col min="3587" max="3587" width="19.42578125" style="38" customWidth="1"/>
    <col min="3588" max="3588" width="13.42578125" style="38" customWidth="1"/>
    <col min="3589" max="3589" width="17.5703125" style="38" customWidth="1"/>
    <col min="3590" max="3840" width="9.140625" style="38"/>
    <col min="3841" max="3841" width="28" style="38" customWidth="1"/>
    <col min="3842" max="3842" width="18.5703125" style="38" customWidth="1"/>
    <col min="3843" max="3843" width="19.42578125" style="38" customWidth="1"/>
    <col min="3844" max="3844" width="13.42578125" style="38" customWidth="1"/>
    <col min="3845" max="3845" width="17.5703125" style="38" customWidth="1"/>
    <col min="3846" max="4096" width="9.140625" style="38"/>
    <col min="4097" max="4097" width="28" style="38" customWidth="1"/>
    <col min="4098" max="4098" width="18.5703125" style="38" customWidth="1"/>
    <col min="4099" max="4099" width="19.42578125" style="38" customWidth="1"/>
    <col min="4100" max="4100" width="13.42578125" style="38" customWidth="1"/>
    <col min="4101" max="4101" width="17.5703125" style="38" customWidth="1"/>
    <col min="4102" max="4352" width="9.140625" style="38"/>
    <col min="4353" max="4353" width="28" style="38" customWidth="1"/>
    <col min="4354" max="4354" width="18.5703125" style="38" customWidth="1"/>
    <col min="4355" max="4355" width="19.42578125" style="38" customWidth="1"/>
    <col min="4356" max="4356" width="13.42578125" style="38" customWidth="1"/>
    <col min="4357" max="4357" width="17.5703125" style="38" customWidth="1"/>
    <col min="4358" max="4608" width="9.140625" style="38"/>
    <col min="4609" max="4609" width="28" style="38" customWidth="1"/>
    <col min="4610" max="4610" width="18.5703125" style="38" customWidth="1"/>
    <col min="4611" max="4611" width="19.42578125" style="38" customWidth="1"/>
    <col min="4612" max="4612" width="13.42578125" style="38" customWidth="1"/>
    <col min="4613" max="4613" width="17.5703125" style="38" customWidth="1"/>
    <col min="4614" max="4864" width="9.140625" style="38"/>
    <col min="4865" max="4865" width="28" style="38" customWidth="1"/>
    <col min="4866" max="4866" width="18.5703125" style="38" customWidth="1"/>
    <col min="4867" max="4867" width="19.42578125" style="38" customWidth="1"/>
    <col min="4868" max="4868" width="13.42578125" style="38" customWidth="1"/>
    <col min="4869" max="4869" width="17.5703125" style="38" customWidth="1"/>
    <col min="4870" max="5120" width="9.140625" style="38"/>
    <col min="5121" max="5121" width="28" style="38" customWidth="1"/>
    <col min="5122" max="5122" width="18.5703125" style="38" customWidth="1"/>
    <col min="5123" max="5123" width="19.42578125" style="38" customWidth="1"/>
    <col min="5124" max="5124" width="13.42578125" style="38" customWidth="1"/>
    <col min="5125" max="5125" width="17.5703125" style="38" customWidth="1"/>
    <col min="5126" max="5376" width="9.140625" style="38"/>
    <col min="5377" max="5377" width="28" style="38" customWidth="1"/>
    <col min="5378" max="5378" width="18.5703125" style="38" customWidth="1"/>
    <col min="5379" max="5379" width="19.42578125" style="38" customWidth="1"/>
    <col min="5380" max="5380" width="13.42578125" style="38" customWidth="1"/>
    <col min="5381" max="5381" width="17.5703125" style="38" customWidth="1"/>
    <col min="5382" max="5632" width="9.140625" style="38"/>
    <col min="5633" max="5633" width="28" style="38" customWidth="1"/>
    <col min="5634" max="5634" width="18.5703125" style="38" customWidth="1"/>
    <col min="5635" max="5635" width="19.42578125" style="38" customWidth="1"/>
    <col min="5636" max="5636" width="13.42578125" style="38" customWidth="1"/>
    <col min="5637" max="5637" width="17.5703125" style="38" customWidth="1"/>
    <col min="5638" max="5888" width="9.140625" style="38"/>
    <col min="5889" max="5889" width="28" style="38" customWidth="1"/>
    <col min="5890" max="5890" width="18.5703125" style="38" customWidth="1"/>
    <col min="5891" max="5891" width="19.42578125" style="38" customWidth="1"/>
    <col min="5892" max="5892" width="13.42578125" style="38" customWidth="1"/>
    <col min="5893" max="5893" width="17.5703125" style="38" customWidth="1"/>
    <col min="5894" max="6144" width="9.140625" style="38"/>
    <col min="6145" max="6145" width="28" style="38" customWidth="1"/>
    <col min="6146" max="6146" width="18.5703125" style="38" customWidth="1"/>
    <col min="6147" max="6147" width="19.42578125" style="38" customWidth="1"/>
    <col min="6148" max="6148" width="13.42578125" style="38" customWidth="1"/>
    <col min="6149" max="6149" width="17.5703125" style="38" customWidth="1"/>
    <col min="6150" max="6400" width="9.140625" style="38"/>
    <col min="6401" max="6401" width="28" style="38" customWidth="1"/>
    <col min="6402" max="6402" width="18.5703125" style="38" customWidth="1"/>
    <col min="6403" max="6403" width="19.42578125" style="38" customWidth="1"/>
    <col min="6404" max="6404" width="13.42578125" style="38" customWidth="1"/>
    <col min="6405" max="6405" width="17.5703125" style="38" customWidth="1"/>
    <col min="6406" max="6656" width="9.140625" style="38"/>
    <col min="6657" max="6657" width="28" style="38" customWidth="1"/>
    <col min="6658" max="6658" width="18.5703125" style="38" customWidth="1"/>
    <col min="6659" max="6659" width="19.42578125" style="38" customWidth="1"/>
    <col min="6660" max="6660" width="13.42578125" style="38" customWidth="1"/>
    <col min="6661" max="6661" width="17.5703125" style="38" customWidth="1"/>
    <col min="6662" max="6912" width="9.140625" style="38"/>
    <col min="6913" max="6913" width="28" style="38" customWidth="1"/>
    <col min="6914" max="6914" width="18.5703125" style="38" customWidth="1"/>
    <col min="6915" max="6915" width="19.42578125" style="38" customWidth="1"/>
    <col min="6916" max="6916" width="13.42578125" style="38" customWidth="1"/>
    <col min="6917" max="6917" width="17.5703125" style="38" customWidth="1"/>
    <col min="6918" max="7168" width="9.140625" style="38"/>
    <col min="7169" max="7169" width="28" style="38" customWidth="1"/>
    <col min="7170" max="7170" width="18.5703125" style="38" customWidth="1"/>
    <col min="7171" max="7171" width="19.42578125" style="38" customWidth="1"/>
    <col min="7172" max="7172" width="13.42578125" style="38" customWidth="1"/>
    <col min="7173" max="7173" width="17.5703125" style="38" customWidth="1"/>
    <col min="7174" max="7424" width="9.140625" style="38"/>
    <col min="7425" max="7425" width="28" style="38" customWidth="1"/>
    <col min="7426" max="7426" width="18.5703125" style="38" customWidth="1"/>
    <col min="7427" max="7427" width="19.42578125" style="38" customWidth="1"/>
    <col min="7428" max="7428" width="13.42578125" style="38" customWidth="1"/>
    <col min="7429" max="7429" width="17.5703125" style="38" customWidth="1"/>
    <col min="7430" max="7680" width="9.140625" style="38"/>
    <col min="7681" max="7681" width="28" style="38" customWidth="1"/>
    <col min="7682" max="7682" width="18.5703125" style="38" customWidth="1"/>
    <col min="7683" max="7683" width="19.42578125" style="38" customWidth="1"/>
    <col min="7684" max="7684" width="13.42578125" style="38" customWidth="1"/>
    <col min="7685" max="7685" width="17.5703125" style="38" customWidth="1"/>
    <col min="7686" max="7936" width="9.140625" style="38"/>
    <col min="7937" max="7937" width="28" style="38" customWidth="1"/>
    <col min="7938" max="7938" width="18.5703125" style="38" customWidth="1"/>
    <col min="7939" max="7939" width="19.42578125" style="38" customWidth="1"/>
    <col min="7940" max="7940" width="13.42578125" style="38" customWidth="1"/>
    <col min="7941" max="7941" width="17.5703125" style="38" customWidth="1"/>
    <col min="7942" max="8192" width="9.140625" style="38"/>
    <col min="8193" max="8193" width="28" style="38" customWidth="1"/>
    <col min="8194" max="8194" width="18.5703125" style="38" customWidth="1"/>
    <col min="8195" max="8195" width="19.42578125" style="38" customWidth="1"/>
    <col min="8196" max="8196" width="13.42578125" style="38" customWidth="1"/>
    <col min="8197" max="8197" width="17.5703125" style="38" customWidth="1"/>
    <col min="8198" max="8448" width="9.140625" style="38"/>
    <col min="8449" max="8449" width="28" style="38" customWidth="1"/>
    <col min="8450" max="8450" width="18.5703125" style="38" customWidth="1"/>
    <col min="8451" max="8451" width="19.42578125" style="38" customWidth="1"/>
    <col min="8452" max="8452" width="13.42578125" style="38" customWidth="1"/>
    <col min="8453" max="8453" width="17.5703125" style="38" customWidth="1"/>
    <col min="8454" max="8704" width="9.140625" style="38"/>
    <col min="8705" max="8705" width="28" style="38" customWidth="1"/>
    <col min="8706" max="8706" width="18.5703125" style="38" customWidth="1"/>
    <col min="8707" max="8707" width="19.42578125" style="38" customWidth="1"/>
    <col min="8708" max="8708" width="13.42578125" style="38" customWidth="1"/>
    <col min="8709" max="8709" width="17.5703125" style="38" customWidth="1"/>
    <col min="8710" max="8960" width="9.140625" style="38"/>
    <col min="8961" max="8961" width="28" style="38" customWidth="1"/>
    <col min="8962" max="8962" width="18.5703125" style="38" customWidth="1"/>
    <col min="8963" max="8963" width="19.42578125" style="38" customWidth="1"/>
    <col min="8964" max="8964" width="13.42578125" style="38" customWidth="1"/>
    <col min="8965" max="8965" width="17.5703125" style="38" customWidth="1"/>
    <col min="8966" max="9216" width="9.140625" style="38"/>
    <col min="9217" max="9217" width="28" style="38" customWidth="1"/>
    <col min="9218" max="9218" width="18.5703125" style="38" customWidth="1"/>
    <col min="9219" max="9219" width="19.42578125" style="38" customWidth="1"/>
    <col min="9220" max="9220" width="13.42578125" style="38" customWidth="1"/>
    <col min="9221" max="9221" width="17.5703125" style="38" customWidth="1"/>
    <col min="9222" max="9472" width="9.140625" style="38"/>
    <col min="9473" max="9473" width="28" style="38" customWidth="1"/>
    <col min="9474" max="9474" width="18.5703125" style="38" customWidth="1"/>
    <col min="9475" max="9475" width="19.42578125" style="38" customWidth="1"/>
    <col min="9476" max="9476" width="13.42578125" style="38" customWidth="1"/>
    <col min="9477" max="9477" width="17.5703125" style="38" customWidth="1"/>
    <col min="9478" max="9728" width="9.140625" style="38"/>
    <col min="9729" max="9729" width="28" style="38" customWidth="1"/>
    <col min="9730" max="9730" width="18.5703125" style="38" customWidth="1"/>
    <col min="9731" max="9731" width="19.42578125" style="38" customWidth="1"/>
    <col min="9732" max="9732" width="13.42578125" style="38" customWidth="1"/>
    <col min="9733" max="9733" width="17.5703125" style="38" customWidth="1"/>
    <col min="9734" max="9984" width="9.140625" style="38"/>
    <col min="9985" max="9985" width="28" style="38" customWidth="1"/>
    <col min="9986" max="9986" width="18.5703125" style="38" customWidth="1"/>
    <col min="9987" max="9987" width="19.42578125" style="38" customWidth="1"/>
    <col min="9988" max="9988" width="13.42578125" style="38" customWidth="1"/>
    <col min="9989" max="9989" width="17.5703125" style="38" customWidth="1"/>
    <col min="9990" max="10240" width="9.140625" style="38"/>
    <col min="10241" max="10241" width="28" style="38" customWidth="1"/>
    <col min="10242" max="10242" width="18.5703125" style="38" customWidth="1"/>
    <col min="10243" max="10243" width="19.42578125" style="38" customWidth="1"/>
    <col min="10244" max="10244" width="13.42578125" style="38" customWidth="1"/>
    <col min="10245" max="10245" width="17.5703125" style="38" customWidth="1"/>
    <col min="10246" max="10496" width="9.140625" style="38"/>
    <col min="10497" max="10497" width="28" style="38" customWidth="1"/>
    <col min="10498" max="10498" width="18.5703125" style="38" customWidth="1"/>
    <col min="10499" max="10499" width="19.42578125" style="38" customWidth="1"/>
    <col min="10500" max="10500" width="13.42578125" style="38" customWidth="1"/>
    <col min="10501" max="10501" width="17.5703125" style="38" customWidth="1"/>
    <col min="10502" max="10752" width="9.140625" style="38"/>
    <col min="10753" max="10753" width="28" style="38" customWidth="1"/>
    <col min="10754" max="10754" width="18.5703125" style="38" customWidth="1"/>
    <col min="10755" max="10755" width="19.42578125" style="38" customWidth="1"/>
    <col min="10756" max="10756" width="13.42578125" style="38" customWidth="1"/>
    <col min="10757" max="10757" width="17.5703125" style="38" customWidth="1"/>
    <col min="10758" max="11008" width="9.140625" style="38"/>
    <col min="11009" max="11009" width="28" style="38" customWidth="1"/>
    <col min="11010" max="11010" width="18.5703125" style="38" customWidth="1"/>
    <col min="11011" max="11011" width="19.42578125" style="38" customWidth="1"/>
    <col min="11012" max="11012" width="13.42578125" style="38" customWidth="1"/>
    <col min="11013" max="11013" width="17.5703125" style="38" customWidth="1"/>
    <col min="11014" max="11264" width="9.140625" style="38"/>
    <col min="11265" max="11265" width="28" style="38" customWidth="1"/>
    <col min="11266" max="11266" width="18.5703125" style="38" customWidth="1"/>
    <col min="11267" max="11267" width="19.42578125" style="38" customWidth="1"/>
    <col min="11268" max="11268" width="13.42578125" style="38" customWidth="1"/>
    <col min="11269" max="11269" width="17.5703125" style="38" customWidth="1"/>
    <col min="11270" max="11520" width="9.140625" style="38"/>
    <col min="11521" max="11521" width="28" style="38" customWidth="1"/>
    <col min="11522" max="11522" width="18.5703125" style="38" customWidth="1"/>
    <col min="11523" max="11523" width="19.42578125" style="38" customWidth="1"/>
    <col min="11524" max="11524" width="13.42578125" style="38" customWidth="1"/>
    <col min="11525" max="11525" width="17.5703125" style="38" customWidth="1"/>
    <col min="11526" max="11776" width="9.140625" style="38"/>
    <col min="11777" max="11777" width="28" style="38" customWidth="1"/>
    <col min="11778" max="11778" width="18.5703125" style="38" customWidth="1"/>
    <col min="11779" max="11779" width="19.42578125" style="38" customWidth="1"/>
    <col min="11780" max="11780" width="13.42578125" style="38" customWidth="1"/>
    <col min="11781" max="11781" width="17.5703125" style="38" customWidth="1"/>
    <col min="11782" max="12032" width="9.140625" style="38"/>
    <col min="12033" max="12033" width="28" style="38" customWidth="1"/>
    <col min="12034" max="12034" width="18.5703125" style="38" customWidth="1"/>
    <col min="12035" max="12035" width="19.42578125" style="38" customWidth="1"/>
    <col min="12036" max="12036" width="13.42578125" style="38" customWidth="1"/>
    <col min="12037" max="12037" width="17.5703125" style="38" customWidth="1"/>
    <col min="12038" max="12288" width="9.140625" style="38"/>
    <col min="12289" max="12289" width="28" style="38" customWidth="1"/>
    <col min="12290" max="12290" width="18.5703125" style="38" customWidth="1"/>
    <col min="12291" max="12291" width="19.42578125" style="38" customWidth="1"/>
    <col min="12292" max="12292" width="13.42578125" style="38" customWidth="1"/>
    <col min="12293" max="12293" width="17.5703125" style="38" customWidth="1"/>
    <col min="12294" max="12544" width="9.140625" style="38"/>
    <col min="12545" max="12545" width="28" style="38" customWidth="1"/>
    <col min="12546" max="12546" width="18.5703125" style="38" customWidth="1"/>
    <col min="12547" max="12547" width="19.42578125" style="38" customWidth="1"/>
    <col min="12548" max="12548" width="13.42578125" style="38" customWidth="1"/>
    <col min="12549" max="12549" width="17.5703125" style="38" customWidth="1"/>
    <col min="12550" max="12800" width="9.140625" style="38"/>
    <col min="12801" max="12801" width="28" style="38" customWidth="1"/>
    <col min="12802" max="12802" width="18.5703125" style="38" customWidth="1"/>
    <col min="12803" max="12803" width="19.42578125" style="38" customWidth="1"/>
    <col min="12804" max="12804" width="13.42578125" style="38" customWidth="1"/>
    <col min="12805" max="12805" width="17.5703125" style="38" customWidth="1"/>
    <col min="12806" max="13056" width="9.140625" style="38"/>
    <col min="13057" max="13057" width="28" style="38" customWidth="1"/>
    <col min="13058" max="13058" width="18.5703125" style="38" customWidth="1"/>
    <col min="13059" max="13059" width="19.42578125" style="38" customWidth="1"/>
    <col min="13060" max="13060" width="13.42578125" style="38" customWidth="1"/>
    <col min="13061" max="13061" width="17.5703125" style="38" customWidth="1"/>
    <col min="13062" max="13312" width="9.140625" style="38"/>
    <col min="13313" max="13313" width="28" style="38" customWidth="1"/>
    <col min="13314" max="13314" width="18.5703125" style="38" customWidth="1"/>
    <col min="13315" max="13315" width="19.42578125" style="38" customWidth="1"/>
    <col min="13316" max="13316" width="13.42578125" style="38" customWidth="1"/>
    <col min="13317" max="13317" width="17.5703125" style="38" customWidth="1"/>
    <col min="13318" max="13568" width="9.140625" style="38"/>
    <col min="13569" max="13569" width="28" style="38" customWidth="1"/>
    <col min="13570" max="13570" width="18.5703125" style="38" customWidth="1"/>
    <col min="13571" max="13571" width="19.42578125" style="38" customWidth="1"/>
    <col min="13572" max="13572" width="13.42578125" style="38" customWidth="1"/>
    <col min="13573" max="13573" width="17.5703125" style="38" customWidth="1"/>
    <col min="13574" max="13824" width="9.140625" style="38"/>
    <col min="13825" max="13825" width="28" style="38" customWidth="1"/>
    <col min="13826" max="13826" width="18.5703125" style="38" customWidth="1"/>
    <col min="13827" max="13827" width="19.42578125" style="38" customWidth="1"/>
    <col min="13828" max="13828" width="13.42578125" style="38" customWidth="1"/>
    <col min="13829" max="13829" width="17.5703125" style="38" customWidth="1"/>
    <col min="13830" max="14080" width="9.140625" style="38"/>
    <col min="14081" max="14081" width="28" style="38" customWidth="1"/>
    <col min="14082" max="14082" width="18.5703125" style="38" customWidth="1"/>
    <col min="14083" max="14083" width="19.42578125" style="38" customWidth="1"/>
    <col min="14084" max="14084" width="13.42578125" style="38" customWidth="1"/>
    <col min="14085" max="14085" width="17.5703125" style="38" customWidth="1"/>
    <col min="14086" max="14336" width="9.140625" style="38"/>
    <col min="14337" max="14337" width="28" style="38" customWidth="1"/>
    <col min="14338" max="14338" width="18.5703125" style="38" customWidth="1"/>
    <col min="14339" max="14339" width="19.42578125" style="38" customWidth="1"/>
    <col min="14340" max="14340" width="13.42578125" style="38" customWidth="1"/>
    <col min="14341" max="14341" width="17.5703125" style="38" customWidth="1"/>
    <col min="14342" max="14592" width="9.140625" style="38"/>
    <col min="14593" max="14593" width="28" style="38" customWidth="1"/>
    <col min="14594" max="14594" width="18.5703125" style="38" customWidth="1"/>
    <col min="14595" max="14595" width="19.42578125" style="38" customWidth="1"/>
    <col min="14596" max="14596" width="13.42578125" style="38" customWidth="1"/>
    <col min="14597" max="14597" width="17.5703125" style="38" customWidth="1"/>
    <col min="14598" max="14848" width="9.140625" style="38"/>
    <col min="14849" max="14849" width="28" style="38" customWidth="1"/>
    <col min="14850" max="14850" width="18.5703125" style="38" customWidth="1"/>
    <col min="14851" max="14851" width="19.42578125" style="38" customWidth="1"/>
    <col min="14852" max="14852" width="13.42578125" style="38" customWidth="1"/>
    <col min="14853" max="14853" width="17.5703125" style="38" customWidth="1"/>
    <col min="14854" max="15104" width="9.140625" style="38"/>
    <col min="15105" max="15105" width="28" style="38" customWidth="1"/>
    <col min="15106" max="15106" width="18.5703125" style="38" customWidth="1"/>
    <col min="15107" max="15107" width="19.42578125" style="38" customWidth="1"/>
    <col min="15108" max="15108" width="13.42578125" style="38" customWidth="1"/>
    <col min="15109" max="15109" width="17.5703125" style="38" customWidth="1"/>
    <col min="15110" max="15360" width="9.140625" style="38"/>
    <col min="15361" max="15361" width="28" style="38" customWidth="1"/>
    <col min="15362" max="15362" width="18.5703125" style="38" customWidth="1"/>
    <col min="15363" max="15363" width="19.42578125" style="38" customWidth="1"/>
    <col min="15364" max="15364" width="13.42578125" style="38" customWidth="1"/>
    <col min="15365" max="15365" width="17.5703125" style="38" customWidth="1"/>
    <col min="15366" max="15616" width="9.140625" style="38"/>
    <col min="15617" max="15617" width="28" style="38" customWidth="1"/>
    <col min="15618" max="15618" width="18.5703125" style="38" customWidth="1"/>
    <col min="15619" max="15619" width="19.42578125" style="38" customWidth="1"/>
    <col min="15620" max="15620" width="13.42578125" style="38" customWidth="1"/>
    <col min="15621" max="15621" width="17.5703125" style="38" customWidth="1"/>
    <col min="15622" max="15872" width="9.140625" style="38"/>
    <col min="15873" max="15873" width="28" style="38" customWidth="1"/>
    <col min="15874" max="15874" width="18.5703125" style="38" customWidth="1"/>
    <col min="15875" max="15875" width="19.42578125" style="38" customWidth="1"/>
    <col min="15876" max="15876" width="13.42578125" style="38" customWidth="1"/>
    <col min="15877" max="15877" width="17.5703125" style="38" customWidth="1"/>
    <col min="15878" max="16128" width="9.140625" style="38"/>
    <col min="16129" max="16129" width="28" style="38" customWidth="1"/>
    <col min="16130" max="16130" width="18.5703125" style="38" customWidth="1"/>
    <col min="16131" max="16131" width="19.42578125" style="38" customWidth="1"/>
    <col min="16132" max="16132" width="13.42578125" style="38" customWidth="1"/>
    <col min="16133" max="16133" width="17.5703125" style="38" customWidth="1"/>
    <col min="16134" max="16384" width="9.140625" style="38"/>
  </cols>
  <sheetData>
    <row r="1" spans="1:5" ht="12.75" x14ac:dyDescent="0.2">
      <c r="A1" s="631" t="s">
        <v>441</v>
      </c>
      <c r="B1" s="632"/>
      <c r="C1" s="632"/>
      <c r="D1" s="632"/>
      <c r="E1" s="301" t="s">
        <v>440</v>
      </c>
    </row>
    <row r="2" spans="1:5" ht="12.75" x14ac:dyDescent="0.2">
      <c r="A2" s="631" t="s">
        <v>442</v>
      </c>
      <c r="B2" s="632"/>
      <c r="C2" s="632"/>
      <c r="D2" s="632"/>
      <c r="E2" s="227"/>
    </row>
    <row r="3" spans="1:5" ht="12.75" x14ac:dyDescent="0.2">
      <c r="A3" s="631" t="s">
        <v>443</v>
      </c>
      <c r="B3" s="632"/>
      <c r="C3" s="632"/>
      <c r="D3" s="632"/>
      <c r="E3" s="227"/>
    </row>
    <row r="4" spans="1:5" ht="12.75" x14ac:dyDescent="0.2">
      <c r="A4" s="631" t="s">
        <v>445</v>
      </c>
      <c r="B4" s="632"/>
      <c r="C4" s="632"/>
      <c r="D4" s="632"/>
      <c r="E4" s="227"/>
    </row>
    <row r="5" spans="1:5" ht="12.75" x14ac:dyDescent="0.2">
      <c r="A5" s="631" t="s">
        <v>444</v>
      </c>
      <c r="B5" s="632"/>
      <c r="C5" s="632"/>
      <c r="D5" s="632"/>
      <c r="E5" s="227"/>
    </row>
    <row r="6" spans="1:5" ht="12.75" x14ac:dyDescent="0.2">
      <c r="A6" s="631" t="s">
        <v>48</v>
      </c>
      <c r="B6" s="632"/>
      <c r="C6" s="632"/>
      <c r="D6" s="632"/>
      <c r="E6" s="227"/>
    </row>
    <row r="7" spans="1:5" ht="12.75" x14ac:dyDescent="0.2">
      <c r="A7" s="227"/>
      <c r="B7" s="227"/>
      <c r="C7" s="227"/>
      <c r="D7" s="227"/>
      <c r="E7" s="227"/>
    </row>
    <row r="8" spans="1:5" x14ac:dyDescent="0.2">
      <c r="A8" s="629" t="s">
        <v>491</v>
      </c>
      <c r="B8" s="630"/>
      <c r="C8" s="630"/>
      <c r="D8" s="630"/>
      <c r="E8" s="630"/>
    </row>
    <row r="9" spans="1:5" ht="23.25" customHeight="1" x14ac:dyDescent="0.2">
      <c r="A9" s="630"/>
      <c r="B9" s="630"/>
      <c r="C9" s="630"/>
      <c r="D9" s="630"/>
      <c r="E9" s="630"/>
    </row>
    <row r="10" spans="1:5" ht="12.75" x14ac:dyDescent="0.2">
      <c r="A10" s="227"/>
      <c r="B10" s="302"/>
      <c r="C10" s="227"/>
      <c r="D10" s="227"/>
      <c r="E10" s="227"/>
    </row>
    <row r="11" spans="1:5" ht="12.75" x14ac:dyDescent="0.2">
      <c r="A11" s="227"/>
      <c r="B11" s="227"/>
      <c r="C11" s="227"/>
      <c r="D11" s="227"/>
      <c r="E11" s="227"/>
    </row>
    <row r="12" spans="1:5" ht="12.75" x14ac:dyDescent="0.2">
      <c r="A12" s="227"/>
      <c r="B12" s="227"/>
      <c r="C12" s="227"/>
      <c r="D12" s="227"/>
      <c r="E12" s="227"/>
    </row>
    <row r="13" spans="1:5" ht="31.5" customHeight="1" x14ac:dyDescent="0.2">
      <c r="A13" s="303" t="s">
        <v>372</v>
      </c>
      <c r="B13" s="303" t="s">
        <v>373</v>
      </c>
      <c r="C13" s="304" t="s">
        <v>374</v>
      </c>
      <c r="D13" s="303" t="s">
        <v>375</v>
      </c>
      <c r="E13" s="304" t="s">
        <v>376</v>
      </c>
    </row>
    <row r="14" spans="1:5" ht="15" customHeight="1" x14ac:dyDescent="0.2">
      <c r="A14" s="303">
        <v>1</v>
      </c>
      <c r="B14" s="303">
        <v>2</v>
      </c>
      <c r="C14" s="304">
        <v>3</v>
      </c>
      <c r="D14" s="303">
        <v>4</v>
      </c>
      <c r="E14" s="304" t="s">
        <v>377</v>
      </c>
    </row>
    <row r="15" spans="1:5" ht="15" customHeight="1" x14ac:dyDescent="0.2">
      <c r="A15" s="303" t="s">
        <v>458</v>
      </c>
      <c r="B15" s="513">
        <v>257127.5</v>
      </c>
      <c r="C15" s="514">
        <f>(B15/B21)</f>
        <v>1</v>
      </c>
      <c r="D15" s="515">
        <v>2110.8200000000002</v>
      </c>
      <c r="E15" s="514">
        <f>+D15/B15</f>
        <v>8.2092347181845597E-3</v>
      </c>
    </row>
    <row r="16" spans="1:5" ht="15" customHeight="1" x14ac:dyDescent="0.2">
      <c r="A16" s="305"/>
      <c r="B16" s="306"/>
      <c r="C16" s="307"/>
      <c r="D16" s="308"/>
      <c r="E16" s="307"/>
    </row>
    <row r="17" spans="1:6" ht="15" customHeight="1" x14ac:dyDescent="0.2">
      <c r="A17" s="53"/>
      <c r="B17" s="308"/>
      <c r="C17" s="309"/>
      <c r="D17" s="308"/>
      <c r="E17" s="309"/>
    </row>
    <row r="18" spans="1:6" ht="15" customHeight="1" x14ac:dyDescent="0.2">
      <c r="A18" s="53"/>
      <c r="B18" s="129"/>
      <c r="C18" s="310"/>
      <c r="D18" s="129"/>
      <c r="E18" s="310"/>
    </row>
    <row r="19" spans="1:6" ht="15" customHeight="1" x14ac:dyDescent="0.2">
      <c r="A19" s="53"/>
      <c r="B19" s="129"/>
      <c r="C19" s="310"/>
      <c r="D19" s="129"/>
      <c r="E19" s="310"/>
    </row>
    <row r="20" spans="1:6" ht="15" customHeight="1" x14ac:dyDescent="0.2">
      <c r="A20" s="53"/>
      <c r="B20" s="129"/>
      <c r="C20" s="310"/>
      <c r="D20" s="129"/>
      <c r="E20" s="310"/>
    </row>
    <row r="21" spans="1:6" ht="12.75" x14ac:dyDescent="0.2">
      <c r="A21" s="224" t="s">
        <v>378</v>
      </c>
      <c r="B21" s="311">
        <f>SUM(B15:B20)</f>
        <v>257127.5</v>
      </c>
      <c r="C21" s="312">
        <f>SUM(C15:C16)</f>
        <v>1</v>
      </c>
      <c r="D21" s="313">
        <f>SUM(D15:D20)</f>
        <v>2110.8200000000002</v>
      </c>
      <c r="E21" s="312">
        <f>E15</f>
        <v>8.2092347181845597E-3</v>
      </c>
    </row>
    <row r="22" spans="1:6" ht="12.75" x14ac:dyDescent="0.2">
      <c r="A22" s="314"/>
      <c r="B22" s="315"/>
      <c r="C22" s="314"/>
      <c r="D22" s="314"/>
      <c r="E22" s="316"/>
    </row>
    <row r="23" spans="1:6" ht="12.75" x14ac:dyDescent="0.2">
      <c r="A23" s="227"/>
      <c r="B23" s="317"/>
      <c r="C23" s="227"/>
      <c r="D23" s="227"/>
      <c r="E23" s="227"/>
    </row>
    <row r="24" spans="1:6" ht="12.75" x14ac:dyDescent="0.2">
      <c r="A24" s="227" t="s">
        <v>224</v>
      </c>
      <c r="B24" s="317"/>
      <c r="C24" s="174"/>
      <c r="D24" s="227" t="s">
        <v>225</v>
      </c>
      <c r="E24" s="174"/>
      <c r="F24" s="35"/>
    </row>
    <row r="25" spans="1:6" ht="12.75" x14ac:dyDescent="0.2">
      <c r="A25" s="234" t="s">
        <v>452</v>
      </c>
      <c r="B25" s="227"/>
      <c r="C25" s="174"/>
      <c r="D25" s="227" t="s">
        <v>226</v>
      </c>
      <c r="E25" s="174"/>
      <c r="F25" s="35"/>
    </row>
    <row r="26" spans="1:6" ht="12.75" x14ac:dyDescent="0.2">
      <c r="A26" s="227"/>
      <c r="B26" s="227"/>
      <c r="C26" s="174"/>
      <c r="D26" s="227"/>
      <c r="E26" s="318"/>
      <c r="F26" s="35"/>
    </row>
    <row r="32" spans="1:6" x14ac:dyDescent="0.2">
      <c r="D32" s="61"/>
    </row>
    <row r="33" spans="4:4" x14ac:dyDescent="0.2">
      <c r="D33" s="61"/>
    </row>
  </sheetData>
  <mergeCells count="7">
    <mergeCell ref="A8:E9"/>
    <mergeCell ref="A1:D1"/>
    <mergeCell ref="A2:D2"/>
    <mergeCell ref="A3:D3"/>
    <mergeCell ref="A4:D4"/>
    <mergeCell ref="A5:D5"/>
    <mergeCell ref="A6:D6"/>
  </mergeCells>
  <printOptions horizontalCentered="1"/>
  <pageMargins left="0.62" right="0.70866141732283472" top="0.74803149606299213" bottom="0.74803149606299213" header="0.31496062992125984" footer="0.31496062992125984"/>
  <pageSetup scale="85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F25" sqref="F25"/>
    </sheetView>
  </sheetViews>
  <sheetFormatPr defaultRowHeight="15" customHeight="1" x14ac:dyDescent="0.2"/>
  <cols>
    <col min="1" max="1" width="9.140625" style="37"/>
    <col min="2" max="3" width="18.5703125" style="37" customWidth="1"/>
    <col min="4" max="5" width="9.140625" style="37"/>
    <col min="6" max="6" width="17" style="37" customWidth="1"/>
    <col min="7" max="7" width="11.28515625" style="37" bestFit="1" customWidth="1"/>
    <col min="8" max="8" width="9.140625" style="37"/>
    <col min="9" max="9" width="14.5703125" style="37" customWidth="1"/>
    <col min="10" max="11" width="11.28515625" style="37" bestFit="1" customWidth="1"/>
    <col min="12" max="12" width="13.7109375" style="37" customWidth="1"/>
    <col min="13" max="13" width="11.28515625" style="37" bestFit="1" customWidth="1"/>
    <col min="14" max="257" width="9.140625" style="37"/>
    <col min="258" max="258" width="16.28515625" style="37" customWidth="1"/>
    <col min="259" max="259" width="18.5703125" style="37" customWidth="1"/>
    <col min="260" max="261" width="9.140625" style="37"/>
    <col min="262" max="262" width="17" style="37" customWidth="1"/>
    <col min="263" max="263" width="11.28515625" style="37" bestFit="1" customWidth="1"/>
    <col min="264" max="264" width="9.140625" style="37"/>
    <col min="265" max="265" width="14.5703125" style="37" customWidth="1"/>
    <col min="266" max="267" width="11.28515625" style="37" bestFit="1" customWidth="1"/>
    <col min="268" max="268" width="13.7109375" style="37" customWidth="1"/>
    <col min="269" max="269" width="11.28515625" style="37" bestFit="1" customWidth="1"/>
    <col min="270" max="513" width="9.140625" style="37"/>
    <col min="514" max="514" width="16.28515625" style="37" customWidth="1"/>
    <col min="515" max="515" width="18.5703125" style="37" customWidth="1"/>
    <col min="516" max="517" width="9.140625" style="37"/>
    <col min="518" max="518" width="17" style="37" customWidth="1"/>
    <col min="519" max="519" width="11.28515625" style="37" bestFit="1" customWidth="1"/>
    <col min="520" max="520" width="9.140625" style="37"/>
    <col min="521" max="521" width="14.5703125" style="37" customWidth="1"/>
    <col min="522" max="523" width="11.28515625" style="37" bestFit="1" customWidth="1"/>
    <col min="524" max="524" width="13.7109375" style="37" customWidth="1"/>
    <col min="525" max="525" width="11.28515625" style="37" bestFit="1" customWidth="1"/>
    <col min="526" max="769" width="9.140625" style="37"/>
    <col min="770" max="770" width="16.28515625" style="37" customWidth="1"/>
    <col min="771" max="771" width="18.5703125" style="37" customWidth="1"/>
    <col min="772" max="773" width="9.140625" style="37"/>
    <col min="774" max="774" width="17" style="37" customWidth="1"/>
    <col min="775" max="775" width="11.28515625" style="37" bestFit="1" customWidth="1"/>
    <col min="776" max="776" width="9.140625" style="37"/>
    <col min="777" max="777" width="14.5703125" style="37" customWidth="1"/>
    <col min="778" max="779" width="11.28515625" style="37" bestFit="1" customWidth="1"/>
    <col min="780" max="780" width="13.7109375" style="37" customWidth="1"/>
    <col min="781" max="781" width="11.28515625" style="37" bestFit="1" customWidth="1"/>
    <col min="782" max="1025" width="9.140625" style="37"/>
    <col min="1026" max="1026" width="16.28515625" style="37" customWidth="1"/>
    <col min="1027" max="1027" width="18.5703125" style="37" customWidth="1"/>
    <col min="1028" max="1029" width="9.140625" style="37"/>
    <col min="1030" max="1030" width="17" style="37" customWidth="1"/>
    <col min="1031" max="1031" width="11.28515625" style="37" bestFit="1" customWidth="1"/>
    <col min="1032" max="1032" width="9.140625" style="37"/>
    <col min="1033" max="1033" width="14.5703125" style="37" customWidth="1"/>
    <col min="1034" max="1035" width="11.28515625" style="37" bestFit="1" customWidth="1"/>
    <col min="1036" max="1036" width="13.7109375" style="37" customWidth="1"/>
    <col min="1037" max="1037" width="11.28515625" style="37" bestFit="1" customWidth="1"/>
    <col min="1038" max="1281" width="9.140625" style="37"/>
    <col min="1282" max="1282" width="16.28515625" style="37" customWidth="1"/>
    <col min="1283" max="1283" width="18.5703125" style="37" customWidth="1"/>
    <col min="1284" max="1285" width="9.140625" style="37"/>
    <col min="1286" max="1286" width="17" style="37" customWidth="1"/>
    <col min="1287" max="1287" width="11.28515625" style="37" bestFit="1" customWidth="1"/>
    <col min="1288" max="1288" width="9.140625" style="37"/>
    <col min="1289" max="1289" width="14.5703125" style="37" customWidth="1"/>
    <col min="1290" max="1291" width="11.28515625" style="37" bestFit="1" customWidth="1"/>
    <col min="1292" max="1292" width="13.7109375" style="37" customWidth="1"/>
    <col min="1293" max="1293" width="11.28515625" style="37" bestFit="1" customWidth="1"/>
    <col min="1294" max="1537" width="9.140625" style="37"/>
    <col min="1538" max="1538" width="16.28515625" style="37" customWidth="1"/>
    <col min="1539" max="1539" width="18.5703125" style="37" customWidth="1"/>
    <col min="1540" max="1541" width="9.140625" style="37"/>
    <col min="1542" max="1542" width="17" style="37" customWidth="1"/>
    <col min="1543" max="1543" width="11.28515625" style="37" bestFit="1" customWidth="1"/>
    <col min="1544" max="1544" width="9.140625" style="37"/>
    <col min="1545" max="1545" width="14.5703125" style="37" customWidth="1"/>
    <col min="1546" max="1547" width="11.28515625" style="37" bestFit="1" customWidth="1"/>
    <col min="1548" max="1548" width="13.7109375" style="37" customWidth="1"/>
    <col min="1549" max="1549" width="11.28515625" style="37" bestFit="1" customWidth="1"/>
    <col min="1550" max="1793" width="9.140625" style="37"/>
    <col min="1794" max="1794" width="16.28515625" style="37" customWidth="1"/>
    <col min="1795" max="1795" width="18.5703125" style="37" customWidth="1"/>
    <col min="1796" max="1797" width="9.140625" style="37"/>
    <col min="1798" max="1798" width="17" style="37" customWidth="1"/>
    <col min="1799" max="1799" width="11.28515625" style="37" bestFit="1" customWidth="1"/>
    <col min="1800" max="1800" width="9.140625" style="37"/>
    <col min="1801" max="1801" width="14.5703125" style="37" customWidth="1"/>
    <col min="1802" max="1803" width="11.28515625" style="37" bestFit="1" customWidth="1"/>
    <col min="1804" max="1804" width="13.7109375" style="37" customWidth="1"/>
    <col min="1805" max="1805" width="11.28515625" style="37" bestFit="1" customWidth="1"/>
    <col min="1806" max="2049" width="9.140625" style="37"/>
    <col min="2050" max="2050" width="16.28515625" style="37" customWidth="1"/>
    <col min="2051" max="2051" width="18.5703125" style="37" customWidth="1"/>
    <col min="2052" max="2053" width="9.140625" style="37"/>
    <col min="2054" max="2054" width="17" style="37" customWidth="1"/>
    <col min="2055" max="2055" width="11.28515625" style="37" bestFit="1" customWidth="1"/>
    <col min="2056" max="2056" width="9.140625" style="37"/>
    <col min="2057" max="2057" width="14.5703125" style="37" customWidth="1"/>
    <col min="2058" max="2059" width="11.28515625" style="37" bestFit="1" customWidth="1"/>
    <col min="2060" max="2060" width="13.7109375" style="37" customWidth="1"/>
    <col min="2061" max="2061" width="11.28515625" style="37" bestFit="1" customWidth="1"/>
    <col min="2062" max="2305" width="9.140625" style="37"/>
    <col min="2306" max="2306" width="16.28515625" style="37" customWidth="1"/>
    <col min="2307" max="2307" width="18.5703125" style="37" customWidth="1"/>
    <col min="2308" max="2309" width="9.140625" style="37"/>
    <col min="2310" max="2310" width="17" style="37" customWidth="1"/>
    <col min="2311" max="2311" width="11.28515625" style="37" bestFit="1" customWidth="1"/>
    <col min="2312" max="2312" width="9.140625" style="37"/>
    <col min="2313" max="2313" width="14.5703125" style="37" customWidth="1"/>
    <col min="2314" max="2315" width="11.28515625" style="37" bestFit="1" customWidth="1"/>
    <col min="2316" max="2316" width="13.7109375" style="37" customWidth="1"/>
    <col min="2317" max="2317" width="11.28515625" style="37" bestFit="1" customWidth="1"/>
    <col min="2318" max="2561" width="9.140625" style="37"/>
    <col min="2562" max="2562" width="16.28515625" style="37" customWidth="1"/>
    <col min="2563" max="2563" width="18.5703125" style="37" customWidth="1"/>
    <col min="2564" max="2565" width="9.140625" style="37"/>
    <col min="2566" max="2566" width="17" style="37" customWidth="1"/>
    <col min="2567" max="2567" width="11.28515625" style="37" bestFit="1" customWidth="1"/>
    <col min="2568" max="2568" width="9.140625" style="37"/>
    <col min="2569" max="2569" width="14.5703125" style="37" customWidth="1"/>
    <col min="2570" max="2571" width="11.28515625" style="37" bestFit="1" customWidth="1"/>
    <col min="2572" max="2572" width="13.7109375" style="37" customWidth="1"/>
    <col min="2573" max="2573" width="11.28515625" style="37" bestFit="1" customWidth="1"/>
    <col min="2574" max="2817" width="9.140625" style="37"/>
    <col min="2818" max="2818" width="16.28515625" style="37" customWidth="1"/>
    <col min="2819" max="2819" width="18.5703125" style="37" customWidth="1"/>
    <col min="2820" max="2821" width="9.140625" style="37"/>
    <col min="2822" max="2822" width="17" style="37" customWidth="1"/>
    <col min="2823" max="2823" width="11.28515625" style="37" bestFit="1" customWidth="1"/>
    <col min="2824" max="2824" width="9.140625" style="37"/>
    <col min="2825" max="2825" width="14.5703125" style="37" customWidth="1"/>
    <col min="2826" max="2827" width="11.28515625" style="37" bestFit="1" customWidth="1"/>
    <col min="2828" max="2828" width="13.7109375" style="37" customWidth="1"/>
    <col min="2829" max="2829" width="11.28515625" style="37" bestFit="1" customWidth="1"/>
    <col min="2830" max="3073" width="9.140625" style="37"/>
    <col min="3074" max="3074" width="16.28515625" style="37" customWidth="1"/>
    <col min="3075" max="3075" width="18.5703125" style="37" customWidth="1"/>
    <col min="3076" max="3077" width="9.140625" style="37"/>
    <col min="3078" max="3078" width="17" style="37" customWidth="1"/>
    <col min="3079" max="3079" width="11.28515625" style="37" bestFit="1" customWidth="1"/>
    <col min="3080" max="3080" width="9.140625" style="37"/>
    <col min="3081" max="3081" width="14.5703125" style="37" customWidth="1"/>
    <col min="3082" max="3083" width="11.28515625" style="37" bestFit="1" customWidth="1"/>
    <col min="3084" max="3084" width="13.7109375" style="37" customWidth="1"/>
    <col min="3085" max="3085" width="11.28515625" style="37" bestFit="1" customWidth="1"/>
    <col min="3086" max="3329" width="9.140625" style="37"/>
    <col min="3330" max="3330" width="16.28515625" style="37" customWidth="1"/>
    <col min="3331" max="3331" width="18.5703125" style="37" customWidth="1"/>
    <col min="3332" max="3333" width="9.140625" style="37"/>
    <col min="3334" max="3334" width="17" style="37" customWidth="1"/>
    <col min="3335" max="3335" width="11.28515625" style="37" bestFit="1" customWidth="1"/>
    <col min="3336" max="3336" width="9.140625" style="37"/>
    <col min="3337" max="3337" width="14.5703125" style="37" customWidth="1"/>
    <col min="3338" max="3339" width="11.28515625" style="37" bestFit="1" customWidth="1"/>
    <col min="3340" max="3340" width="13.7109375" style="37" customWidth="1"/>
    <col min="3341" max="3341" width="11.28515625" style="37" bestFit="1" customWidth="1"/>
    <col min="3342" max="3585" width="9.140625" style="37"/>
    <col min="3586" max="3586" width="16.28515625" style="37" customWidth="1"/>
    <col min="3587" max="3587" width="18.5703125" style="37" customWidth="1"/>
    <col min="3588" max="3589" width="9.140625" style="37"/>
    <col min="3590" max="3590" width="17" style="37" customWidth="1"/>
    <col min="3591" max="3591" width="11.28515625" style="37" bestFit="1" customWidth="1"/>
    <col min="3592" max="3592" width="9.140625" style="37"/>
    <col min="3593" max="3593" width="14.5703125" style="37" customWidth="1"/>
    <col min="3594" max="3595" width="11.28515625" style="37" bestFit="1" customWidth="1"/>
    <col min="3596" max="3596" width="13.7109375" style="37" customWidth="1"/>
    <col min="3597" max="3597" width="11.28515625" style="37" bestFit="1" customWidth="1"/>
    <col min="3598" max="3841" width="9.140625" style="37"/>
    <col min="3842" max="3842" width="16.28515625" style="37" customWidth="1"/>
    <col min="3843" max="3843" width="18.5703125" style="37" customWidth="1"/>
    <col min="3844" max="3845" width="9.140625" style="37"/>
    <col min="3846" max="3846" width="17" style="37" customWidth="1"/>
    <col min="3847" max="3847" width="11.28515625" style="37" bestFit="1" customWidth="1"/>
    <col min="3848" max="3848" width="9.140625" style="37"/>
    <col min="3849" max="3849" width="14.5703125" style="37" customWidth="1"/>
    <col min="3850" max="3851" width="11.28515625" style="37" bestFit="1" customWidth="1"/>
    <col min="3852" max="3852" width="13.7109375" style="37" customWidth="1"/>
    <col min="3853" max="3853" width="11.28515625" style="37" bestFit="1" customWidth="1"/>
    <col min="3854" max="4097" width="9.140625" style="37"/>
    <col min="4098" max="4098" width="16.28515625" style="37" customWidth="1"/>
    <col min="4099" max="4099" width="18.5703125" style="37" customWidth="1"/>
    <col min="4100" max="4101" width="9.140625" style="37"/>
    <col min="4102" max="4102" width="17" style="37" customWidth="1"/>
    <col min="4103" max="4103" width="11.28515625" style="37" bestFit="1" customWidth="1"/>
    <col min="4104" max="4104" width="9.140625" style="37"/>
    <col min="4105" max="4105" width="14.5703125" style="37" customWidth="1"/>
    <col min="4106" max="4107" width="11.28515625" style="37" bestFit="1" customWidth="1"/>
    <col min="4108" max="4108" width="13.7109375" style="37" customWidth="1"/>
    <col min="4109" max="4109" width="11.28515625" style="37" bestFit="1" customWidth="1"/>
    <col min="4110" max="4353" width="9.140625" style="37"/>
    <col min="4354" max="4354" width="16.28515625" style="37" customWidth="1"/>
    <col min="4355" max="4355" width="18.5703125" style="37" customWidth="1"/>
    <col min="4356" max="4357" width="9.140625" style="37"/>
    <col min="4358" max="4358" width="17" style="37" customWidth="1"/>
    <col min="4359" max="4359" width="11.28515625" style="37" bestFit="1" customWidth="1"/>
    <col min="4360" max="4360" width="9.140625" style="37"/>
    <col min="4361" max="4361" width="14.5703125" style="37" customWidth="1"/>
    <col min="4362" max="4363" width="11.28515625" style="37" bestFit="1" customWidth="1"/>
    <col min="4364" max="4364" width="13.7109375" style="37" customWidth="1"/>
    <col min="4365" max="4365" width="11.28515625" style="37" bestFit="1" customWidth="1"/>
    <col min="4366" max="4609" width="9.140625" style="37"/>
    <col min="4610" max="4610" width="16.28515625" style="37" customWidth="1"/>
    <col min="4611" max="4611" width="18.5703125" style="37" customWidth="1"/>
    <col min="4612" max="4613" width="9.140625" style="37"/>
    <col min="4614" max="4614" width="17" style="37" customWidth="1"/>
    <col min="4615" max="4615" width="11.28515625" style="37" bestFit="1" customWidth="1"/>
    <col min="4616" max="4616" width="9.140625" style="37"/>
    <col min="4617" max="4617" width="14.5703125" style="37" customWidth="1"/>
    <col min="4618" max="4619" width="11.28515625" style="37" bestFit="1" customWidth="1"/>
    <col min="4620" max="4620" width="13.7109375" style="37" customWidth="1"/>
    <col min="4621" max="4621" width="11.28515625" style="37" bestFit="1" customWidth="1"/>
    <col min="4622" max="4865" width="9.140625" style="37"/>
    <col min="4866" max="4866" width="16.28515625" style="37" customWidth="1"/>
    <col min="4867" max="4867" width="18.5703125" style="37" customWidth="1"/>
    <col min="4868" max="4869" width="9.140625" style="37"/>
    <col min="4870" max="4870" width="17" style="37" customWidth="1"/>
    <col min="4871" max="4871" width="11.28515625" style="37" bestFit="1" customWidth="1"/>
    <col min="4872" max="4872" width="9.140625" style="37"/>
    <col min="4873" max="4873" width="14.5703125" style="37" customWidth="1"/>
    <col min="4874" max="4875" width="11.28515625" style="37" bestFit="1" customWidth="1"/>
    <col min="4876" max="4876" width="13.7109375" style="37" customWidth="1"/>
    <col min="4877" max="4877" width="11.28515625" style="37" bestFit="1" customWidth="1"/>
    <col min="4878" max="5121" width="9.140625" style="37"/>
    <col min="5122" max="5122" width="16.28515625" style="37" customWidth="1"/>
    <col min="5123" max="5123" width="18.5703125" style="37" customWidth="1"/>
    <col min="5124" max="5125" width="9.140625" style="37"/>
    <col min="5126" max="5126" width="17" style="37" customWidth="1"/>
    <col min="5127" max="5127" width="11.28515625" style="37" bestFit="1" customWidth="1"/>
    <col min="5128" max="5128" width="9.140625" style="37"/>
    <col min="5129" max="5129" width="14.5703125" style="37" customWidth="1"/>
    <col min="5130" max="5131" width="11.28515625" style="37" bestFit="1" customWidth="1"/>
    <col min="5132" max="5132" width="13.7109375" style="37" customWidth="1"/>
    <col min="5133" max="5133" width="11.28515625" style="37" bestFit="1" customWidth="1"/>
    <col min="5134" max="5377" width="9.140625" style="37"/>
    <col min="5378" max="5378" width="16.28515625" style="37" customWidth="1"/>
    <col min="5379" max="5379" width="18.5703125" style="37" customWidth="1"/>
    <col min="5380" max="5381" width="9.140625" style="37"/>
    <col min="5382" max="5382" width="17" style="37" customWidth="1"/>
    <col min="5383" max="5383" width="11.28515625" style="37" bestFit="1" customWidth="1"/>
    <col min="5384" max="5384" width="9.140625" style="37"/>
    <col min="5385" max="5385" width="14.5703125" style="37" customWidth="1"/>
    <col min="5386" max="5387" width="11.28515625" style="37" bestFit="1" customWidth="1"/>
    <col min="5388" max="5388" width="13.7109375" style="37" customWidth="1"/>
    <col min="5389" max="5389" width="11.28515625" style="37" bestFit="1" customWidth="1"/>
    <col min="5390" max="5633" width="9.140625" style="37"/>
    <col min="5634" max="5634" width="16.28515625" style="37" customWidth="1"/>
    <col min="5635" max="5635" width="18.5703125" style="37" customWidth="1"/>
    <col min="5636" max="5637" width="9.140625" style="37"/>
    <col min="5638" max="5638" width="17" style="37" customWidth="1"/>
    <col min="5639" max="5639" width="11.28515625" style="37" bestFit="1" customWidth="1"/>
    <col min="5640" max="5640" width="9.140625" style="37"/>
    <col min="5641" max="5641" width="14.5703125" style="37" customWidth="1"/>
    <col min="5642" max="5643" width="11.28515625" style="37" bestFit="1" customWidth="1"/>
    <col min="5644" max="5644" width="13.7109375" style="37" customWidth="1"/>
    <col min="5645" max="5645" width="11.28515625" style="37" bestFit="1" customWidth="1"/>
    <col min="5646" max="5889" width="9.140625" style="37"/>
    <col min="5890" max="5890" width="16.28515625" style="37" customWidth="1"/>
    <col min="5891" max="5891" width="18.5703125" style="37" customWidth="1"/>
    <col min="5892" max="5893" width="9.140625" style="37"/>
    <col min="5894" max="5894" width="17" style="37" customWidth="1"/>
    <col min="5895" max="5895" width="11.28515625" style="37" bestFit="1" customWidth="1"/>
    <col min="5896" max="5896" width="9.140625" style="37"/>
    <col min="5897" max="5897" width="14.5703125" style="37" customWidth="1"/>
    <col min="5898" max="5899" width="11.28515625" style="37" bestFit="1" customWidth="1"/>
    <col min="5900" max="5900" width="13.7109375" style="37" customWidth="1"/>
    <col min="5901" max="5901" width="11.28515625" style="37" bestFit="1" customWidth="1"/>
    <col min="5902" max="6145" width="9.140625" style="37"/>
    <col min="6146" max="6146" width="16.28515625" style="37" customWidth="1"/>
    <col min="6147" max="6147" width="18.5703125" style="37" customWidth="1"/>
    <col min="6148" max="6149" width="9.140625" style="37"/>
    <col min="6150" max="6150" width="17" style="37" customWidth="1"/>
    <col min="6151" max="6151" width="11.28515625" style="37" bestFit="1" customWidth="1"/>
    <col min="6152" max="6152" width="9.140625" style="37"/>
    <col min="6153" max="6153" width="14.5703125" style="37" customWidth="1"/>
    <col min="6154" max="6155" width="11.28515625" style="37" bestFit="1" customWidth="1"/>
    <col min="6156" max="6156" width="13.7109375" style="37" customWidth="1"/>
    <col min="6157" max="6157" width="11.28515625" style="37" bestFit="1" customWidth="1"/>
    <col min="6158" max="6401" width="9.140625" style="37"/>
    <col min="6402" max="6402" width="16.28515625" style="37" customWidth="1"/>
    <col min="6403" max="6403" width="18.5703125" style="37" customWidth="1"/>
    <col min="6404" max="6405" width="9.140625" style="37"/>
    <col min="6406" max="6406" width="17" style="37" customWidth="1"/>
    <col min="6407" max="6407" width="11.28515625" style="37" bestFit="1" customWidth="1"/>
    <col min="6408" max="6408" width="9.140625" style="37"/>
    <col min="6409" max="6409" width="14.5703125" style="37" customWidth="1"/>
    <col min="6410" max="6411" width="11.28515625" style="37" bestFit="1" customWidth="1"/>
    <col min="6412" max="6412" width="13.7109375" style="37" customWidth="1"/>
    <col min="6413" max="6413" width="11.28515625" style="37" bestFit="1" customWidth="1"/>
    <col min="6414" max="6657" width="9.140625" style="37"/>
    <col min="6658" max="6658" width="16.28515625" style="37" customWidth="1"/>
    <col min="6659" max="6659" width="18.5703125" style="37" customWidth="1"/>
    <col min="6660" max="6661" width="9.140625" style="37"/>
    <col min="6662" max="6662" width="17" style="37" customWidth="1"/>
    <col min="6663" max="6663" width="11.28515625" style="37" bestFit="1" customWidth="1"/>
    <col min="6664" max="6664" width="9.140625" style="37"/>
    <col min="6665" max="6665" width="14.5703125" style="37" customWidth="1"/>
    <col min="6666" max="6667" width="11.28515625" style="37" bestFit="1" customWidth="1"/>
    <col min="6668" max="6668" width="13.7109375" style="37" customWidth="1"/>
    <col min="6669" max="6669" width="11.28515625" style="37" bestFit="1" customWidth="1"/>
    <col min="6670" max="6913" width="9.140625" style="37"/>
    <col min="6914" max="6914" width="16.28515625" style="37" customWidth="1"/>
    <col min="6915" max="6915" width="18.5703125" style="37" customWidth="1"/>
    <col min="6916" max="6917" width="9.140625" style="37"/>
    <col min="6918" max="6918" width="17" style="37" customWidth="1"/>
    <col min="6919" max="6919" width="11.28515625" style="37" bestFit="1" customWidth="1"/>
    <col min="6920" max="6920" width="9.140625" style="37"/>
    <col min="6921" max="6921" width="14.5703125" style="37" customWidth="1"/>
    <col min="6922" max="6923" width="11.28515625" style="37" bestFit="1" customWidth="1"/>
    <col min="6924" max="6924" width="13.7109375" style="37" customWidth="1"/>
    <col min="6925" max="6925" width="11.28515625" style="37" bestFit="1" customWidth="1"/>
    <col min="6926" max="7169" width="9.140625" style="37"/>
    <col min="7170" max="7170" width="16.28515625" style="37" customWidth="1"/>
    <col min="7171" max="7171" width="18.5703125" style="37" customWidth="1"/>
    <col min="7172" max="7173" width="9.140625" style="37"/>
    <col min="7174" max="7174" width="17" style="37" customWidth="1"/>
    <col min="7175" max="7175" width="11.28515625" style="37" bestFit="1" customWidth="1"/>
    <col min="7176" max="7176" width="9.140625" style="37"/>
    <col min="7177" max="7177" width="14.5703125" style="37" customWidth="1"/>
    <col min="7178" max="7179" width="11.28515625" style="37" bestFit="1" customWidth="1"/>
    <col min="7180" max="7180" width="13.7109375" style="37" customWidth="1"/>
    <col min="7181" max="7181" width="11.28515625" style="37" bestFit="1" customWidth="1"/>
    <col min="7182" max="7425" width="9.140625" style="37"/>
    <col min="7426" max="7426" width="16.28515625" style="37" customWidth="1"/>
    <col min="7427" max="7427" width="18.5703125" style="37" customWidth="1"/>
    <col min="7428" max="7429" width="9.140625" style="37"/>
    <col min="7430" max="7430" width="17" style="37" customWidth="1"/>
    <col min="7431" max="7431" width="11.28515625" style="37" bestFit="1" customWidth="1"/>
    <col min="7432" max="7432" width="9.140625" style="37"/>
    <col min="7433" max="7433" width="14.5703125" style="37" customWidth="1"/>
    <col min="7434" max="7435" width="11.28515625" style="37" bestFit="1" customWidth="1"/>
    <col min="7436" max="7436" width="13.7109375" style="37" customWidth="1"/>
    <col min="7437" max="7437" width="11.28515625" style="37" bestFit="1" customWidth="1"/>
    <col min="7438" max="7681" width="9.140625" style="37"/>
    <col min="7682" max="7682" width="16.28515625" style="37" customWidth="1"/>
    <col min="7683" max="7683" width="18.5703125" style="37" customWidth="1"/>
    <col min="7684" max="7685" width="9.140625" style="37"/>
    <col min="7686" max="7686" width="17" style="37" customWidth="1"/>
    <col min="7687" max="7687" width="11.28515625" style="37" bestFit="1" customWidth="1"/>
    <col min="7688" max="7688" width="9.140625" style="37"/>
    <col min="7689" max="7689" width="14.5703125" style="37" customWidth="1"/>
    <col min="7690" max="7691" width="11.28515625" style="37" bestFit="1" customWidth="1"/>
    <col min="7692" max="7692" width="13.7109375" style="37" customWidth="1"/>
    <col min="7693" max="7693" width="11.28515625" style="37" bestFit="1" customWidth="1"/>
    <col min="7694" max="7937" width="9.140625" style="37"/>
    <col min="7938" max="7938" width="16.28515625" style="37" customWidth="1"/>
    <col min="7939" max="7939" width="18.5703125" style="37" customWidth="1"/>
    <col min="7940" max="7941" width="9.140625" style="37"/>
    <col min="7942" max="7942" width="17" style="37" customWidth="1"/>
    <col min="7943" max="7943" width="11.28515625" style="37" bestFit="1" customWidth="1"/>
    <col min="7944" max="7944" width="9.140625" style="37"/>
    <col min="7945" max="7945" width="14.5703125" style="37" customWidth="1"/>
    <col min="7946" max="7947" width="11.28515625" style="37" bestFit="1" customWidth="1"/>
    <col min="7948" max="7948" width="13.7109375" style="37" customWidth="1"/>
    <col min="7949" max="7949" width="11.28515625" style="37" bestFit="1" customWidth="1"/>
    <col min="7950" max="8193" width="9.140625" style="37"/>
    <col min="8194" max="8194" width="16.28515625" style="37" customWidth="1"/>
    <col min="8195" max="8195" width="18.5703125" style="37" customWidth="1"/>
    <col min="8196" max="8197" width="9.140625" style="37"/>
    <col min="8198" max="8198" width="17" style="37" customWidth="1"/>
    <col min="8199" max="8199" width="11.28515625" style="37" bestFit="1" customWidth="1"/>
    <col min="8200" max="8200" width="9.140625" style="37"/>
    <col min="8201" max="8201" width="14.5703125" style="37" customWidth="1"/>
    <col min="8202" max="8203" width="11.28515625" style="37" bestFit="1" customWidth="1"/>
    <col min="8204" max="8204" width="13.7109375" style="37" customWidth="1"/>
    <col min="8205" max="8205" width="11.28515625" style="37" bestFit="1" customWidth="1"/>
    <col min="8206" max="8449" width="9.140625" style="37"/>
    <col min="8450" max="8450" width="16.28515625" style="37" customWidth="1"/>
    <col min="8451" max="8451" width="18.5703125" style="37" customWidth="1"/>
    <col min="8452" max="8453" width="9.140625" style="37"/>
    <col min="8454" max="8454" width="17" style="37" customWidth="1"/>
    <col min="8455" max="8455" width="11.28515625" style="37" bestFit="1" customWidth="1"/>
    <col min="8456" max="8456" width="9.140625" style="37"/>
    <col min="8457" max="8457" width="14.5703125" style="37" customWidth="1"/>
    <col min="8458" max="8459" width="11.28515625" style="37" bestFit="1" customWidth="1"/>
    <col min="8460" max="8460" width="13.7109375" style="37" customWidth="1"/>
    <col min="8461" max="8461" width="11.28515625" style="37" bestFit="1" customWidth="1"/>
    <col min="8462" max="8705" width="9.140625" style="37"/>
    <col min="8706" max="8706" width="16.28515625" style="37" customWidth="1"/>
    <col min="8707" max="8707" width="18.5703125" style="37" customWidth="1"/>
    <col min="8708" max="8709" width="9.140625" style="37"/>
    <col min="8710" max="8710" width="17" style="37" customWidth="1"/>
    <col min="8711" max="8711" width="11.28515625" style="37" bestFit="1" customWidth="1"/>
    <col min="8712" max="8712" width="9.140625" style="37"/>
    <col min="8713" max="8713" width="14.5703125" style="37" customWidth="1"/>
    <col min="8714" max="8715" width="11.28515625" style="37" bestFit="1" customWidth="1"/>
    <col min="8716" max="8716" width="13.7109375" style="37" customWidth="1"/>
    <col min="8717" max="8717" width="11.28515625" style="37" bestFit="1" customWidth="1"/>
    <col min="8718" max="8961" width="9.140625" style="37"/>
    <col min="8962" max="8962" width="16.28515625" style="37" customWidth="1"/>
    <col min="8963" max="8963" width="18.5703125" style="37" customWidth="1"/>
    <col min="8964" max="8965" width="9.140625" style="37"/>
    <col min="8966" max="8966" width="17" style="37" customWidth="1"/>
    <col min="8967" max="8967" width="11.28515625" style="37" bestFit="1" customWidth="1"/>
    <col min="8968" max="8968" width="9.140625" style="37"/>
    <col min="8969" max="8969" width="14.5703125" style="37" customWidth="1"/>
    <col min="8970" max="8971" width="11.28515625" style="37" bestFit="1" customWidth="1"/>
    <col min="8972" max="8972" width="13.7109375" style="37" customWidth="1"/>
    <col min="8973" max="8973" width="11.28515625" style="37" bestFit="1" customWidth="1"/>
    <col min="8974" max="9217" width="9.140625" style="37"/>
    <col min="9218" max="9218" width="16.28515625" style="37" customWidth="1"/>
    <col min="9219" max="9219" width="18.5703125" style="37" customWidth="1"/>
    <col min="9220" max="9221" width="9.140625" style="37"/>
    <col min="9222" max="9222" width="17" style="37" customWidth="1"/>
    <col min="9223" max="9223" width="11.28515625" style="37" bestFit="1" customWidth="1"/>
    <col min="9224" max="9224" width="9.140625" style="37"/>
    <col min="9225" max="9225" width="14.5703125" style="37" customWidth="1"/>
    <col min="9226" max="9227" width="11.28515625" style="37" bestFit="1" customWidth="1"/>
    <col min="9228" max="9228" width="13.7109375" style="37" customWidth="1"/>
    <col min="9229" max="9229" width="11.28515625" style="37" bestFit="1" customWidth="1"/>
    <col min="9230" max="9473" width="9.140625" style="37"/>
    <col min="9474" max="9474" width="16.28515625" style="37" customWidth="1"/>
    <col min="9475" max="9475" width="18.5703125" style="37" customWidth="1"/>
    <col min="9476" max="9477" width="9.140625" style="37"/>
    <col min="9478" max="9478" width="17" style="37" customWidth="1"/>
    <col min="9479" max="9479" width="11.28515625" style="37" bestFit="1" customWidth="1"/>
    <col min="9480" max="9480" width="9.140625" style="37"/>
    <col min="9481" max="9481" width="14.5703125" style="37" customWidth="1"/>
    <col min="9482" max="9483" width="11.28515625" style="37" bestFit="1" customWidth="1"/>
    <col min="9484" max="9484" width="13.7109375" style="37" customWidth="1"/>
    <col min="9485" max="9485" width="11.28515625" style="37" bestFit="1" customWidth="1"/>
    <col min="9486" max="9729" width="9.140625" style="37"/>
    <col min="9730" max="9730" width="16.28515625" style="37" customWidth="1"/>
    <col min="9731" max="9731" width="18.5703125" style="37" customWidth="1"/>
    <col min="9732" max="9733" width="9.140625" style="37"/>
    <col min="9734" max="9734" width="17" style="37" customWidth="1"/>
    <col min="9735" max="9735" width="11.28515625" style="37" bestFit="1" customWidth="1"/>
    <col min="9736" max="9736" width="9.140625" style="37"/>
    <col min="9737" max="9737" width="14.5703125" style="37" customWidth="1"/>
    <col min="9738" max="9739" width="11.28515625" style="37" bestFit="1" customWidth="1"/>
    <col min="9740" max="9740" width="13.7109375" style="37" customWidth="1"/>
    <col min="9741" max="9741" width="11.28515625" style="37" bestFit="1" customWidth="1"/>
    <col min="9742" max="9985" width="9.140625" style="37"/>
    <col min="9986" max="9986" width="16.28515625" style="37" customWidth="1"/>
    <col min="9987" max="9987" width="18.5703125" style="37" customWidth="1"/>
    <col min="9988" max="9989" width="9.140625" style="37"/>
    <col min="9990" max="9990" width="17" style="37" customWidth="1"/>
    <col min="9991" max="9991" width="11.28515625" style="37" bestFit="1" customWidth="1"/>
    <col min="9992" max="9992" width="9.140625" style="37"/>
    <col min="9993" max="9993" width="14.5703125" style="37" customWidth="1"/>
    <col min="9994" max="9995" width="11.28515625" style="37" bestFit="1" customWidth="1"/>
    <col min="9996" max="9996" width="13.7109375" style="37" customWidth="1"/>
    <col min="9997" max="9997" width="11.28515625" style="37" bestFit="1" customWidth="1"/>
    <col min="9998" max="10241" width="9.140625" style="37"/>
    <col min="10242" max="10242" width="16.28515625" style="37" customWidth="1"/>
    <col min="10243" max="10243" width="18.5703125" style="37" customWidth="1"/>
    <col min="10244" max="10245" width="9.140625" style="37"/>
    <col min="10246" max="10246" width="17" style="37" customWidth="1"/>
    <col min="10247" max="10247" width="11.28515625" style="37" bestFit="1" customWidth="1"/>
    <col min="10248" max="10248" width="9.140625" style="37"/>
    <col min="10249" max="10249" width="14.5703125" style="37" customWidth="1"/>
    <col min="10250" max="10251" width="11.28515625" style="37" bestFit="1" customWidth="1"/>
    <col min="10252" max="10252" width="13.7109375" style="37" customWidth="1"/>
    <col min="10253" max="10253" width="11.28515625" style="37" bestFit="1" customWidth="1"/>
    <col min="10254" max="10497" width="9.140625" style="37"/>
    <col min="10498" max="10498" width="16.28515625" style="37" customWidth="1"/>
    <col min="10499" max="10499" width="18.5703125" style="37" customWidth="1"/>
    <col min="10500" max="10501" width="9.140625" style="37"/>
    <col min="10502" max="10502" width="17" style="37" customWidth="1"/>
    <col min="10503" max="10503" width="11.28515625" style="37" bestFit="1" customWidth="1"/>
    <col min="10504" max="10504" width="9.140625" style="37"/>
    <col min="10505" max="10505" width="14.5703125" style="37" customWidth="1"/>
    <col min="10506" max="10507" width="11.28515625" style="37" bestFit="1" customWidth="1"/>
    <col min="10508" max="10508" width="13.7109375" style="37" customWidth="1"/>
    <col min="10509" max="10509" width="11.28515625" style="37" bestFit="1" customWidth="1"/>
    <col min="10510" max="10753" width="9.140625" style="37"/>
    <col min="10754" max="10754" width="16.28515625" style="37" customWidth="1"/>
    <col min="10755" max="10755" width="18.5703125" style="37" customWidth="1"/>
    <col min="10756" max="10757" width="9.140625" style="37"/>
    <col min="10758" max="10758" width="17" style="37" customWidth="1"/>
    <col min="10759" max="10759" width="11.28515625" style="37" bestFit="1" customWidth="1"/>
    <col min="10760" max="10760" width="9.140625" style="37"/>
    <col min="10761" max="10761" width="14.5703125" style="37" customWidth="1"/>
    <col min="10762" max="10763" width="11.28515625" style="37" bestFit="1" customWidth="1"/>
    <col min="10764" max="10764" width="13.7109375" style="37" customWidth="1"/>
    <col min="10765" max="10765" width="11.28515625" style="37" bestFit="1" customWidth="1"/>
    <col min="10766" max="11009" width="9.140625" style="37"/>
    <col min="11010" max="11010" width="16.28515625" style="37" customWidth="1"/>
    <col min="11011" max="11011" width="18.5703125" style="37" customWidth="1"/>
    <col min="11012" max="11013" width="9.140625" style="37"/>
    <col min="11014" max="11014" width="17" style="37" customWidth="1"/>
    <col min="11015" max="11015" width="11.28515625" style="37" bestFit="1" customWidth="1"/>
    <col min="11016" max="11016" width="9.140625" style="37"/>
    <col min="11017" max="11017" width="14.5703125" style="37" customWidth="1"/>
    <col min="11018" max="11019" width="11.28515625" style="37" bestFit="1" customWidth="1"/>
    <col min="11020" max="11020" width="13.7109375" style="37" customWidth="1"/>
    <col min="11021" max="11021" width="11.28515625" style="37" bestFit="1" customWidth="1"/>
    <col min="11022" max="11265" width="9.140625" style="37"/>
    <col min="11266" max="11266" width="16.28515625" style="37" customWidth="1"/>
    <col min="11267" max="11267" width="18.5703125" style="37" customWidth="1"/>
    <col min="11268" max="11269" width="9.140625" style="37"/>
    <col min="11270" max="11270" width="17" style="37" customWidth="1"/>
    <col min="11271" max="11271" width="11.28515625" style="37" bestFit="1" customWidth="1"/>
    <col min="11272" max="11272" width="9.140625" style="37"/>
    <col min="11273" max="11273" width="14.5703125" style="37" customWidth="1"/>
    <col min="11274" max="11275" width="11.28515625" style="37" bestFit="1" customWidth="1"/>
    <col min="11276" max="11276" width="13.7109375" style="37" customWidth="1"/>
    <col min="11277" max="11277" width="11.28515625" style="37" bestFit="1" customWidth="1"/>
    <col min="11278" max="11521" width="9.140625" style="37"/>
    <col min="11522" max="11522" width="16.28515625" style="37" customWidth="1"/>
    <col min="11523" max="11523" width="18.5703125" style="37" customWidth="1"/>
    <col min="11524" max="11525" width="9.140625" style="37"/>
    <col min="11526" max="11526" width="17" style="37" customWidth="1"/>
    <col min="11527" max="11527" width="11.28515625" style="37" bestFit="1" customWidth="1"/>
    <col min="11528" max="11528" width="9.140625" style="37"/>
    <col min="11529" max="11529" width="14.5703125" style="37" customWidth="1"/>
    <col min="11530" max="11531" width="11.28515625" style="37" bestFit="1" customWidth="1"/>
    <col min="11532" max="11532" width="13.7109375" style="37" customWidth="1"/>
    <col min="11533" max="11533" width="11.28515625" style="37" bestFit="1" customWidth="1"/>
    <col min="11534" max="11777" width="9.140625" style="37"/>
    <col min="11778" max="11778" width="16.28515625" style="37" customWidth="1"/>
    <col min="11779" max="11779" width="18.5703125" style="37" customWidth="1"/>
    <col min="11780" max="11781" width="9.140625" style="37"/>
    <col min="11782" max="11782" width="17" style="37" customWidth="1"/>
    <col min="11783" max="11783" width="11.28515625" style="37" bestFit="1" customWidth="1"/>
    <col min="11784" max="11784" width="9.140625" style="37"/>
    <col min="11785" max="11785" width="14.5703125" style="37" customWidth="1"/>
    <col min="11786" max="11787" width="11.28515625" style="37" bestFit="1" customWidth="1"/>
    <col min="11788" max="11788" width="13.7109375" style="37" customWidth="1"/>
    <col min="11789" max="11789" width="11.28515625" style="37" bestFit="1" customWidth="1"/>
    <col min="11790" max="12033" width="9.140625" style="37"/>
    <col min="12034" max="12034" width="16.28515625" style="37" customWidth="1"/>
    <col min="12035" max="12035" width="18.5703125" style="37" customWidth="1"/>
    <col min="12036" max="12037" width="9.140625" style="37"/>
    <col min="12038" max="12038" width="17" style="37" customWidth="1"/>
    <col min="12039" max="12039" width="11.28515625" style="37" bestFit="1" customWidth="1"/>
    <col min="12040" max="12040" width="9.140625" style="37"/>
    <col min="12041" max="12041" width="14.5703125" style="37" customWidth="1"/>
    <col min="12042" max="12043" width="11.28515625" style="37" bestFit="1" customWidth="1"/>
    <col min="12044" max="12044" width="13.7109375" style="37" customWidth="1"/>
    <col min="12045" max="12045" width="11.28515625" style="37" bestFit="1" customWidth="1"/>
    <col min="12046" max="12289" width="9.140625" style="37"/>
    <col min="12290" max="12290" width="16.28515625" style="37" customWidth="1"/>
    <col min="12291" max="12291" width="18.5703125" style="37" customWidth="1"/>
    <col min="12292" max="12293" width="9.140625" style="37"/>
    <col min="12294" max="12294" width="17" style="37" customWidth="1"/>
    <col min="12295" max="12295" width="11.28515625" style="37" bestFit="1" customWidth="1"/>
    <col min="12296" max="12296" width="9.140625" style="37"/>
    <col min="12297" max="12297" width="14.5703125" style="37" customWidth="1"/>
    <col min="12298" max="12299" width="11.28515625" style="37" bestFit="1" customWidth="1"/>
    <col min="12300" max="12300" width="13.7109375" style="37" customWidth="1"/>
    <col min="12301" max="12301" width="11.28515625" style="37" bestFit="1" customWidth="1"/>
    <col min="12302" max="12545" width="9.140625" style="37"/>
    <col min="12546" max="12546" width="16.28515625" style="37" customWidth="1"/>
    <col min="12547" max="12547" width="18.5703125" style="37" customWidth="1"/>
    <col min="12548" max="12549" width="9.140625" style="37"/>
    <col min="12550" max="12550" width="17" style="37" customWidth="1"/>
    <col min="12551" max="12551" width="11.28515625" style="37" bestFit="1" customWidth="1"/>
    <col min="12552" max="12552" width="9.140625" style="37"/>
    <col min="12553" max="12553" width="14.5703125" style="37" customWidth="1"/>
    <col min="12554" max="12555" width="11.28515625" style="37" bestFit="1" customWidth="1"/>
    <col min="12556" max="12556" width="13.7109375" style="37" customWidth="1"/>
    <col min="12557" max="12557" width="11.28515625" style="37" bestFit="1" customWidth="1"/>
    <col min="12558" max="12801" width="9.140625" style="37"/>
    <col min="12802" max="12802" width="16.28515625" style="37" customWidth="1"/>
    <col min="12803" max="12803" width="18.5703125" style="37" customWidth="1"/>
    <col min="12804" max="12805" width="9.140625" style="37"/>
    <col min="12806" max="12806" width="17" style="37" customWidth="1"/>
    <col min="12807" max="12807" width="11.28515625" style="37" bestFit="1" customWidth="1"/>
    <col min="12808" max="12808" width="9.140625" style="37"/>
    <col min="12809" max="12809" width="14.5703125" style="37" customWidth="1"/>
    <col min="12810" max="12811" width="11.28515625" style="37" bestFit="1" customWidth="1"/>
    <col min="12812" max="12812" width="13.7109375" style="37" customWidth="1"/>
    <col min="12813" max="12813" width="11.28515625" style="37" bestFit="1" customWidth="1"/>
    <col min="12814" max="13057" width="9.140625" style="37"/>
    <col min="13058" max="13058" width="16.28515625" style="37" customWidth="1"/>
    <col min="13059" max="13059" width="18.5703125" style="37" customWidth="1"/>
    <col min="13060" max="13061" width="9.140625" style="37"/>
    <col min="13062" max="13062" width="17" style="37" customWidth="1"/>
    <col min="13063" max="13063" width="11.28515625" style="37" bestFit="1" customWidth="1"/>
    <col min="13064" max="13064" width="9.140625" style="37"/>
    <col min="13065" max="13065" width="14.5703125" style="37" customWidth="1"/>
    <col min="13066" max="13067" width="11.28515625" style="37" bestFit="1" customWidth="1"/>
    <col min="13068" max="13068" width="13.7109375" style="37" customWidth="1"/>
    <col min="13069" max="13069" width="11.28515625" style="37" bestFit="1" customWidth="1"/>
    <col min="13070" max="13313" width="9.140625" style="37"/>
    <col min="13314" max="13314" width="16.28515625" style="37" customWidth="1"/>
    <col min="13315" max="13315" width="18.5703125" style="37" customWidth="1"/>
    <col min="13316" max="13317" width="9.140625" style="37"/>
    <col min="13318" max="13318" width="17" style="37" customWidth="1"/>
    <col min="13319" max="13319" width="11.28515625" style="37" bestFit="1" customWidth="1"/>
    <col min="13320" max="13320" width="9.140625" style="37"/>
    <col min="13321" max="13321" width="14.5703125" style="37" customWidth="1"/>
    <col min="13322" max="13323" width="11.28515625" style="37" bestFit="1" customWidth="1"/>
    <col min="13324" max="13324" width="13.7109375" style="37" customWidth="1"/>
    <col min="13325" max="13325" width="11.28515625" style="37" bestFit="1" customWidth="1"/>
    <col min="13326" max="13569" width="9.140625" style="37"/>
    <col min="13570" max="13570" width="16.28515625" style="37" customWidth="1"/>
    <col min="13571" max="13571" width="18.5703125" style="37" customWidth="1"/>
    <col min="13572" max="13573" width="9.140625" style="37"/>
    <col min="13574" max="13574" width="17" style="37" customWidth="1"/>
    <col min="13575" max="13575" width="11.28515625" style="37" bestFit="1" customWidth="1"/>
    <col min="13576" max="13576" width="9.140625" style="37"/>
    <col min="13577" max="13577" width="14.5703125" style="37" customWidth="1"/>
    <col min="13578" max="13579" width="11.28515625" style="37" bestFit="1" customWidth="1"/>
    <col min="13580" max="13580" width="13.7109375" style="37" customWidth="1"/>
    <col min="13581" max="13581" width="11.28515625" style="37" bestFit="1" customWidth="1"/>
    <col min="13582" max="13825" width="9.140625" style="37"/>
    <col min="13826" max="13826" width="16.28515625" style="37" customWidth="1"/>
    <col min="13827" max="13827" width="18.5703125" style="37" customWidth="1"/>
    <col min="13828" max="13829" width="9.140625" style="37"/>
    <col min="13830" max="13830" width="17" style="37" customWidth="1"/>
    <col min="13831" max="13831" width="11.28515625" style="37" bestFit="1" customWidth="1"/>
    <col min="13832" max="13832" width="9.140625" style="37"/>
    <col min="13833" max="13833" width="14.5703125" style="37" customWidth="1"/>
    <col min="13834" max="13835" width="11.28515625" style="37" bestFit="1" customWidth="1"/>
    <col min="13836" max="13836" width="13.7109375" style="37" customWidth="1"/>
    <col min="13837" max="13837" width="11.28515625" style="37" bestFit="1" customWidth="1"/>
    <col min="13838" max="14081" width="9.140625" style="37"/>
    <col min="14082" max="14082" width="16.28515625" style="37" customWidth="1"/>
    <col min="14083" max="14083" width="18.5703125" style="37" customWidth="1"/>
    <col min="14084" max="14085" width="9.140625" style="37"/>
    <col min="14086" max="14086" width="17" style="37" customWidth="1"/>
    <col min="14087" max="14087" width="11.28515625" style="37" bestFit="1" customWidth="1"/>
    <col min="14088" max="14088" width="9.140625" style="37"/>
    <col min="14089" max="14089" width="14.5703125" style="37" customWidth="1"/>
    <col min="14090" max="14091" width="11.28515625" style="37" bestFit="1" customWidth="1"/>
    <col min="14092" max="14092" width="13.7109375" style="37" customWidth="1"/>
    <col min="14093" max="14093" width="11.28515625" style="37" bestFit="1" customWidth="1"/>
    <col min="14094" max="14337" width="9.140625" style="37"/>
    <col min="14338" max="14338" width="16.28515625" style="37" customWidth="1"/>
    <col min="14339" max="14339" width="18.5703125" style="37" customWidth="1"/>
    <col min="14340" max="14341" width="9.140625" style="37"/>
    <col min="14342" max="14342" width="17" style="37" customWidth="1"/>
    <col min="14343" max="14343" width="11.28515625" style="37" bestFit="1" customWidth="1"/>
    <col min="14344" max="14344" width="9.140625" style="37"/>
    <col min="14345" max="14345" width="14.5703125" style="37" customWidth="1"/>
    <col min="14346" max="14347" width="11.28515625" style="37" bestFit="1" customWidth="1"/>
    <col min="14348" max="14348" width="13.7109375" style="37" customWidth="1"/>
    <col min="14349" max="14349" width="11.28515625" style="37" bestFit="1" customWidth="1"/>
    <col min="14350" max="14593" width="9.140625" style="37"/>
    <col min="14594" max="14594" width="16.28515625" style="37" customWidth="1"/>
    <col min="14595" max="14595" width="18.5703125" style="37" customWidth="1"/>
    <col min="14596" max="14597" width="9.140625" style="37"/>
    <col min="14598" max="14598" width="17" style="37" customWidth="1"/>
    <col min="14599" max="14599" width="11.28515625" style="37" bestFit="1" customWidth="1"/>
    <col min="14600" max="14600" width="9.140625" style="37"/>
    <col min="14601" max="14601" width="14.5703125" style="37" customWidth="1"/>
    <col min="14602" max="14603" width="11.28515625" style="37" bestFit="1" customWidth="1"/>
    <col min="14604" max="14604" width="13.7109375" style="37" customWidth="1"/>
    <col min="14605" max="14605" width="11.28515625" style="37" bestFit="1" customWidth="1"/>
    <col min="14606" max="14849" width="9.140625" style="37"/>
    <col min="14850" max="14850" width="16.28515625" style="37" customWidth="1"/>
    <col min="14851" max="14851" width="18.5703125" style="37" customWidth="1"/>
    <col min="14852" max="14853" width="9.140625" style="37"/>
    <col min="14854" max="14854" width="17" style="37" customWidth="1"/>
    <col min="14855" max="14855" width="11.28515625" style="37" bestFit="1" customWidth="1"/>
    <col min="14856" max="14856" width="9.140625" style="37"/>
    <col min="14857" max="14857" width="14.5703125" style="37" customWidth="1"/>
    <col min="14858" max="14859" width="11.28515625" style="37" bestFit="1" customWidth="1"/>
    <col min="14860" max="14860" width="13.7109375" style="37" customWidth="1"/>
    <col min="14861" max="14861" width="11.28515625" style="37" bestFit="1" customWidth="1"/>
    <col min="14862" max="15105" width="9.140625" style="37"/>
    <col min="15106" max="15106" width="16.28515625" style="37" customWidth="1"/>
    <col min="15107" max="15107" width="18.5703125" style="37" customWidth="1"/>
    <col min="15108" max="15109" width="9.140625" style="37"/>
    <col min="15110" max="15110" width="17" style="37" customWidth="1"/>
    <col min="15111" max="15111" width="11.28515625" style="37" bestFit="1" customWidth="1"/>
    <col min="15112" max="15112" width="9.140625" style="37"/>
    <col min="15113" max="15113" width="14.5703125" style="37" customWidth="1"/>
    <col min="15114" max="15115" width="11.28515625" style="37" bestFit="1" customWidth="1"/>
    <col min="15116" max="15116" width="13.7109375" style="37" customWidth="1"/>
    <col min="15117" max="15117" width="11.28515625" style="37" bestFit="1" customWidth="1"/>
    <col min="15118" max="15361" width="9.140625" style="37"/>
    <col min="15362" max="15362" width="16.28515625" style="37" customWidth="1"/>
    <col min="15363" max="15363" width="18.5703125" style="37" customWidth="1"/>
    <col min="15364" max="15365" width="9.140625" style="37"/>
    <col min="15366" max="15366" width="17" style="37" customWidth="1"/>
    <col min="15367" max="15367" width="11.28515625" style="37" bestFit="1" customWidth="1"/>
    <col min="15368" max="15368" width="9.140625" style="37"/>
    <col min="15369" max="15369" width="14.5703125" style="37" customWidth="1"/>
    <col min="15370" max="15371" width="11.28515625" style="37" bestFit="1" customWidth="1"/>
    <col min="15372" max="15372" width="13.7109375" style="37" customWidth="1"/>
    <col min="15373" max="15373" width="11.28515625" style="37" bestFit="1" customWidth="1"/>
    <col min="15374" max="15617" width="9.140625" style="37"/>
    <col min="15618" max="15618" width="16.28515625" style="37" customWidth="1"/>
    <col min="15619" max="15619" width="18.5703125" style="37" customWidth="1"/>
    <col min="15620" max="15621" width="9.140625" style="37"/>
    <col min="15622" max="15622" width="17" style="37" customWidth="1"/>
    <col min="15623" max="15623" width="11.28515625" style="37" bestFit="1" customWidth="1"/>
    <col min="15624" max="15624" width="9.140625" style="37"/>
    <col min="15625" max="15625" width="14.5703125" style="37" customWidth="1"/>
    <col min="15626" max="15627" width="11.28515625" style="37" bestFit="1" customWidth="1"/>
    <col min="15628" max="15628" width="13.7109375" style="37" customWidth="1"/>
    <col min="15629" max="15629" width="11.28515625" style="37" bestFit="1" customWidth="1"/>
    <col min="15630" max="15873" width="9.140625" style="37"/>
    <col min="15874" max="15874" width="16.28515625" style="37" customWidth="1"/>
    <col min="15875" max="15875" width="18.5703125" style="37" customWidth="1"/>
    <col min="15876" max="15877" width="9.140625" style="37"/>
    <col min="15878" max="15878" width="17" style="37" customWidth="1"/>
    <col min="15879" max="15879" width="11.28515625" style="37" bestFit="1" customWidth="1"/>
    <col min="15880" max="15880" width="9.140625" style="37"/>
    <col min="15881" max="15881" width="14.5703125" style="37" customWidth="1"/>
    <col min="15882" max="15883" width="11.28515625" style="37" bestFit="1" customWidth="1"/>
    <col min="15884" max="15884" width="13.7109375" style="37" customWidth="1"/>
    <col min="15885" max="15885" width="11.28515625" style="37" bestFit="1" customWidth="1"/>
    <col min="15886" max="16129" width="9.140625" style="37"/>
    <col min="16130" max="16130" width="16.28515625" style="37" customWidth="1"/>
    <col min="16131" max="16131" width="18.5703125" style="37" customWidth="1"/>
    <col min="16132" max="16133" width="9.140625" style="37"/>
    <col min="16134" max="16134" width="17" style="37" customWidth="1"/>
    <col min="16135" max="16135" width="11.28515625" style="37" bestFit="1" customWidth="1"/>
    <col min="16136" max="16136" width="9.140625" style="37"/>
    <col min="16137" max="16137" width="14.5703125" style="37" customWidth="1"/>
    <col min="16138" max="16139" width="11.28515625" style="37" bestFit="1" customWidth="1"/>
    <col min="16140" max="16140" width="13.7109375" style="37" customWidth="1"/>
    <col min="16141" max="16141" width="11.28515625" style="37" bestFit="1" customWidth="1"/>
    <col min="16142" max="16384" width="9.140625" style="37"/>
  </cols>
  <sheetData>
    <row r="1" spans="1:21" ht="15" customHeight="1" x14ac:dyDescent="0.2">
      <c r="A1" s="633" t="s">
        <v>188</v>
      </c>
      <c r="B1" s="633"/>
      <c r="C1" s="634" t="s">
        <v>39</v>
      </c>
      <c r="D1" s="635"/>
      <c r="E1" s="635"/>
      <c r="F1" s="635"/>
      <c r="G1" s="635"/>
      <c r="H1" s="635"/>
      <c r="I1" s="635"/>
    </row>
    <row r="2" spans="1:21" ht="15" customHeight="1" x14ac:dyDescent="0.2">
      <c r="A2" s="633" t="s">
        <v>190</v>
      </c>
      <c r="B2" s="633"/>
      <c r="C2" s="636" t="s">
        <v>13</v>
      </c>
      <c r="D2" s="637"/>
      <c r="E2" s="637"/>
      <c r="F2" s="637"/>
      <c r="G2" s="637"/>
      <c r="H2" s="637"/>
      <c r="I2" s="637"/>
    </row>
    <row r="3" spans="1:21" ht="15" customHeight="1" x14ac:dyDescent="0.2">
      <c r="A3" s="633" t="s">
        <v>191</v>
      </c>
      <c r="B3" s="633"/>
      <c r="C3" s="637" t="s">
        <v>192</v>
      </c>
      <c r="D3" s="637"/>
      <c r="E3" s="637"/>
      <c r="F3" s="637"/>
      <c r="G3" s="637"/>
      <c r="H3" s="637"/>
      <c r="I3" s="637"/>
    </row>
    <row r="4" spans="1:21" ht="12" x14ac:dyDescent="0.2">
      <c r="A4" s="633" t="s">
        <v>193</v>
      </c>
      <c r="B4" s="633"/>
      <c r="C4" s="636" t="s">
        <v>45</v>
      </c>
      <c r="D4" s="637"/>
      <c r="E4" s="637"/>
      <c r="F4" s="637"/>
      <c r="G4" s="637"/>
      <c r="H4" s="637"/>
      <c r="I4" s="637"/>
      <c r="L4" s="62"/>
      <c r="M4" s="63"/>
      <c r="N4" s="63"/>
    </row>
    <row r="5" spans="1:21" ht="15" customHeight="1" x14ac:dyDescent="0.2">
      <c r="A5" s="633" t="s">
        <v>194</v>
      </c>
      <c r="B5" s="633"/>
      <c r="C5" s="641" t="s">
        <v>47</v>
      </c>
      <c r="D5" s="642"/>
      <c r="E5" s="642"/>
      <c r="F5" s="642"/>
      <c r="G5" s="64"/>
      <c r="H5" s="64"/>
      <c r="I5" s="64"/>
      <c r="L5" s="62"/>
      <c r="M5" s="65"/>
      <c r="N5" s="65"/>
    </row>
    <row r="6" spans="1:21" ht="15" customHeight="1" x14ac:dyDescent="0.2">
      <c r="A6" s="633" t="s">
        <v>195</v>
      </c>
      <c r="B6" s="633"/>
      <c r="C6" s="642" t="s">
        <v>196</v>
      </c>
      <c r="D6" s="642"/>
      <c r="E6" s="642"/>
      <c r="F6" s="642"/>
      <c r="G6" s="64"/>
      <c r="H6" s="64"/>
      <c r="I6" s="62"/>
      <c r="L6" s="62"/>
      <c r="M6" s="65"/>
      <c r="N6" s="65"/>
    </row>
    <row r="7" spans="1:21" s="33" customFormat="1" ht="15" customHeight="1" x14ac:dyDescent="0.2">
      <c r="A7" s="643" t="s">
        <v>196</v>
      </c>
      <c r="B7" s="643"/>
      <c r="C7" s="644" t="s">
        <v>196</v>
      </c>
      <c r="D7" s="644"/>
      <c r="E7" s="644"/>
      <c r="F7" s="644"/>
      <c r="I7" s="62"/>
      <c r="L7" s="62"/>
      <c r="M7" s="63"/>
      <c r="N7" s="63"/>
      <c r="O7" s="63"/>
    </row>
    <row r="8" spans="1:21" s="33" customFormat="1" ht="15" customHeight="1" x14ac:dyDescent="0.2">
      <c r="A8" s="643"/>
      <c r="B8" s="643"/>
      <c r="C8" s="645" t="s">
        <v>379</v>
      </c>
      <c r="D8" s="645"/>
      <c r="E8" s="645"/>
      <c r="F8" s="645"/>
      <c r="I8" s="62"/>
      <c r="J8" s="66"/>
      <c r="K8" s="67"/>
      <c r="L8" s="62"/>
      <c r="M8" s="63"/>
      <c r="N8" s="63"/>
      <c r="O8" s="65"/>
    </row>
    <row r="9" spans="1:21" s="33" customFormat="1" ht="15" customHeight="1" x14ac:dyDescent="0.2">
      <c r="A9" s="646" t="s">
        <v>380</v>
      </c>
      <c r="B9" s="646"/>
      <c r="C9" s="646"/>
      <c r="D9" s="646"/>
      <c r="E9" s="646"/>
      <c r="F9" s="646"/>
      <c r="I9" s="62"/>
      <c r="K9" s="67"/>
      <c r="L9" s="62"/>
      <c r="M9" s="65"/>
      <c r="N9" s="65"/>
      <c r="O9" s="65"/>
    </row>
    <row r="10" spans="1:21" s="33" customFormat="1" ht="15" customHeight="1" x14ac:dyDescent="0.2">
      <c r="A10" s="646" t="s">
        <v>490</v>
      </c>
      <c r="B10" s="646"/>
      <c r="C10" s="646"/>
      <c r="D10" s="646"/>
      <c r="E10" s="646"/>
      <c r="F10" s="646"/>
      <c r="I10" s="62"/>
      <c r="L10" s="62"/>
      <c r="M10" s="65"/>
      <c r="N10" s="65"/>
      <c r="O10" s="63"/>
    </row>
    <row r="11" spans="1:21" s="33" customFormat="1" ht="15" customHeight="1" x14ac:dyDescent="0.2">
      <c r="A11" s="36"/>
      <c r="B11" s="36"/>
      <c r="C11" s="36"/>
      <c r="D11" s="36"/>
      <c r="E11" s="36"/>
      <c r="F11" s="36"/>
      <c r="I11" s="62"/>
      <c r="L11" s="62"/>
      <c r="M11" s="63"/>
      <c r="N11" s="63"/>
      <c r="O11" s="63"/>
    </row>
    <row r="12" spans="1:21" s="72" customFormat="1" ht="24.75" customHeight="1" x14ac:dyDescent="0.2">
      <c r="A12" s="68" t="s">
        <v>381</v>
      </c>
      <c r="B12" s="638" t="s">
        <v>382</v>
      </c>
      <c r="C12" s="639"/>
      <c r="D12" s="640" t="s">
        <v>277</v>
      </c>
      <c r="E12" s="640"/>
      <c r="F12" s="69" t="s">
        <v>278</v>
      </c>
      <c r="G12" s="70"/>
      <c r="H12" s="63"/>
      <c r="I12" s="62"/>
      <c r="J12" s="33"/>
      <c r="K12" s="33"/>
      <c r="L12" s="62"/>
      <c r="M12" s="71"/>
      <c r="N12" s="71"/>
      <c r="O12" s="65"/>
      <c r="P12" s="33"/>
      <c r="Q12" s="33"/>
      <c r="R12" s="33"/>
      <c r="S12" s="33"/>
      <c r="T12" s="33"/>
      <c r="U12" s="33"/>
    </row>
    <row r="13" spans="1:21" s="33" customFormat="1" ht="25.5" customHeight="1" x14ac:dyDescent="0.2">
      <c r="A13" s="73" t="s">
        <v>232</v>
      </c>
      <c r="B13" s="647" t="s">
        <v>383</v>
      </c>
      <c r="C13" s="648"/>
      <c r="D13" s="649"/>
      <c r="E13" s="650"/>
      <c r="F13" s="74"/>
      <c r="G13" s="75"/>
      <c r="H13" s="65"/>
      <c r="I13" s="76"/>
      <c r="L13" s="62"/>
      <c r="M13" s="71"/>
      <c r="N13" s="71"/>
      <c r="O13" s="65"/>
    </row>
    <row r="14" spans="1:21" s="33" customFormat="1" ht="25.5" customHeight="1" x14ac:dyDescent="0.2">
      <c r="A14" s="77" t="s">
        <v>68</v>
      </c>
      <c r="B14" s="651" t="s">
        <v>384</v>
      </c>
      <c r="C14" s="652"/>
      <c r="D14" s="653">
        <f>'Prilog 3'!L12</f>
        <v>2346990.2577423002</v>
      </c>
      <c r="E14" s="654"/>
      <c r="F14" s="139">
        <v>3064289.87</v>
      </c>
      <c r="G14" s="75"/>
      <c r="H14" s="65"/>
      <c r="I14" s="78"/>
      <c r="J14" s="79"/>
      <c r="L14" s="62"/>
      <c r="M14" s="63"/>
      <c r="N14" s="63"/>
      <c r="O14" s="63"/>
    </row>
    <row r="15" spans="1:21" s="33" customFormat="1" ht="25.5" customHeight="1" x14ac:dyDescent="0.2">
      <c r="A15" s="77" t="s">
        <v>72</v>
      </c>
      <c r="B15" s="651" t="s">
        <v>385</v>
      </c>
      <c r="C15" s="652"/>
      <c r="D15" s="653">
        <f>'Prilog 3'!Q12</f>
        <v>2071711.6094</v>
      </c>
      <c r="E15" s="654"/>
      <c r="F15" s="140">
        <v>2470391.0787</v>
      </c>
      <c r="G15" s="70"/>
      <c r="H15" s="63"/>
      <c r="I15" s="80"/>
      <c r="L15" s="62"/>
      <c r="M15" s="71"/>
      <c r="N15" s="71"/>
      <c r="O15" s="71"/>
    </row>
    <row r="16" spans="1:21" s="33" customFormat="1" ht="25.5" customHeight="1" x14ac:dyDescent="0.2">
      <c r="A16" s="77" t="s">
        <v>74</v>
      </c>
      <c r="B16" s="651" t="s">
        <v>386</v>
      </c>
      <c r="C16" s="652"/>
      <c r="D16" s="655">
        <f>'Prilog 3'!R12</f>
        <v>1.1328749846712618</v>
      </c>
      <c r="E16" s="656"/>
      <c r="F16" s="140">
        <v>1.2403999999999999</v>
      </c>
      <c r="G16" s="70"/>
      <c r="H16" s="63"/>
      <c r="I16" s="80"/>
      <c r="L16" s="35"/>
      <c r="M16" s="35"/>
      <c r="N16" s="71"/>
      <c r="O16" s="71"/>
    </row>
    <row r="17" spans="1:17" s="33" customFormat="1" ht="25.5" customHeight="1" x14ac:dyDescent="0.2">
      <c r="A17" s="73" t="s">
        <v>259</v>
      </c>
      <c r="B17" s="647" t="s">
        <v>387</v>
      </c>
      <c r="C17" s="648"/>
      <c r="D17" s="653"/>
      <c r="E17" s="654"/>
      <c r="F17" s="139"/>
      <c r="G17" s="75"/>
      <c r="H17" s="65"/>
      <c r="I17" s="78"/>
      <c r="M17" s="35"/>
      <c r="N17" s="63"/>
      <c r="O17" s="63"/>
    </row>
    <row r="18" spans="1:17" s="33" customFormat="1" ht="25.5" customHeight="1" x14ac:dyDescent="0.2">
      <c r="A18" s="77" t="s">
        <v>68</v>
      </c>
      <c r="B18" s="651" t="s">
        <v>388</v>
      </c>
      <c r="C18" s="652"/>
      <c r="D18" s="653">
        <f>'Prilog 3'!L202</f>
        <v>1710466.7</v>
      </c>
      <c r="E18" s="654"/>
      <c r="F18" s="139">
        <v>2713527.08</v>
      </c>
      <c r="G18" s="75"/>
      <c r="H18" s="65"/>
      <c r="I18" s="80"/>
      <c r="M18" s="35"/>
      <c r="N18" s="63"/>
      <c r="O18" s="63"/>
    </row>
    <row r="19" spans="1:17" s="33" customFormat="1" ht="25.5" customHeight="1" x14ac:dyDescent="0.2">
      <c r="A19" s="77" t="s">
        <v>72</v>
      </c>
      <c r="B19" s="651" t="s">
        <v>389</v>
      </c>
      <c r="C19" s="652"/>
      <c r="D19" s="655">
        <f>'Prilog 3'!Q202</f>
        <v>1725709.6906999999</v>
      </c>
      <c r="E19" s="656"/>
      <c r="F19" s="140">
        <v>2320391.0787</v>
      </c>
      <c r="G19" s="70"/>
      <c r="H19" s="63"/>
      <c r="I19" s="81"/>
      <c r="J19" s="38"/>
      <c r="K19" s="38"/>
      <c r="L19" s="38"/>
      <c r="M19" s="60"/>
      <c r="N19" s="82"/>
      <c r="O19" s="82"/>
      <c r="P19" s="38"/>
      <c r="Q19" s="38"/>
    </row>
    <row r="20" spans="1:17" s="33" customFormat="1" ht="25.5" customHeight="1" x14ac:dyDescent="0.2">
      <c r="A20" s="77" t="s">
        <v>74</v>
      </c>
      <c r="B20" s="651" t="s">
        <v>390</v>
      </c>
      <c r="C20" s="652"/>
      <c r="D20" s="655">
        <f>'Prilog 3'!R202</f>
        <v>0.9911671176315775</v>
      </c>
      <c r="E20" s="656"/>
      <c r="F20" s="140">
        <v>1.1694</v>
      </c>
      <c r="G20" s="70"/>
      <c r="H20" s="63"/>
      <c r="I20" s="60"/>
      <c r="J20" s="38"/>
      <c r="K20" s="38"/>
      <c r="L20" s="38"/>
      <c r="M20" s="38"/>
      <c r="N20" s="38"/>
      <c r="O20" s="38"/>
      <c r="P20" s="38"/>
      <c r="Q20" s="38"/>
    </row>
    <row r="21" spans="1:17" s="33" customFormat="1" ht="25.5" customHeight="1" x14ac:dyDescent="0.2">
      <c r="A21" s="73" t="s">
        <v>391</v>
      </c>
      <c r="B21" s="647" t="s">
        <v>392</v>
      </c>
      <c r="C21" s="648"/>
      <c r="D21" s="653"/>
      <c r="E21" s="654"/>
      <c r="F21" s="139"/>
      <c r="G21" s="83"/>
      <c r="H21" s="71"/>
      <c r="I21" s="60"/>
      <c r="J21" s="38"/>
      <c r="K21" s="38"/>
      <c r="L21" s="38"/>
      <c r="M21" s="38"/>
      <c r="N21" s="38"/>
      <c r="O21" s="38"/>
      <c r="P21" s="38"/>
      <c r="Q21" s="38"/>
    </row>
    <row r="22" spans="1:17" s="33" customFormat="1" ht="25.5" customHeight="1" x14ac:dyDescent="0.2">
      <c r="A22" s="77" t="s">
        <v>68</v>
      </c>
      <c r="B22" s="651" t="s">
        <v>393</v>
      </c>
      <c r="C22" s="652"/>
      <c r="D22" s="657">
        <f>'Prilog 3'!K204/'Prilog 3'!L204</f>
        <v>3.8061285931574873E-3</v>
      </c>
      <c r="E22" s="658"/>
      <c r="F22" s="141">
        <v>4.2420000000000001E-3</v>
      </c>
      <c r="G22" s="70"/>
      <c r="H22" s="63"/>
      <c r="I22" s="60"/>
      <c r="J22" s="84"/>
      <c r="K22" s="84"/>
      <c r="L22" s="84"/>
      <c r="M22" s="84"/>
      <c r="N22" s="85"/>
      <c r="O22" s="38"/>
      <c r="P22" s="38"/>
      <c r="Q22" s="38"/>
    </row>
    <row r="23" spans="1:17" s="33" customFormat="1" ht="25.5" customHeight="1" x14ac:dyDescent="0.2">
      <c r="A23" s="77" t="s">
        <v>72</v>
      </c>
      <c r="B23" s="651" t="s">
        <v>394</v>
      </c>
      <c r="C23" s="652"/>
      <c r="D23" s="657">
        <v>0</v>
      </c>
      <c r="E23" s="658"/>
      <c r="F23" s="141">
        <v>0</v>
      </c>
      <c r="G23" s="83"/>
      <c r="H23" s="71"/>
      <c r="I23" s="60"/>
      <c r="J23" s="84"/>
      <c r="K23" s="84"/>
      <c r="L23" s="84"/>
      <c r="M23" s="84"/>
      <c r="N23" s="38"/>
      <c r="O23" s="38"/>
      <c r="P23" s="38"/>
      <c r="Q23" s="38"/>
    </row>
    <row r="24" spans="1:17" s="33" customFormat="1" ht="25.5" customHeight="1" x14ac:dyDescent="0.2">
      <c r="A24" s="77" t="s">
        <v>74</v>
      </c>
      <c r="B24" s="651" t="s">
        <v>395</v>
      </c>
      <c r="C24" s="652"/>
      <c r="D24" s="653">
        <v>0</v>
      </c>
      <c r="E24" s="654"/>
      <c r="F24" s="139">
        <v>0</v>
      </c>
      <c r="G24" s="86"/>
      <c r="H24" s="86"/>
      <c r="I24" s="87"/>
      <c r="O24" s="38"/>
      <c r="P24" s="38"/>
      <c r="Q24" s="38"/>
    </row>
    <row r="25" spans="1:17" s="33" customFormat="1" ht="25.5" customHeight="1" x14ac:dyDescent="0.2">
      <c r="A25" s="77" t="s">
        <v>77</v>
      </c>
      <c r="B25" s="651" t="s">
        <v>396</v>
      </c>
      <c r="C25" s="652"/>
      <c r="D25" s="657">
        <f>-(D18/D14)%</f>
        <v>-7.2879156373038909E-3</v>
      </c>
      <c r="E25" s="658"/>
      <c r="F25" s="141">
        <v>-8.855321118820916E-3</v>
      </c>
      <c r="G25" s="86"/>
      <c r="H25" s="88"/>
      <c r="I25" s="60"/>
      <c r="O25" s="38"/>
      <c r="P25" s="38"/>
      <c r="Q25" s="38"/>
    </row>
    <row r="26" spans="1:17" s="33" customFormat="1" ht="15" customHeight="1" x14ac:dyDescent="0.2">
      <c r="A26" s="36"/>
      <c r="B26" s="36"/>
      <c r="C26" s="36"/>
      <c r="D26" s="36"/>
      <c r="E26" s="36"/>
      <c r="F26" s="36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s="33" customFormat="1" ht="15" customHeight="1" x14ac:dyDescent="0.2">
      <c r="A27" s="38" t="s">
        <v>224</v>
      </c>
      <c r="B27" s="38"/>
      <c r="E27" s="38" t="s">
        <v>225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</row>
    <row r="28" spans="1:17" s="33" customFormat="1" ht="15" customHeight="1" x14ac:dyDescent="0.2">
      <c r="A28" s="11" t="s">
        <v>452</v>
      </c>
      <c r="B28" s="38"/>
      <c r="E28" s="38" t="s">
        <v>226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</row>
    <row r="29" spans="1:17" s="33" customFormat="1" ht="15" customHeight="1" x14ac:dyDescent="0.2">
      <c r="A29" s="38"/>
      <c r="B29" s="38"/>
      <c r="E29" s="38"/>
      <c r="F29" s="35"/>
      <c r="H29" s="38"/>
      <c r="I29" s="38"/>
      <c r="J29" s="38"/>
      <c r="K29" s="38"/>
      <c r="L29" s="38"/>
      <c r="M29" s="38"/>
      <c r="N29" s="38"/>
      <c r="O29" s="38"/>
      <c r="P29" s="38"/>
      <c r="Q29" s="38"/>
    </row>
    <row r="30" spans="1:17" s="33" customFormat="1" ht="15" customHeight="1" x14ac:dyDescent="0.2">
      <c r="H30" s="38"/>
      <c r="I30" s="85"/>
      <c r="J30" s="84"/>
      <c r="K30" s="84"/>
      <c r="L30" s="84"/>
      <c r="M30" s="84"/>
      <c r="N30" s="85"/>
      <c r="O30" s="38"/>
    </row>
    <row r="31" spans="1:17" s="33" customFormat="1" ht="15" customHeight="1" x14ac:dyDescent="0.2">
      <c r="H31" s="38"/>
      <c r="I31" s="38"/>
      <c r="J31" s="84"/>
      <c r="K31" s="84"/>
      <c r="L31" s="84"/>
      <c r="M31" s="84"/>
      <c r="N31" s="38"/>
      <c r="O31" s="38"/>
    </row>
    <row r="32" spans="1:17" s="33" customFormat="1" ht="15" customHeight="1" x14ac:dyDescent="0.2"/>
    <row r="33" s="33" customFormat="1" ht="15" customHeight="1" x14ac:dyDescent="0.2"/>
    <row r="34" s="33" customFormat="1" ht="15" customHeight="1" x14ac:dyDescent="0.2"/>
    <row r="35" s="33" customFormat="1" ht="15" customHeight="1" x14ac:dyDescent="0.2"/>
    <row r="36" s="33" customFormat="1" ht="15" customHeight="1" x14ac:dyDescent="0.2"/>
    <row r="37" s="33" customFormat="1" ht="15" customHeight="1" x14ac:dyDescent="0.2"/>
  </sheetData>
  <mergeCells count="45">
    <mergeCell ref="B25:C25"/>
    <mergeCell ref="D25:E25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2:C12"/>
    <mergeCell ref="D12:E12"/>
    <mergeCell ref="A4:B4"/>
    <mergeCell ref="C4:I4"/>
    <mergeCell ref="A5:B5"/>
    <mergeCell ref="C5:F5"/>
    <mergeCell ref="A6:B6"/>
    <mergeCell ref="C6:F6"/>
    <mergeCell ref="A7:B8"/>
    <mergeCell ref="C7:F7"/>
    <mergeCell ref="C8:F8"/>
    <mergeCell ref="A9:F9"/>
    <mergeCell ref="A10:F10"/>
    <mergeCell ref="A1:B1"/>
    <mergeCell ref="C1:I1"/>
    <mergeCell ref="A2:B2"/>
    <mergeCell ref="C2:I2"/>
    <mergeCell ref="A3:B3"/>
    <mergeCell ref="C3:I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23" sqref="K23"/>
    </sheetView>
  </sheetViews>
  <sheetFormatPr defaultRowHeight="15.75" customHeight="1" x14ac:dyDescent="0.2"/>
  <cols>
    <col min="1" max="1" width="27.85546875" style="37" customWidth="1"/>
    <col min="2" max="2" width="14.140625" style="37" customWidth="1"/>
    <col min="3" max="3" width="11.7109375" style="37" customWidth="1"/>
    <col min="4" max="4" width="19.5703125" style="37" customWidth="1"/>
    <col min="5" max="5" width="15.5703125" style="37" customWidth="1"/>
    <col min="6" max="6" width="1.7109375" style="37" hidden="1" customWidth="1"/>
    <col min="7" max="9" width="8.85546875" style="37" hidden="1" customWidth="1"/>
    <col min="10" max="256" width="9.140625" style="37"/>
    <col min="257" max="257" width="27.85546875" style="37" customWidth="1"/>
    <col min="258" max="258" width="14.140625" style="37" customWidth="1"/>
    <col min="259" max="259" width="11.7109375" style="37" customWidth="1"/>
    <col min="260" max="260" width="19.5703125" style="37" customWidth="1"/>
    <col min="261" max="261" width="15.5703125" style="37" customWidth="1"/>
    <col min="262" max="265" width="0" style="37" hidden="1" customWidth="1"/>
    <col min="266" max="512" width="9.140625" style="37"/>
    <col min="513" max="513" width="27.85546875" style="37" customWidth="1"/>
    <col min="514" max="514" width="14.140625" style="37" customWidth="1"/>
    <col min="515" max="515" width="11.7109375" style="37" customWidth="1"/>
    <col min="516" max="516" width="19.5703125" style="37" customWidth="1"/>
    <col min="517" max="517" width="15.5703125" style="37" customWidth="1"/>
    <col min="518" max="521" width="0" style="37" hidden="1" customWidth="1"/>
    <col min="522" max="768" width="9.140625" style="37"/>
    <col min="769" max="769" width="27.85546875" style="37" customWidth="1"/>
    <col min="770" max="770" width="14.140625" style="37" customWidth="1"/>
    <col min="771" max="771" width="11.7109375" style="37" customWidth="1"/>
    <col min="772" max="772" width="19.5703125" style="37" customWidth="1"/>
    <col min="773" max="773" width="15.5703125" style="37" customWidth="1"/>
    <col min="774" max="777" width="0" style="37" hidden="1" customWidth="1"/>
    <col min="778" max="1024" width="9.140625" style="37"/>
    <col min="1025" max="1025" width="27.85546875" style="37" customWidth="1"/>
    <col min="1026" max="1026" width="14.140625" style="37" customWidth="1"/>
    <col min="1027" max="1027" width="11.7109375" style="37" customWidth="1"/>
    <col min="1028" max="1028" width="19.5703125" style="37" customWidth="1"/>
    <col min="1029" max="1029" width="15.5703125" style="37" customWidth="1"/>
    <col min="1030" max="1033" width="0" style="37" hidden="1" customWidth="1"/>
    <col min="1034" max="1280" width="9.140625" style="37"/>
    <col min="1281" max="1281" width="27.85546875" style="37" customWidth="1"/>
    <col min="1282" max="1282" width="14.140625" style="37" customWidth="1"/>
    <col min="1283" max="1283" width="11.7109375" style="37" customWidth="1"/>
    <col min="1284" max="1284" width="19.5703125" style="37" customWidth="1"/>
    <col min="1285" max="1285" width="15.5703125" style="37" customWidth="1"/>
    <col min="1286" max="1289" width="0" style="37" hidden="1" customWidth="1"/>
    <col min="1290" max="1536" width="9.140625" style="37"/>
    <col min="1537" max="1537" width="27.85546875" style="37" customWidth="1"/>
    <col min="1538" max="1538" width="14.140625" style="37" customWidth="1"/>
    <col min="1539" max="1539" width="11.7109375" style="37" customWidth="1"/>
    <col min="1540" max="1540" width="19.5703125" style="37" customWidth="1"/>
    <col min="1541" max="1541" width="15.5703125" style="37" customWidth="1"/>
    <col min="1542" max="1545" width="0" style="37" hidden="1" customWidth="1"/>
    <col min="1546" max="1792" width="9.140625" style="37"/>
    <col min="1793" max="1793" width="27.85546875" style="37" customWidth="1"/>
    <col min="1794" max="1794" width="14.140625" style="37" customWidth="1"/>
    <col min="1795" max="1795" width="11.7109375" style="37" customWidth="1"/>
    <col min="1796" max="1796" width="19.5703125" style="37" customWidth="1"/>
    <col min="1797" max="1797" width="15.5703125" style="37" customWidth="1"/>
    <col min="1798" max="1801" width="0" style="37" hidden="1" customWidth="1"/>
    <col min="1802" max="2048" width="9.140625" style="37"/>
    <col min="2049" max="2049" width="27.85546875" style="37" customWidth="1"/>
    <col min="2050" max="2050" width="14.140625" style="37" customWidth="1"/>
    <col min="2051" max="2051" width="11.7109375" style="37" customWidth="1"/>
    <col min="2052" max="2052" width="19.5703125" style="37" customWidth="1"/>
    <col min="2053" max="2053" width="15.5703125" style="37" customWidth="1"/>
    <col min="2054" max="2057" width="0" style="37" hidden="1" customWidth="1"/>
    <col min="2058" max="2304" width="9.140625" style="37"/>
    <col min="2305" max="2305" width="27.85546875" style="37" customWidth="1"/>
    <col min="2306" max="2306" width="14.140625" style="37" customWidth="1"/>
    <col min="2307" max="2307" width="11.7109375" style="37" customWidth="1"/>
    <col min="2308" max="2308" width="19.5703125" style="37" customWidth="1"/>
    <col min="2309" max="2309" width="15.5703125" style="37" customWidth="1"/>
    <col min="2310" max="2313" width="0" style="37" hidden="1" customWidth="1"/>
    <col min="2314" max="2560" width="9.140625" style="37"/>
    <col min="2561" max="2561" width="27.85546875" style="37" customWidth="1"/>
    <col min="2562" max="2562" width="14.140625" style="37" customWidth="1"/>
    <col min="2563" max="2563" width="11.7109375" style="37" customWidth="1"/>
    <col min="2564" max="2564" width="19.5703125" style="37" customWidth="1"/>
    <col min="2565" max="2565" width="15.5703125" style="37" customWidth="1"/>
    <col min="2566" max="2569" width="0" style="37" hidden="1" customWidth="1"/>
    <col min="2570" max="2816" width="9.140625" style="37"/>
    <col min="2817" max="2817" width="27.85546875" style="37" customWidth="1"/>
    <col min="2818" max="2818" width="14.140625" style="37" customWidth="1"/>
    <col min="2819" max="2819" width="11.7109375" style="37" customWidth="1"/>
    <col min="2820" max="2820" width="19.5703125" style="37" customWidth="1"/>
    <col min="2821" max="2821" width="15.5703125" style="37" customWidth="1"/>
    <col min="2822" max="2825" width="0" style="37" hidden="1" customWidth="1"/>
    <col min="2826" max="3072" width="9.140625" style="37"/>
    <col min="3073" max="3073" width="27.85546875" style="37" customWidth="1"/>
    <col min="3074" max="3074" width="14.140625" style="37" customWidth="1"/>
    <col min="3075" max="3075" width="11.7109375" style="37" customWidth="1"/>
    <col min="3076" max="3076" width="19.5703125" style="37" customWidth="1"/>
    <col min="3077" max="3077" width="15.5703125" style="37" customWidth="1"/>
    <col min="3078" max="3081" width="0" style="37" hidden="1" customWidth="1"/>
    <col min="3082" max="3328" width="9.140625" style="37"/>
    <col min="3329" max="3329" width="27.85546875" style="37" customWidth="1"/>
    <col min="3330" max="3330" width="14.140625" style="37" customWidth="1"/>
    <col min="3331" max="3331" width="11.7109375" style="37" customWidth="1"/>
    <col min="3332" max="3332" width="19.5703125" style="37" customWidth="1"/>
    <col min="3333" max="3333" width="15.5703125" style="37" customWidth="1"/>
    <col min="3334" max="3337" width="0" style="37" hidden="1" customWidth="1"/>
    <col min="3338" max="3584" width="9.140625" style="37"/>
    <col min="3585" max="3585" width="27.85546875" style="37" customWidth="1"/>
    <col min="3586" max="3586" width="14.140625" style="37" customWidth="1"/>
    <col min="3587" max="3587" width="11.7109375" style="37" customWidth="1"/>
    <col min="3588" max="3588" width="19.5703125" style="37" customWidth="1"/>
    <col min="3589" max="3589" width="15.5703125" style="37" customWidth="1"/>
    <col min="3590" max="3593" width="0" style="37" hidden="1" customWidth="1"/>
    <col min="3594" max="3840" width="9.140625" style="37"/>
    <col min="3841" max="3841" width="27.85546875" style="37" customWidth="1"/>
    <col min="3842" max="3842" width="14.140625" style="37" customWidth="1"/>
    <col min="3843" max="3843" width="11.7109375" style="37" customWidth="1"/>
    <col min="3844" max="3844" width="19.5703125" style="37" customWidth="1"/>
    <col min="3845" max="3845" width="15.5703125" style="37" customWidth="1"/>
    <col min="3846" max="3849" width="0" style="37" hidden="1" customWidth="1"/>
    <col min="3850" max="4096" width="9.140625" style="37"/>
    <col min="4097" max="4097" width="27.85546875" style="37" customWidth="1"/>
    <col min="4098" max="4098" width="14.140625" style="37" customWidth="1"/>
    <col min="4099" max="4099" width="11.7109375" style="37" customWidth="1"/>
    <col min="4100" max="4100" width="19.5703125" style="37" customWidth="1"/>
    <col min="4101" max="4101" width="15.5703125" style="37" customWidth="1"/>
    <col min="4102" max="4105" width="0" style="37" hidden="1" customWidth="1"/>
    <col min="4106" max="4352" width="9.140625" style="37"/>
    <col min="4353" max="4353" width="27.85546875" style="37" customWidth="1"/>
    <col min="4354" max="4354" width="14.140625" style="37" customWidth="1"/>
    <col min="4355" max="4355" width="11.7109375" style="37" customWidth="1"/>
    <col min="4356" max="4356" width="19.5703125" style="37" customWidth="1"/>
    <col min="4357" max="4357" width="15.5703125" style="37" customWidth="1"/>
    <col min="4358" max="4361" width="0" style="37" hidden="1" customWidth="1"/>
    <col min="4362" max="4608" width="9.140625" style="37"/>
    <col min="4609" max="4609" width="27.85546875" style="37" customWidth="1"/>
    <col min="4610" max="4610" width="14.140625" style="37" customWidth="1"/>
    <col min="4611" max="4611" width="11.7109375" style="37" customWidth="1"/>
    <col min="4612" max="4612" width="19.5703125" style="37" customWidth="1"/>
    <col min="4613" max="4613" width="15.5703125" style="37" customWidth="1"/>
    <col min="4614" max="4617" width="0" style="37" hidden="1" customWidth="1"/>
    <col min="4618" max="4864" width="9.140625" style="37"/>
    <col min="4865" max="4865" width="27.85546875" style="37" customWidth="1"/>
    <col min="4866" max="4866" width="14.140625" style="37" customWidth="1"/>
    <col min="4867" max="4867" width="11.7109375" style="37" customWidth="1"/>
    <col min="4868" max="4868" width="19.5703125" style="37" customWidth="1"/>
    <col min="4869" max="4869" width="15.5703125" style="37" customWidth="1"/>
    <col min="4870" max="4873" width="0" style="37" hidden="1" customWidth="1"/>
    <col min="4874" max="5120" width="9.140625" style="37"/>
    <col min="5121" max="5121" width="27.85546875" style="37" customWidth="1"/>
    <col min="5122" max="5122" width="14.140625" style="37" customWidth="1"/>
    <col min="5123" max="5123" width="11.7109375" style="37" customWidth="1"/>
    <col min="5124" max="5124" width="19.5703125" style="37" customWidth="1"/>
    <col min="5125" max="5125" width="15.5703125" style="37" customWidth="1"/>
    <col min="5126" max="5129" width="0" style="37" hidden="1" customWidth="1"/>
    <col min="5130" max="5376" width="9.140625" style="37"/>
    <col min="5377" max="5377" width="27.85546875" style="37" customWidth="1"/>
    <col min="5378" max="5378" width="14.140625" style="37" customWidth="1"/>
    <col min="5379" max="5379" width="11.7109375" style="37" customWidth="1"/>
    <col min="5380" max="5380" width="19.5703125" style="37" customWidth="1"/>
    <col min="5381" max="5381" width="15.5703125" style="37" customWidth="1"/>
    <col min="5382" max="5385" width="0" style="37" hidden="1" customWidth="1"/>
    <col min="5386" max="5632" width="9.140625" style="37"/>
    <col min="5633" max="5633" width="27.85546875" style="37" customWidth="1"/>
    <col min="5634" max="5634" width="14.140625" style="37" customWidth="1"/>
    <col min="5635" max="5635" width="11.7109375" style="37" customWidth="1"/>
    <col min="5636" max="5636" width="19.5703125" style="37" customWidth="1"/>
    <col min="5637" max="5637" width="15.5703125" style="37" customWidth="1"/>
    <col min="5638" max="5641" width="0" style="37" hidden="1" customWidth="1"/>
    <col min="5642" max="5888" width="9.140625" style="37"/>
    <col min="5889" max="5889" width="27.85546875" style="37" customWidth="1"/>
    <col min="5890" max="5890" width="14.140625" style="37" customWidth="1"/>
    <col min="5891" max="5891" width="11.7109375" style="37" customWidth="1"/>
    <col min="5892" max="5892" width="19.5703125" style="37" customWidth="1"/>
    <col min="5893" max="5893" width="15.5703125" style="37" customWidth="1"/>
    <col min="5894" max="5897" width="0" style="37" hidden="1" customWidth="1"/>
    <col min="5898" max="6144" width="9.140625" style="37"/>
    <col min="6145" max="6145" width="27.85546875" style="37" customWidth="1"/>
    <col min="6146" max="6146" width="14.140625" style="37" customWidth="1"/>
    <col min="6147" max="6147" width="11.7109375" style="37" customWidth="1"/>
    <col min="6148" max="6148" width="19.5703125" style="37" customWidth="1"/>
    <col min="6149" max="6149" width="15.5703125" style="37" customWidth="1"/>
    <col min="6150" max="6153" width="0" style="37" hidden="1" customWidth="1"/>
    <col min="6154" max="6400" width="9.140625" style="37"/>
    <col min="6401" max="6401" width="27.85546875" style="37" customWidth="1"/>
    <col min="6402" max="6402" width="14.140625" style="37" customWidth="1"/>
    <col min="6403" max="6403" width="11.7109375" style="37" customWidth="1"/>
    <col min="6404" max="6404" width="19.5703125" style="37" customWidth="1"/>
    <col min="6405" max="6405" width="15.5703125" style="37" customWidth="1"/>
    <col min="6406" max="6409" width="0" style="37" hidden="1" customWidth="1"/>
    <col min="6410" max="6656" width="9.140625" style="37"/>
    <col min="6657" max="6657" width="27.85546875" style="37" customWidth="1"/>
    <col min="6658" max="6658" width="14.140625" style="37" customWidth="1"/>
    <col min="6659" max="6659" width="11.7109375" style="37" customWidth="1"/>
    <col min="6660" max="6660" width="19.5703125" style="37" customWidth="1"/>
    <col min="6661" max="6661" width="15.5703125" style="37" customWidth="1"/>
    <col min="6662" max="6665" width="0" style="37" hidden="1" customWidth="1"/>
    <col min="6666" max="6912" width="9.140625" style="37"/>
    <col min="6913" max="6913" width="27.85546875" style="37" customWidth="1"/>
    <col min="6914" max="6914" width="14.140625" style="37" customWidth="1"/>
    <col min="6915" max="6915" width="11.7109375" style="37" customWidth="1"/>
    <col min="6916" max="6916" width="19.5703125" style="37" customWidth="1"/>
    <col min="6917" max="6917" width="15.5703125" style="37" customWidth="1"/>
    <col min="6918" max="6921" width="0" style="37" hidden="1" customWidth="1"/>
    <col min="6922" max="7168" width="9.140625" style="37"/>
    <col min="7169" max="7169" width="27.85546875" style="37" customWidth="1"/>
    <col min="7170" max="7170" width="14.140625" style="37" customWidth="1"/>
    <col min="7171" max="7171" width="11.7109375" style="37" customWidth="1"/>
    <col min="7172" max="7172" width="19.5703125" style="37" customWidth="1"/>
    <col min="7173" max="7173" width="15.5703125" style="37" customWidth="1"/>
    <col min="7174" max="7177" width="0" style="37" hidden="1" customWidth="1"/>
    <col min="7178" max="7424" width="9.140625" style="37"/>
    <col min="7425" max="7425" width="27.85546875" style="37" customWidth="1"/>
    <col min="7426" max="7426" width="14.140625" style="37" customWidth="1"/>
    <col min="7427" max="7427" width="11.7109375" style="37" customWidth="1"/>
    <col min="7428" max="7428" width="19.5703125" style="37" customWidth="1"/>
    <col min="7429" max="7429" width="15.5703125" style="37" customWidth="1"/>
    <col min="7430" max="7433" width="0" style="37" hidden="1" customWidth="1"/>
    <col min="7434" max="7680" width="9.140625" style="37"/>
    <col min="7681" max="7681" width="27.85546875" style="37" customWidth="1"/>
    <col min="7682" max="7682" width="14.140625" style="37" customWidth="1"/>
    <col min="7683" max="7683" width="11.7109375" style="37" customWidth="1"/>
    <col min="7684" max="7684" width="19.5703125" style="37" customWidth="1"/>
    <col min="7685" max="7685" width="15.5703125" style="37" customWidth="1"/>
    <col min="7686" max="7689" width="0" style="37" hidden="1" customWidth="1"/>
    <col min="7690" max="7936" width="9.140625" style="37"/>
    <col min="7937" max="7937" width="27.85546875" style="37" customWidth="1"/>
    <col min="7938" max="7938" width="14.140625" style="37" customWidth="1"/>
    <col min="7939" max="7939" width="11.7109375" style="37" customWidth="1"/>
    <col min="7940" max="7940" width="19.5703125" style="37" customWidth="1"/>
    <col min="7941" max="7941" width="15.5703125" style="37" customWidth="1"/>
    <col min="7942" max="7945" width="0" style="37" hidden="1" customWidth="1"/>
    <col min="7946" max="8192" width="9.140625" style="37"/>
    <col min="8193" max="8193" width="27.85546875" style="37" customWidth="1"/>
    <col min="8194" max="8194" width="14.140625" style="37" customWidth="1"/>
    <col min="8195" max="8195" width="11.7109375" style="37" customWidth="1"/>
    <col min="8196" max="8196" width="19.5703125" style="37" customWidth="1"/>
    <col min="8197" max="8197" width="15.5703125" style="37" customWidth="1"/>
    <col min="8198" max="8201" width="0" style="37" hidden="1" customWidth="1"/>
    <col min="8202" max="8448" width="9.140625" style="37"/>
    <col min="8449" max="8449" width="27.85546875" style="37" customWidth="1"/>
    <col min="8450" max="8450" width="14.140625" style="37" customWidth="1"/>
    <col min="8451" max="8451" width="11.7109375" style="37" customWidth="1"/>
    <col min="8452" max="8452" width="19.5703125" style="37" customWidth="1"/>
    <col min="8453" max="8453" width="15.5703125" style="37" customWidth="1"/>
    <col min="8454" max="8457" width="0" style="37" hidden="1" customWidth="1"/>
    <col min="8458" max="8704" width="9.140625" style="37"/>
    <col min="8705" max="8705" width="27.85546875" style="37" customWidth="1"/>
    <col min="8706" max="8706" width="14.140625" style="37" customWidth="1"/>
    <col min="8707" max="8707" width="11.7109375" style="37" customWidth="1"/>
    <col min="8708" max="8708" width="19.5703125" style="37" customWidth="1"/>
    <col min="8709" max="8709" width="15.5703125" style="37" customWidth="1"/>
    <col min="8710" max="8713" width="0" style="37" hidden="1" customWidth="1"/>
    <col min="8714" max="8960" width="9.140625" style="37"/>
    <col min="8961" max="8961" width="27.85546875" style="37" customWidth="1"/>
    <col min="8962" max="8962" width="14.140625" style="37" customWidth="1"/>
    <col min="8963" max="8963" width="11.7109375" style="37" customWidth="1"/>
    <col min="8964" max="8964" width="19.5703125" style="37" customWidth="1"/>
    <col min="8965" max="8965" width="15.5703125" style="37" customWidth="1"/>
    <col min="8966" max="8969" width="0" style="37" hidden="1" customWidth="1"/>
    <col min="8970" max="9216" width="9.140625" style="37"/>
    <col min="9217" max="9217" width="27.85546875" style="37" customWidth="1"/>
    <col min="9218" max="9218" width="14.140625" style="37" customWidth="1"/>
    <col min="9219" max="9219" width="11.7109375" style="37" customWidth="1"/>
    <col min="9220" max="9220" width="19.5703125" style="37" customWidth="1"/>
    <col min="9221" max="9221" width="15.5703125" style="37" customWidth="1"/>
    <col min="9222" max="9225" width="0" style="37" hidden="1" customWidth="1"/>
    <col min="9226" max="9472" width="9.140625" style="37"/>
    <col min="9473" max="9473" width="27.85546875" style="37" customWidth="1"/>
    <col min="9474" max="9474" width="14.140625" style="37" customWidth="1"/>
    <col min="9475" max="9475" width="11.7109375" style="37" customWidth="1"/>
    <col min="9476" max="9476" width="19.5703125" style="37" customWidth="1"/>
    <col min="9477" max="9477" width="15.5703125" style="37" customWidth="1"/>
    <col min="9478" max="9481" width="0" style="37" hidden="1" customWidth="1"/>
    <col min="9482" max="9728" width="9.140625" style="37"/>
    <col min="9729" max="9729" width="27.85546875" style="37" customWidth="1"/>
    <col min="9730" max="9730" width="14.140625" style="37" customWidth="1"/>
    <col min="9731" max="9731" width="11.7109375" style="37" customWidth="1"/>
    <col min="9732" max="9732" width="19.5703125" style="37" customWidth="1"/>
    <col min="9733" max="9733" width="15.5703125" style="37" customWidth="1"/>
    <col min="9734" max="9737" width="0" style="37" hidden="1" customWidth="1"/>
    <col min="9738" max="9984" width="9.140625" style="37"/>
    <col min="9985" max="9985" width="27.85546875" style="37" customWidth="1"/>
    <col min="9986" max="9986" width="14.140625" style="37" customWidth="1"/>
    <col min="9987" max="9987" width="11.7109375" style="37" customWidth="1"/>
    <col min="9988" max="9988" width="19.5703125" style="37" customWidth="1"/>
    <col min="9989" max="9989" width="15.5703125" style="37" customWidth="1"/>
    <col min="9990" max="9993" width="0" style="37" hidden="1" customWidth="1"/>
    <col min="9994" max="10240" width="9.140625" style="37"/>
    <col min="10241" max="10241" width="27.85546875" style="37" customWidth="1"/>
    <col min="10242" max="10242" width="14.140625" style="37" customWidth="1"/>
    <col min="10243" max="10243" width="11.7109375" style="37" customWidth="1"/>
    <col min="10244" max="10244" width="19.5703125" style="37" customWidth="1"/>
    <col min="10245" max="10245" width="15.5703125" style="37" customWidth="1"/>
    <col min="10246" max="10249" width="0" style="37" hidden="1" customWidth="1"/>
    <col min="10250" max="10496" width="9.140625" style="37"/>
    <col min="10497" max="10497" width="27.85546875" style="37" customWidth="1"/>
    <col min="10498" max="10498" width="14.140625" style="37" customWidth="1"/>
    <col min="10499" max="10499" width="11.7109375" style="37" customWidth="1"/>
    <col min="10500" max="10500" width="19.5703125" style="37" customWidth="1"/>
    <col min="10501" max="10501" width="15.5703125" style="37" customWidth="1"/>
    <col min="10502" max="10505" width="0" style="37" hidden="1" customWidth="1"/>
    <col min="10506" max="10752" width="9.140625" style="37"/>
    <col min="10753" max="10753" width="27.85546875" style="37" customWidth="1"/>
    <col min="10754" max="10754" width="14.140625" style="37" customWidth="1"/>
    <col min="10755" max="10755" width="11.7109375" style="37" customWidth="1"/>
    <col min="10756" max="10756" width="19.5703125" style="37" customWidth="1"/>
    <col min="10757" max="10757" width="15.5703125" style="37" customWidth="1"/>
    <col min="10758" max="10761" width="0" style="37" hidden="1" customWidth="1"/>
    <col min="10762" max="11008" width="9.140625" style="37"/>
    <col min="11009" max="11009" width="27.85546875" style="37" customWidth="1"/>
    <col min="11010" max="11010" width="14.140625" style="37" customWidth="1"/>
    <col min="11011" max="11011" width="11.7109375" style="37" customWidth="1"/>
    <col min="11012" max="11012" width="19.5703125" style="37" customWidth="1"/>
    <col min="11013" max="11013" width="15.5703125" style="37" customWidth="1"/>
    <col min="11014" max="11017" width="0" style="37" hidden="1" customWidth="1"/>
    <col min="11018" max="11264" width="9.140625" style="37"/>
    <col min="11265" max="11265" width="27.85546875" style="37" customWidth="1"/>
    <col min="11266" max="11266" width="14.140625" style="37" customWidth="1"/>
    <col min="11267" max="11267" width="11.7109375" style="37" customWidth="1"/>
    <col min="11268" max="11268" width="19.5703125" style="37" customWidth="1"/>
    <col min="11269" max="11269" width="15.5703125" style="37" customWidth="1"/>
    <col min="11270" max="11273" width="0" style="37" hidden="1" customWidth="1"/>
    <col min="11274" max="11520" width="9.140625" style="37"/>
    <col min="11521" max="11521" width="27.85546875" style="37" customWidth="1"/>
    <col min="11522" max="11522" width="14.140625" style="37" customWidth="1"/>
    <col min="11523" max="11523" width="11.7109375" style="37" customWidth="1"/>
    <col min="11524" max="11524" width="19.5703125" style="37" customWidth="1"/>
    <col min="11525" max="11525" width="15.5703125" style="37" customWidth="1"/>
    <col min="11526" max="11529" width="0" style="37" hidden="1" customWidth="1"/>
    <col min="11530" max="11776" width="9.140625" style="37"/>
    <col min="11777" max="11777" width="27.85546875" style="37" customWidth="1"/>
    <col min="11778" max="11778" width="14.140625" style="37" customWidth="1"/>
    <col min="11779" max="11779" width="11.7109375" style="37" customWidth="1"/>
    <col min="11780" max="11780" width="19.5703125" style="37" customWidth="1"/>
    <col min="11781" max="11781" width="15.5703125" style="37" customWidth="1"/>
    <col min="11782" max="11785" width="0" style="37" hidden="1" customWidth="1"/>
    <col min="11786" max="12032" width="9.140625" style="37"/>
    <col min="12033" max="12033" width="27.85546875" style="37" customWidth="1"/>
    <col min="12034" max="12034" width="14.140625" style="37" customWidth="1"/>
    <col min="12035" max="12035" width="11.7109375" style="37" customWidth="1"/>
    <col min="12036" max="12036" width="19.5703125" style="37" customWidth="1"/>
    <col min="12037" max="12037" width="15.5703125" style="37" customWidth="1"/>
    <col min="12038" max="12041" width="0" style="37" hidden="1" customWidth="1"/>
    <col min="12042" max="12288" width="9.140625" style="37"/>
    <col min="12289" max="12289" width="27.85546875" style="37" customWidth="1"/>
    <col min="12290" max="12290" width="14.140625" style="37" customWidth="1"/>
    <col min="12291" max="12291" width="11.7109375" style="37" customWidth="1"/>
    <col min="12292" max="12292" width="19.5703125" style="37" customWidth="1"/>
    <col min="12293" max="12293" width="15.5703125" style="37" customWidth="1"/>
    <col min="12294" max="12297" width="0" style="37" hidden="1" customWidth="1"/>
    <col min="12298" max="12544" width="9.140625" style="37"/>
    <col min="12545" max="12545" width="27.85546875" style="37" customWidth="1"/>
    <col min="12546" max="12546" width="14.140625" style="37" customWidth="1"/>
    <col min="12547" max="12547" width="11.7109375" style="37" customWidth="1"/>
    <col min="12548" max="12548" width="19.5703125" style="37" customWidth="1"/>
    <col min="12549" max="12549" width="15.5703125" style="37" customWidth="1"/>
    <col min="12550" max="12553" width="0" style="37" hidden="1" customWidth="1"/>
    <col min="12554" max="12800" width="9.140625" style="37"/>
    <col min="12801" max="12801" width="27.85546875" style="37" customWidth="1"/>
    <col min="12802" max="12802" width="14.140625" style="37" customWidth="1"/>
    <col min="12803" max="12803" width="11.7109375" style="37" customWidth="1"/>
    <col min="12804" max="12804" width="19.5703125" style="37" customWidth="1"/>
    <col min="12805" max="12805" width="15.5703125" style="37" customWidth="1"/>
    <col min="12806" max="12809" width="0" style="37" hidden="1" customWidth="1"/>
    <col min="12810" max="13056" width="9.140625" style="37"/>
    <col min="13057" max="13057" width="27.85546875" style="37" customWidth="1"/>
    <col min="13058" max="13058" width="14.140625" style="37" customWidth="1"/>
    <col min="13059" max="13059" width="11.7109375" style="37" customWidth="1"/>
    <col min="13060" max="13060" width="19.5703125" style="37" customWidth="1"/>
    <col min="13061" max="13061" width="15.5703125" style="37" customWidth="1"/>
    <col min="13062" max="13065" width="0" style="37" hidden="1" customWidth="1"/>
    <col min="13066" max="13312" width="9.140625" style="37"/>
    <col min="13313" max="13313" width="27.85546875" style="37" customWidth="1"/>
    <col min="13314" max="13314" width="14.140625" style="37" customWidth="1"/>
    <col min="13315" max="13315" width="11.7109375" style="37" customWidth="1"/>
    <col min="13316" max="13316" width="19.5703125" style="37" customWidth="1"/>
    <col min="13317" max="13317" width="15.5703125" style="37" customWidth="1"/>
    <col min="13318" max="13321" width="0" style="37" hidden="1" customWidth="1"/>
    <col min="13322" max="13568" width="9.140625" style="37"/>
    <col min="13569" max="13569" width="27.85546875" style="37" customWidth="1"/>
    <col min="13570" max="13570" width="14.140625" style="37" customWidth="1"/>
    <col min="13571" max="13571" width="11.7109375" style="37" customWidth="1"/>
    <col min="13572" max="13572" width="19.5703125" style="37" customWidth="1"/>
    <col min="13573" max="13573" width="15.5703125" style="37" customWidth="1"/>
    <col min="13574" max="13577" width="0" style="37" hidden="1" customWidth="1"/>
    <col min="13578" max="13824" width="9.140625" style="37"/>
    <col min="13825" max="13825" width="27.85546875" style="37" customWidth="1"/>
    <col min="13826" max="13826" width="14.140625" style="37" customWidth="1"/>
    <col min="13827" max="13827" width="11.7109375" style="37" customWidth="1"/>
    <col min="13828" max="13828" width="19.5703125" style="37" customWidth="1"/>
    <col min="13829" max="13829" width="15.5703125" style="37" customWidth="1"/>
    <col min="13830" max="13833" width="0" style="37" hidden="1" customWidth="1"/>
    <col min="13834" max="14080" width="9.140625" style="37"/>
    <col min="14081" max="14081" width="27.85546875" style="37" customWidth="1"/>
    <col min="14082" max="14082" width="14.140625" style="37" customWidth="1"/>
    <col min="14083" max="14083" width="11.7109375" style="37" customWidth="1"/>
    <col min="14084" max="14084" width="19.5703125" style="37" customWidth="1"/>
    <col min="14085" max="14085" width="15.5703125" style="37" customWidth="1"/>
    <col min="14086" max="14089" width="0" style="37" hidden="1" customWidth="1"/>
    <col min="14090" max="14336" width="9.140625" style="37"/>
    <col min="14337" max="14337" width="27.85546875" style="37" customWidth="1"/>
    <col min="14338" max="14338" width="14.140625" style="37" customWidth="1"/>
    <col min="14339" max="14339" width="11.7109375" style="37" customWidth="1"/>
    <col min="14340" max="14340" width="19.5703125" style="37" customWidth="1"/>
    <col min="14341" max="14341" width="15.5703125" style="37" customWidth="1"/>
    <col min="14342" max="14345" width="0" style="37" hidden="1" customWidth="1"/>
    <col min="14346" max="14592" width="9.140625" style="37"/>
    <col min="14593" max="14593" width="27.85546875" style="37" customWidth="1"/>
    <col min="14594" max="14594" width="14.140625" style="37" customWidth="1"/>
    <col min="14595" max="14595" width="11.7109375" style="37" customWidth="1"/>
    <col min="14596" max="14596" width="19.5703125" style="37" customWidth="1"/>
    <col min="14597" max="14597" width="15.5703125" style="37" customWidth="1"/>
    <col min="14598" max="14601" width="0" style="37" hidden="1" customWidth="1"/>
    <col min="14602" max="14848" width="9.140625" style="37"/>
    <col min="14849" max="14849" width="27.85546875" style="37" customWidth="1"/>
    <col min="14850" max="14850" width="14.140625" style="37" customWidth="1"/>
    <col min="14851" max="14851" width="11.7109375" style="37" customWidth="1"/>
    <col min="14852" max="14852" width="19.5703125" style="37" customWidth="1"/>
    <col min="14853" max="14853" width="15.5703125" style="37" customWidth="1"/>
    <col min="14854" max="14857" width="0" style="37" hidden="1" customWidth="1"/>
    <col min="14858" max="15104" width="9.140625" style="37"/>
    <col min="15105" max="15105" width="27.85546875" style="37" customWidth="1"/>
    <col min="15106" max="15106" width="14.140625" style="37" customWidth="1"/>
    <col min="15107" max="15107" width="11.7109375" style="37" customWidth="1"/>
    <col min="15108" max="15108" width="19.5703125" style="37" customWidth="1"/>
    <col min="15109" max="15109" width="15.5703125" style="37" customWidth="1"/>
    <col min="15110" max="15113" width="0" style="37" hidden="1" customWidth="1"/>
    <col min="15114" max="15360" width="9.140625" style="37"/>
    <col min="15361" max="15361" width="27.85546875" style="37" customWidth="1"/>
    <col min="15362" max="15362" width="14.140625" style="37" customWidth="1"/>
    <col min="15363" max="15363" width="11.7109375" style="37" customWidth="1"/>
    <col min="15364" max="15364" width="19.5703125" style="37" customWidth="1"/>
    <col min="15365" max="15365" width="15.5703125" style="37" customWidth="1"/>
    <col min="15366" max="15369" width="0" style="37" hidden="1" customWidth="1"/>
    <col min="15370" max="15616" width="9.140625" style="37"/>
    <col min="15617" max="15617" width="27.85546875" style="37" customWidth="1"/>
    <col min="15618" max="15618" width="14.140625" style="37" customWidth="1"/>
    <col min="15619" max="15619" width="11.7109375" style="37" customWidth="1"/>
    <col min="15620" max="15620" width="19.5703125" style="37" customWidth="1"/>
    <col min="15621" max="15621" width="15.5703125" style="37" customWidth="1"/>
    <col min="15622" max="15625" width="0" style="37" hidden="1" customWidth="1"/>
    <col min="15626" max="15872" width="9.140625" style="37"/>
    <col min="15873" max="15873" width="27.85546875" style="37" customWidth="1"/>
    <col min="15874" max="15874" width="14.140625" style="37" customWidth="1"/>
    <col min="15875" max="15875" width="11.7109375" style="37" customWidth="1"/>
    <col min="15876" max="15876" width="19.5703125" style="37" customWidth="1"/>
    <col min="15877" max="15877" width="15.5703125" style="37" customWidth="1"/>
    <col min="15878" max="15881" width="0" style="37" hidden="1" customWidth="1"/>
    <col min="15882" max="16128" width="9.140625" style="37"/>
    <col min="16129" max="16129" width="27.85546875" style="37" customWidth="1"/>
    <col min="16130" max="16130" width="14.140625" style="37" customWidth="1"/>
    <col min="16131" max="16131" width="11.7109375" style="37" customWidth="1"/>
    <col min="16132" max="16132" width="19.5703125" style="37" customWidth="1"/>
    <col min="16133" max="16133" width="15.5703125" style="37" customWidth="1"/>
    <col min="16134" max="16137" width="0" style="37" hidden="1" customWidth="1"/>
    <col min="16138" max="16384" width="9.140625" style="37"/>
  </cols>
  <sheetData>
    <row r="1" spans="1:10" ht="15.75" customHeight="1" x14ac:dyDescent="0.2">
      <c r="A1" s="659" t="s">
        <v>397</v>
      </c>
      <c r="B1" s="659"/>
      <c r="C1" s="660"/>
      <c r="D1" s="660"/>
      <c r="E1" s="321" t="s">
        <v>398</v>
      </c>
    </row>
    <row r="2" spans="1:10" ht="15.75" customHeight="1" x14ac:dyDescent="0.2">
      <c r="A2" s="659" t="s">
        <v>399</v>
      </c>
      <c r="B2" s="659"/>
      <c r="C2" s="660"/>
      <c r="D2" s="660"/>
    </row>
    <row r="3" spans="1:10" ht="15.75" customHeight="1" x14ac:dyDescent="0.2">
      <c r="A3" s="659" t="s">
        <v>371</v>
      </c>
      <c r="B3" s="659"/>
      <c r="C3" s="660"/>
      <c r="D3" s="660"/>
    </row>
    <row r="4" spans="1:10" ht="15.75" customHeight="1" x14ac:dyDescent="0.2">
      <c r="A4" s="659" t="s">
        <v>468</v>
      </c>
      <c r="B4" s="659"/>
      <c r="C4" s="660"/>
      <c r="D4" s="660"/>
    </row>
    <row r="5" spans="1:10" ht="15.75" customHeight="1" x14ac:dyDescent="0.2">
      <c r="A5" s="659" t="s">
        <v>467</v>
      </c>
      <c r="B5" s="659"/>
      <c r="C5" s="660"/>
      <c r="D5" s="660"/>
    </row>
    <row r="6" spans="1:10" ht="15.75" customHeight="1" x14ac:dyDescent="0.2">
      <c r="A6" s="659" t="s">
        <v>48</v>
      </c>
      <c r="B6" s="659"/>
      <c r="C6" s="660"/>
      <c r="D6" s="660"/>
    </row>
    <row r="7" spans="1:10" ht="15.75" customHeight="1" x14ac:dyDescent="0.2">
      <c r="A7" s="11"/>
      <c r="B7" s="11"/>
      <c r="C7" s="11"/>
      <c r="D7" s="11"/>
    </row>
    <row r="8" spans="1:10" ht="15.75" customHeight="1" thickBo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ht="15.75" customHeight="1" thickBot="1" x14ac:dyDescent="0.25">
      <c r="A9" s="661" t="s">
        <v>489</v>
      </c>
      <c r="B9" s="661"/>
      <c r="C9" s="661"/>
      <c r="D9" s="661"/>
      <c r="E9" s="661"/>
      <c r="F9" s="33"/>
      <c r="G9" s="33"/>
      <c r="H9" s="89"/>
      <c r="I9" s="33"/>
      <c r="J9" s="33"/>
    </row>
    <row r="10" spans="1:10" ht="15.75" customHeight="1" x14ac:dyDescent="0.2">
      <c r="A10" s="90"/>
      <c r="B10" s="90"/>
      <c r="C10" s="90"/>
      <c r="D10" s="90"/>
      <c r="E10" s="90"/>
      <c r="F10" s="33"/>
      <c r="G10" s="33"/>
      <c r="H10" s="33"/>
      <c r="I10" s="33"/>
      <c r="J10" s="33"/>
    </row>
    <row r="12" spans="1:10" ht="15.75" customHeight="1" x14ac:dyDescent="0.2">
      <c r="A12" s="662" t="s">
        <v>50</v>
      </c>
      <c r="B12" s="664" t="s">
        <v>400</v>
      </c>
      <c r="C12" s="664" t="s">
        <v>401</v>
      </c>
      <c r="D12" s="664" t="s">
        <v>402</v>
      </c>
      <c r="E12" s="665" t="s">
        <v>403</v>
      </c>
    </row>
    <row r="13" spans="1:10" ht="15.75" customHeight="1" x14ac:dyDescent="0.2">
      <c r="A13" s="663"/>
      <c r="B13" s="664"/>
      <c r="C13" s="664"/>
      <c r="D13" s="664"/>
      <c r="E13" s="665"/>
    </row>
    <row r="14" spans="1:10" ht="15.75" customHeight="1" x14ac:dyDescent="0.2">
      <c r="A14" s="339" t="s">
        <v>447</v>
      </c>
      <c r="B14" s="339" t="s">
        <v>448</v>
      </c>
      <c r="C14" s="673">
        <v>2593</v>
      </c>
      <c r="D14" s="674">
        <v>1.1000000000000001</v>
      </c>
      <c r="E14" s="672">
        <v>2852.3</v>
      </c>
    </row>
    <row r="15" spans="1:10" ht="15.75" customHeight="1" x14ac:dyDescent="0.2">
      <c r="A15" s="339"/>
      <c r="B15" s="339"/>
      <c r="C15" s="339"/>
      <c r="D15" s="340"/>
      <c r="E15" s="506"/>
    </row>
    <row r="16" spans="1:10" ht="12" x14ac:dyDescent="0.2">
      <c r="A16" s="339"/>
      <c r="B16" s="339"/>
      <c r="C16" s="339"/>
      <c r="D16" s="340"/>
      <c r="E16" s="506"/>
    </row>
    <row r="17" spans="1:11" ht="12" x14ac:dyDescent="0.2">
      <c r="A17" s="339"/>
      <c r="B17" s="339"/>
      <c r="C17" s="339"/>
      <c r="D17" s="340"/>
      <c r="E17" s="506"/>
    </row>
    <row r="18" spans="1:11" ht="17.25" customHeight="1" x14ac:dyDescent="0.2">
      <c r="A18" s="92"/>
      <c r="B18" s="93"/>
      <c r="C18" s="94"/>
      <c r="D18" s="95"/>
      <c r="E18" s="338"/>
    </row>
    <row r="19" spans="1:11" ht="15.75" customHeight="1" x14ac:dyDescent="0.2">
      <c r="A19" s="96" t="s">
        <v>404</v>
      </c>
      <c r="B19" s="97"/>
      <c r="C19" s="142"/>
      <c r="D19" s="675">
        <f>SUM(D14:D17)</f>
        <v>1.1000000000000001</v>
      </c>
      <c r="E19" s="675">
        <f>SUM(E14:E18)</f>
        <v>2852.3</v>
      </c>
    </row>
    <row r="20" spans="1:11" ht="15.75" customHeight="1" x14ac:dyDescent="0.2">
      <c r="A20" s="98"/>
      <c r="B20" s="64"/>
      <c r="C20" s="64"/>
      <c r="D20" s="64"/>
      <c r="E20" s="99"/>
      <c r="K20" s="91"/>
    </row>
    <row r="21" spans="1:11" ht="15.75" customHeight="1" x14ac:dyDescent="0.2">
      <c r="A21" s="11" t="s">
        <v>224</v>
      </c>
      <c r="B21" s="38"/>
      <c r="C21" s="33"/>
      <c r="D21" s="38" t="s">
        <v>225</v>
      </c>
      <c r="E21" s="100"/>
      <c r="F21" s="101"/>
      <c r="G21" s="101"/>
      <c r="H21" s="101"/>
      <c r="I21" s="101"/>
    </row>
    <row r="22" spans="1:11" ht="15.75" customHeight="1" x14ac:dyDescent="0.2">
      <c r="A22" s="11" t="s">
        <v>452</v>
      </c>
      <c r="B22" s="38"/>
      <c r="C22" s="33"/>
      <c r="D22" s="38" t="s">
        <v>226</v>
      </c>
      <c r="E22" s="11"/>
      <c r="F22" s="101"/>
      <c r="G22" s="101"/>
      <c r="H22" s="101"/>
      <c r="I22" s="101"/>
    </row>
    <row r="23" spans="1:11" ht="15.75" customHeight="1" x14ac:dyDescent="0.2">
      <c r="A23" s="11"/>
      <c r="B23" s="38"/>
      <c r="C23" s="33"/>
      <c r="D23" s="38"/>
      <c r="E23" s="11"/>
      <c r="F23" s="101"/>
      <c r="G23" s="101"/>
      <c r="H23" s="101"/>
      <c r="I23" s="101"/>
    </row>
    <row r="24" spans="1:11" ht="15.75" customHeight="1" x14ac:dyDescent="0.2">
      <c r="B24" s="60"/>
      <c r="C24" s="33"/>
      <c r="F24" s="102"/>
      <c r="G24" s="101"/>
      <c r="H24" s="101"/>
      <c r="I24" s="101"/>
    </row>
  </sheetData>
  <mergeCells count="12">
    <mergeCell ref="A9:E9"/>
    <mergeCell ref="A12:A13"/>
    <mergeCell ref="B12:B13"/>
    <mergeCell ref="C12:C13"/>
    <mergeCell ref="D12:D13"/>
    <mergeCell ref="E12:E13"/>
    <mergeCell ref="A6:D6"/>
    <mergeCell ref="A1:D1"/>
    <mergeCell ref="A2:D2"/>
    <mergeCell ref="A3:D3"/>
    <mergeCell ref="A4:D4"/>
    <mergeCell ref="A5:D5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9"/>
  <sheetViews>
    <sheetView zoomScale="90" zoomScaleNormal="90" workbookViewId="0">
      <selection activeCell="E19" sqref="E19"/>
    </sheetView>
  </sheetViews>
  <sheetFormatPr defaultRowHeight="12.75" x14ac:dyDescent="0.2"/>
  <cols>
    <col min="1" max="1" width="6.5703125" style="27" customWidth="1"/>
    <col min="2" max="2" width="25.5703125" style="27" customWidth="1"/>
    <col min="3" max="3" width="21.42578125" style="27" customWidth="1"/>
    <col min="4" max="4" width="20" style="27" customWidth="1"/>
    <col min="5" max="5" width="17.7109375" style="27" customWidth="1"/>
    <col min="6" max="6" width="19.140625" style="27" customWidth="1"/>
    <col min="7" max="7" width="20" style="27" customWidth="1"/>
    <col min="8" max="8" width="17.140625" style="27" customWidth="1"/>
    <col min="9" max="16384" width="9.140625" style="27"/>
  </cols>
  <sheetData>
    <row r="1" spans="1:9" ht="15.75" x14ac:dyDescent="0.25">
      <c r="A1" s="29"/>
      <c r="B1" s="29"/>
      <c r="C1" s="29"/>
      <c r="D1" s="29"/>
      <c r="E1" s="29"/>
      <c r="F1" s="29"/>
      <c r="G1" s="29"/>
      <c r="H1" s="29"/>
      <c r="I1" s="103"/>
    </row>
    <row r="2" spans="1:9" ht="15.75" x14ac:dyDescent="0.25">
      <c r="A2" s="668" t="s">
        <v>487</v>
      </c>
      <c r="B2" s="668"/>
      <c r="C2" s="668"/>
      <c r="D2" s="668"/>
      <c r="E2" s="668"/>
      <c r="F2" s="668"/>
      <c r="G2" s="668"/>
      <c r="H2" s="104" t="s">
        <v>405</v>
      </c>
      <c r="I2" s="103"/>
    </row>
    <row r="3" spans="1:9" ht="15.75" x14ac:dyDescent="0.25">
      <c r="A3" s="28"/>
      <c r="B3" s="28"/>
      <c r="C3" s="28"/>
      <c r="D3" s="28"/>
      <c r="E3" s="28"/>
      <c r="F3" s="28"/>
      <c r="G3" s="28"/>
      <c r="H3" s="28"/>
      <c r="I3" s="105"/>
    </row>
    <row r="4" spans="1:9" ht="63" x14ac:dyDescent="0.2">
      <c r="A4" s="106" t="s">
        <v>406</v>
      </c>
      <c r="B4" s="106" t="s">
        <v>407</v>
      </c>
      <c r="C4" s="106" t="s">
        <v>408</v>
      </c>
      <c r="D4" s="106" t="s">
        <v>409</v>
      </c>
      <c r="E4" s="106" t="s">
        <v>410</v>
      </c>
      <c r="F4" s="106" t="s">
        <v>411</v>
      </c>
      <c r="G4" s="106" t="s">
        <v>412</v>
      </c>
      <c r="H4" s="106" t="s">
        <v>413</v>
      </c>
      <c r="I4" s="105"/>
    </row>
    <row r="5" spans="1:9" ht="15.75" x14ac:dyDescent="0.25">
      <c r="A5" s="107">
        <v>1</v>
      </c>
      <c r="B5" s="108" t="s">
        <v>414</v>
      </c>
      <c r="C5" s="109">
        <v>0</v>
      </c>
      <c r="D5" s="108">
        <v>0</v>
      </c>
      <c r="E5" s="109">
        <v>0</v>
      </c>
      <c r="F5" s="108">
        <v>0</v>
      </c>
      <c r="G5" s="110">
        <v>0</v>
      </c>
      <c r="H5" s="108">
        <v>0</v>
      </c>
      <c r="I5" s="105"/>
    </row>
    <row r="6" spans="1:9" ht="15.75" x14ac:dyDescent="0.25">
      <c r="A6" s="107">
        <v>2</v>
      </c>
      <c r="B6" s="108" t="s">
        <v>415</v>
      </c>
      <c r="C6" s="109">
        <v>20797.563999999998</v>
      </c>
      <c r="D6" s="108">
        <v>1</v>
      </c>
      <c r="E6" s="109">
        <v>0</v>
      </c>
      <c r="F6" s="108">
        <v>0</v>
      </c>
      <c r="G6" s="110">
        <v>20797.563999999998</v>
      </c>
      <c r="H6" s="108">
        <v>1</v>
      </c>
      <c r="I6" s="105"/>
    </row>
    <row r="7" spans="1:9" ht="15.75" x14ac:dyDescent="0.25">
      <c r="A7" s="107">
        <v>3</v>
      </c>
      <c r="B7" s="108" t="s">
        <v>416</v>
      </c>
      <c r="C7" s="109">
        <v>1454563.2195999997</v>
      </c>
      <c r="D7" s="108">
        <v>5</v>
      </c>
      <c r="E7" s="109">
        <v>41084.904300000002</v>
      </c>
      <c r="F7" s="108">
        <v>1</v>
      </c>
      <c r="G7" s="110">
        <v>1495648.1238999998</v>
      </c>
      <c r="H7" s="108">
        <v>6</v>
      </c>
      <c r="I7" s="105"/>
    </row>
    <row r="8" spans="1:9" ht="15.75" x14ac:dyDescent="0.25">
      <c r="A8" s="107">
        <v>4</v>
      </c>
      <c r="B8" s="108" t="s">
        <v>417</v>
      </c>
      <c r="C8" s="109">
        <v>0</v>
      </c>
      <c r="D8" s="108">
        <v>0</v>
      </c>
      <c r="E8" s="109">
        <v>0</v>
      </c>
      <c r="F8" s="108">
        <v>0</v>
      </c>
      <c r="G8" s="110">
        <v>0</v>
      </c>
      <c r="H8" s="108">
        <v>0</v>
      </c>
      <c r="I8" s="105"/>
    </row>
    <row r="9" spans="1:9" ht="15.75" x14ac:dyDescent="0.25">
      <c r="A9" s="107">
        <v>5</v>
      </c>
      <c r="B9" s="108" t="s">
        <v>418</v>
      </c>
      <c r="C9" s="109">
        <v>0</v>
      </c>
      <c r="D9" s="108">
        <v>0</v>
      </c>
      <c r="E9" s="109">
        <v>0</v>
      </c>
      <c r="F9" s="108">
        <v>0</v>
      </c>
      <c r="G9" s="110">
        <v>0</v>
      </c>
      <c r="H9" s="108">
        <v>0</v>
      </c>
      <c r="I9" s="105"/>
    </row>
    <row r="10" spans="1:9" ht="15.75" x14ac:dyDescent="0.25">
      <c r="A10" s="107">
        <v>6</v>
      </c>
      <c r="B10" s="108" t="s">
        <v>419</v>
      </c>
      <c r="C10" s="109">
        <v>164157.21340000001</v>
      </c>
      <c r="D10" s="108">
        <v>18</v>
      </c>
      <c r="E10" s="109">
        <v>4742.8879999999999</v>
      </c>
      <c r="F10" s="108">
        <v>1</v>
      </c>
      <c r="G10" s="110">
        <v>168900.10140000001</v>
      </c>
      <c r="H10" s="108">
        <v>19</v>
      </c>
      <c r="I10" s="105"/>
    </row>
    <row r="11" spans="1:9" ht="16.5" thickBot="1" x14ac:dyDescent="0.3">
      <c r="A11" s="107">
        <v>7</v>
      </c>
      <c r="B11" s="108" t="s">
        <v>420</v>
      </c>
      <c r="C11" s="109">
        <v>40363.901400000002</v>
      </c>
      <c r="D11" s="108">
        <v>173</v>
      </c>
      <c r="E11" s="109">
        <v>0</v>
      </c>
      <c r="F11" s="108">
        <v>0</v>
      </c>
      <c r="G11" s="111">
        <v>40363.901400000002</v>
      </c>
      <c r="H11" s="108">
        <v>173</v>
      </c>
      <c r="I11" s="105"/>
    </row>
    <row r="12" spans="1:9" ht="16.5" thickBot="1" x14ac:dyDescent="0.3">
      <c r="A12" s="29"/>
      <c r="B12" s="29"/>
      <c r="C12" s="112"/>
      <c r="D12" s="29"/>
      <c r="E12" s="29"/>
      <c r="F12" s="29"/>
      <c r="G12" s="113">
        <f>SUM(G5:G11)</f>
        <v>1725709.6906999999</v>
      </c>
      <c r="H12" s="29"/>
      <c r="I12" s="105"/>
    </row>
    <row r="13" spans="1:9" ht="15.75" x14ac:dyDescent="0.25">
      <c r="A13" s="29"/>
      <c r="B13" s="29"/>
      <c r="C13" s="29"/>
      <c r="D13" s="29"/>
      <c r="E13" s="29"/>
      <c r="F13" s="29"/>
      <c r="G13" s="114"/>
      <c r="H13" s="29"/>
      <c r="I13" s="105"/>
    </row>
    <row r="14" spans="1:9" ht="15.75" x14ac:dyDescent="0.25">
      <c r="A14" s="669" t="s">
        <v>488</v>
      </c>
      <c r="B14" s="669"/>
      <c r="C14" s="669"/>
      <c r="D14" s="669"/>
      <c r="E14" s="669"/>
      <c r="F14" s="669"/>
      <c r="G14" s="669"/>
      <c r="H14" s="29"/>
      <c r="I14" s="105"/>
    </row>
    <row r="15" spans="1:9" ht="15.75" x14ac:dyDescent="0.25">
      <c r="A15" s="28"/>
      <c r="B15" s="28"/>
      <c r="C15" s="28"/>
      <c r="D15" s="28"/>
      <c r="E15" s="28"/>
      <c r="F15" s="28"/>
      <c r="G15" s="28"/>
      <c r="H15" s="28"/>
      <c r="I15" s="105"/>
    </row>
    <row r="16" spans="1:9" ht="47.25" x14ac:dyDescent="0.25">
      <c r="A16" s="115" t="s">
        <v>406</v>
      </c>
      <c r="B16" s="670" t="s">
        <v>407</v>
      </c>
      <c r="C16" s="670"/>
      <c r="D16" s="115" t="s">
        <v>421</v>
      </c>
      <c r="E16" s="28"/>
      <c r="F16" s="29"/>
      <c r="G16" s="114"/>
      <c r="H16" s="29"/>
    </row>
    <row r="17" spans="1:8" ht="15.75" x14ac:dyDescent="0.25">
      <c r="A17" s="116">
        <v>1</v>
      </c>
      <c r="B17" s="666" t="s">
        <v>424</v>
      </c>
      <c r="C17" s="667"/>
      <c r="D17" s="117">
        <v>0.24336099999999999</v>
      </c>
      <c r="E17" s="118"/>
      <c r="F17" s="112"/>
      <c r="G17" s="118"/>
      <c r="H17" s="29"/>
    </row>
    <row r="18" spans="1:8" ht="15.75" x14ac:dyDescent="0.25">
      <c r="A18" s="116">
        <v>2</v>
      </c>
      <c r="B18" s="666" t="s">
        <v>423</v>
      </c>
      <c r="C18" s="667"/>
      <c r="D18" s="117">
        <v>0.220328</v>
      </c>
      <c r="E18" s="28"/>
      <c r="F18" s="119"/>
      <c r="G18" s="29"/>
      <c r="H18" s="29"/>
    </row>
    <row r="19" spans="1:8" ht="15.75" x14ac:dyDescent="0.25">
      <c r="A19" s="116">
        <v>3</v>
      </c>
      <c r="B19" s="666" t="s">
        <v>422</v>
      </c>
      <c r="C19" s="667"/>
      <c r="D19" s="117">
        <v>0.219475</v>
      </c>
      <c r="E19" s="28"/>
      <c r="F19" s="29"/>
      <c r="G19" s="29"/>
      <c r="H19" s="29"/>
    </row>
    <row r="20" spans="1:8" ht="15.75" x14ac:dyDescent="0.25">
      <c r="A20" s="116">
        <v>4</v>
      </c>
      <c r="B20" s="666" t="s">
        <v>425</v>
      </c>
      <c r="C20" s="667"/>
      <c r="D20" s="117">
        <v>0.11529499999999999</v>
      </c>
      <c r="E20" s="28"/>
      <c r="F20" s="120"/>
      <c r="G20" s="29"/>
      <c r="H20" s="29"/>
    </row>
    <row r="21" spans="1:8" ht="15.75" x14ac:dyDescent="0.25">
      <c r="A21" s="116">
        <v>5</v>
      </c>
      <c r="B21" s="666" t="s">
        <v>426</v>
      </c>
      <c r="C21" s="667"/>
      <c r="D21" s="117">
        <v>8.5136000000000003E-2</v>
      </c>
      <c r="E21" s="28"/>
      <c r="F21" s="29"/>
      <c r="G21" s="29"/>
      <c r="H21" s="29"/>
    </row>
    <row r="22" spans="1:8" ht="15.75" x14ac:dyDescent="0.25">
      <c r="A22" s="116">
        <v>6</v>
      </c>
      <c r="B22" s="666" t="s">
        <v>427</v>
      </c>
      <c r="C22" s="667"/>
      <c r="D22" s="117">
        <v>4.4420000000000001E-2</v>
      </c>
      <c r="E22" s="28"/>
      <c r="F22" s="29"/>
      <c r="G22" s="29"/>
      <c r="H22" s="29"/>
    </row>
    <row r="23" spans="1:8" ht="15.75" x14ac:dyDescent="0.25">
      <c r="A23" s="116">
        <v>7</v>
      </c>
      <c r="B23" s="666" t="s">
        <v>428</v>
      </c>
      <c r="C23" s="667"/>
      <c r="D23" s="117">
        <v>2.3807999999999999E-2</v>
      </c>
      <c r="E23" s="28"/>
      <c r="F23" s="29"/>
      <c r="G23" s="29"/>
      <c r="H23" s="29"/>
    </row>
    <row r="24" spans="1:8" ht="15.75" x14ac:dyDescent="0.25">
      <c r="A24" s="116">
        <v>8</v>
      </c>
      <c r="B24" s="666" t="s">
        <v>429</v>
      </c>
      <c r="C24" s="667"/>
      <c r="D24" s="117">
        <v>1.2052E-2</v>
      </c>
      <c r="E24" s="28"/>
      <c r="F24" s="29"/>
      <c r="G24" s="29"/>
      <c r="H24" s="29"/>
    </row>
    <row r="25" spans="1:8" ht="15.75" x14ac:dyDescent="0.25">
      <c r="A25" s="116">
        <v>9</v>
      </c>
      <c r="B25" s="666" t="s">
        <v>453</v>
      </c>
      <c r="C25" s="667"/>
      <c r="D25" s="117">
        <v>4.4980000000000003E-3</v>
      </c>
      <c r="E25" s="28"/>
      <c r="F25" s="29"/>
      <c r="G25" s="29"/>
      <c r="H25" s="29"/>
    </row>
    <row r="26" spans="1:8" ht="15.75" x14ac:dyDescent="0.25">
      <c r="A26" s="116">
        <v>10</v>
      </c>
      <c r="B26" s="666" t="s">
        <v>454</v>
      </c>
      <c r="C26" s="667"/>
      <c r="D26" s="117">
        <v>2.81E-3</v>
      </c>
      <c r="E26" s="28"/>
      <c r="F26" s="29"/>
      <c r="G26" s="29"/>
      <c r="H26" s="29"/>
    </row>
    <row r="27" spans="1:8" ht="15.75" x14ac:dyDescent="0.25">
      <c r="A27" s="28"/>
      <c r="B27" s="28"/>
      <c r="C27" s="28"/>
      <c r="D27" s="28"/>
      <c r="E27" s="28"/>
      <c r="F27" s="29"/>
      <c r="G27" s="29"/>
      <c r="H27" s="29"/>
    </row>
    <row r="28" spans="1:8" ht="15.75" x14ac:dyDescent="0.25">
      <c r="A28" s="671" t="s">
        <v>460</v>
      </c>
      <c r="B28" s="671"/>
      <c r="C28" s="28"/>
      <c r="D28" s="28"/>
      <c r="E28" s="29"/>
      <c r="F28" s="29"/>
      <c r="G28" s="29"/>
      <c r="H28" s="29"/>
    </row>
    <row r="29" spans="1:8" ht="15.75" x14ac:dyDescent="0.25">
      <c r="A29" s="28" t="s">
        <v>35</v>
      </c>
      <c r="B29" s="28"/>
      <c r="C29" s="28"/>
      <c r="D29" s="28"/>
      <c r="E29" s="121" t="s">
        <v>36</v>
      </c>
      <c r="F29" s="29"/>
      <c r="G29" s="29"/>
      <c r="H29" s="29"/>
    </row>
    <row r="30" spans="1:8" ht="15.75" x14ac:dyDescent="0.25">
      <c r="A30" s="31" t="s">
        <v>452</v>
      </c>
      <c r="B30" s="29"/>
      <c r="C30" s="29"/>
      <c r="D30" s="29"/>
      <c r="E30" s="121" t="s">
        <v>37</v>
      </c>
      <c r="F30" s="29"/>
      <c r="G30" s="29"/>
      <c r="H30" s="29"/>
    </row>
    <row r="31" spans="1:8" ht="15.75" x14ac:dyDescent="0.25">
      <c r="A31" s="29"/>
      <c r="B31" s="29"/>
      <c r="C31" s="29"/>
      <c r="D31" s="29"/>
      <c r="E31" s="29"/>
      <c r="F31" s="29"/>
      <c r="G31" s="29"/>
      <c r="H31" s="29"/>
    </row>
    <row r="32" spans="1:8" ht="15.75" x14ac:dyDescent="0.25">
      <c r="A32" s="29"/>
      <c r="B32" s="29"/>
      <c r="C32" s="29"/>
      <c r="D32" s="29"/>
      <c r="E32" s="29"/>
      <c r="F32" s="29"/>
      <c r="G32" s="29"/>
      <c r="H32" s="29"/>
    </row>
    <row r="39" spans="2:2" x14ac:dyDescent="0.2">
      <c r="B39" s="122"/>
    </row>
    <row r="40" spans="2:2" x14ac:dyDescent="0.2">
      <c r="B40" s="122"/>
    </row>
    <row r="41" spans="2:2" x14ac:dyDescent="0.2">
      <c r="B41" s="122"/>
    </row>
    <row r="42" spans="2:2" x14ac:dyDescent="0.2">
      <c r="B42" s="122"/>
    </row>
    <row r="43" spans="2:2" x14ac:dyDescent="0.2">
      <c r="B43" s="122"/>
    </row>
    <row r="44" spans="2:2" x14ac:dyDescent="0.2">
      <c r="B44" s="122"/>
    </row>
    <row r="45" spans="2:2" x14ac:dyDescent="0.2">
      <c r="B45" s="122"/>
    </row>
    <row r="46" spans="2:2" x14ac:dyDescent="0.2">
      <c r="B46" s="122"/>
    </row>
    <row r="47" spans="2:2" x14ac:dyDescent="0.2">
      <c r="B47" s="122"/>
    </row>
    <row r="48" spans="2:2" x14ac:dyDescent="0.2">
      <c r="B48" s="122"/>
    </row>
    <row r="49" spans="2:2" x14ac:dyDescent="0.2">
      <c r="B49" s="122"/>
    </row>
    <row r="50" spans="2:2" x14ac:dyDescent="0.2">
      <c r="B50" s="122"/>
    </row>
    <row r="51" spans="2:2" x14ac:dyDescent="0.2">
      <c r="B51" s="122"/>
    </row>
    <row r="52" spans="2:2" x14ac:dyDescent="0.2">
      <c r="B52" s="122"/>
    </row>
    <row r="53" spans="2:2" x14ac:dyDescent="0.2">
      <c r="B53" s="122"/>
    </row>
    <row r="54" spans="2:2" x14ac:dyDescent="0.2">
      <c r="B54" s="122"/>
    </row>
    <row r="55" spans="2:2" x14ac:dyDescent="0.2">
      <c r="B55" s="122"/>
    </row>
    <row r="56" spans="2:2" x14ac:dyDescent="0.2">
      <c r="B56" s="122"/>
    </row>
    <row r="57" spans="2:2" x14ac:dyDescent="0.2">
      <c r="B57" s="122"/>
    </row>
    <row r="58" spans="2:2" x14ac:dyDescent="0.2">
      <c r="B58" s="122"/>
    </row>
    <row r="59" spans="2:2" x14ac:dyDescent="0.2">
      <c r="B59" s="122"/>
    </row>
    <row r="60" spans="2:2" x14ac:dyDescent="0.2">
      <c r="B60" s="122"/>
    </row>
    <row r="61" spans="2:2" x14ac:dyDescent="0.2">
      <c r="B61" s="122"/>
    </row>
    <row r="62" spans="2:2" x14ac:dyDescent="0.2">
      <c r="B62" s="122"/>
    </row>
    <row r="63" spans="2:2" x14ac:dyDescent="0.2">
      <c r="B63" s="122"/>
    </row>
    <row r="64" spans="2:2" x14ac:dyDescent="0.2">
      <c r="B64" s="122"/>
    </row>
    <row r="65" spans="2:2" x14ac:dyDescent="0.2">
      <c r="B65" s="122"/>
    </row>
    <row r="66" spans="2:2" x14ac:dyDescent="0.2">
      <c r="B66" s="122"/>
    </row>
    <row r="67" spans="2:2" x14ac:dyDescent="0.2">
      <c r="B67" s="122"/>
    </row>
    <row r="68" spans="2:2" x14ac:dyDescent="0.2">
      <c r="B68" s="122"/>
    </row>
    <row r="69" spans="2:2" x14ac:dyDescent="0.2">
      <c r="B69" s="122"/>
    </row>
    <row r="70" spans="2:2" x14ac:dyDescent="0.2">
      <c r="B70" s="122"/>
    </row>
    <row r="71" spans="2:2" x14ac:dyDescent="0.2">
      <c r="B71" s="122"/>
    </row>
    <row r="72" spans="2:2" x14ac:dyDescent="0.2">
      <c r="B72" s="122"/>
    </row>
    <row r="73" spans="2:2" x14ac:dyDescent="0.2">
      <c r="B73" s="122"/>
    </row>
    <row r="74" spans="2:2" x14ac:dyDescent="0.2">
      <c r="B74" s="122"/>
    </row>
    <row r="75" spans="2:2" x14ac:dyDescent="0.2">
      <c r="B75" s="122"/>
    </row>
    <row r="76" spans="2:2" x14ac:dyDescent="0.2">
      <c r="B76" s="122"/>
    </row>
    <row r="77" spans="2:2" x14ac:dyDescent="0.2">
      <c r="B77" s="122"/>
    </row>
    <row r="78" spans="2:2" x14ac:dyDescent="0.2">
      <c r="B78" s="122"/>
    </row>
    <row r="79" spans="2:2" x14ac:dyDescent="0.2">
      <c r="B79" s="122"/>
    </row>
    <row r="80" spans="2:2" x14ac:dyDescent="0.2">
      <c r="B80" s="122"/>
    </row>
    <row r="81" spans="2:2" x14ac:dyDescent="0.2">
      <c r="B81" s="122"/>
    </row>
    <row r="82" spans="2:2" x14ac:dyDescent="0.2">
      <c r="B82" s="122"/>
    </row>
    <row r="83" spans="2:2" x14ac:dyDescent="0.2">
      <c r="B83" s="122"/>
    </row>
    <row r="84" spans="2:2" x14ac:dyDescent="0.2">
      <c r="B84" s="122"/>
    </row>
    <row r="85" spans="2:2" x14ac:dyDescent="0.2">
      <c r="B85" s="122"/>
    </row>
    <row r="86" spans="2:2" x14ac:dyDescent="0.2">
      <c r="B86" s="122"/>
    </row>
    <row r="87" spans="2:2" x14ac:dyDescent="0.2">
      <c r="B87" s="122"/>
    </row>
    <row r="88" spans="2:2" x14ac:dyDescent="0.2">
      <c r="B88" s="122"/>
    </row>
    <row r="89" spans="2:2" x14ac:dyDescent="0.2">
      <c r="B89" s="122"/>
    </row>
    <row r="90" spans="2:2" x14ac:dyDescent="0.2">
      <c r="B90" s="122"/>
    </row>
    <row r="91" spans="2:2" x14ac:dyDescent="0.2">
      <c r="B91" s="122"/>
    </row>
    <row r="92" spans="2:2" x14ac:dyDescent="0.2">
      <c r="B92" s="122"/>
    </row>
    <row r="93" spans="2:2" x14ac:dyDescent="0.2">
      <c r="B93" s="122"/>
    </row>
    <row r="94" spans="2:2" x14ac:dyDescent="0.2">
      <c r="B94" s="122"/>
    </row>
    <row r="95" spans="2:2" x14ac:dyDescent="0.2">
      <c r="B95" s="122"/>
    </row>
    <row r="96" spans="2:2" x14ac:dyDescent="0.2">
      <c r="B96" s="122"/>
    </row>
    <row r="97" spans="2:2" x14ac:dyDescent="0.2">
      <c r="B97" s="122"/>
    </row>
    <row r="98" spans="2:2" x14ac:dyDescent="0.2">
      <c r="B98" s="122"/>
    </row>
    <row r="99" spans="2:2" x14ac:dyDescent="0.2">
      <c r="B99" s="122"/>
    </row>
    <row r="100" spans="2:2" x14ac:dyDescent="0.2">
      <c r="B100" s="122"/>
    </row>
    <row r="101" spans="2:2" x14ac:dyDescent="0.2">
      <c r="B101" s="122"/>
    </row>
    <row r="102" spans="2:2" x14ac:dyDescent="0.2">
      <c r="B102" s="122"/>
    </row>
    <row r="103" spans="2:2" x14ac:dyDescent="0.2">
      <c r="B103" s="122"/>
    </row>
    <row r="104" spans="2:2" x14ac:dyDescent="0.2">
      <c r="B104" s="122"/>
    </row>
    <row r="105" spans="2:2" x14ac:dyDescent="0.2">
      <c r="B105" s="122"/>
    </row>
    <row r="106" spans="2:2" x14ac:dyDescent="0.2">
      <c r="B106" s="122"/>
    </row>
    <row r="107" spans="2:2" x14ac:dyDescent="0.2">
      <c r="B107" s="122"/>
    </row>
    <row r="108" spans="2:2" x14ac:dyDescent="0.2">
      <c r="B108" s="122"/>
    </row>
    <row r="109" spans="2:2" x14ac:dyDescent="0.2">
      <c r="B109" s="122"/>
    </row>
    <row r="110" spans="2:2" x14ac:dyDescent="0.2">
      <c r="B110" s="122"/>
    </row>
    <row r="111" spans="2:2" x14ac:dyDescent="0.2">
      <c r="B111" s="122"/>
    </row>
    <row r="112" spans="2:2" x14ac:dyDescent="0.2">
      <c r="B112" s="122"/>
    </row>
    <row r="113" spans="2:2" x14ac:dyDescent="0.2">
      <c r="B113" s="122"/>
    </row>
    <row r="114" spans="2:2" x14ac:dyDescent="0.2">
      <c r="B114" s="122"/>
    </row>
    <row r="115" spans="2:2" x14ac:dyDescent="0.2">
      <c r="B115" s="122"/>
    </row>
    <row r="116" spans="2:2" x14ac:dyDescent="0.2">
      <c r="B116" s="122"/>
    </row>
    <row r="117" spans="2:2" x14ac:dyDescent="0.2">
      <c r="B117" s="122"/>
    </row>
    <row r="118" spans="2:2" x14ac:dyDescent="0.2">
      <c r="B118" s="122"/>
    </row>
    <row r="119" spans="2:2" x14ac:dyDescent="0.2">
      <c r="B119" s="122"/>
    </row>
    <row r="120" spans="2:2" x14ac:dyDescent="0.2">
      <c r="B120" s="122"/>
    </row>
    <row r="121" spans="2:2" x14ac:dyDescent="0.2">
      <c r="B121" s="122"/>
    </row>
    <row r="122" spans="2:2" x14ac:dyDescent="0.2">
      <c r="B122" s="122"/>
    </row>
    <row r="123" spans="2:2" x14ac:dyDescent="0.2">
      <c r="B123" s="122"/>
    </row>
    <row r="124" spans="2:2" x14ac:dyDescent="0.2">
      <c r="B124" s="122"/>
    </row>
    <row r="125" spans="2:2" x14ac:dyDescent="0.2">
      <c r="B125" s="122"/>
    </row>
    <row r="126" spans="2:2" x14ac:dyDescent="0.2">
      <c r="B126" s="122"/>
    </row>
    <row r="127" spans="2:2" x14ac:dyDescent="0.2">
      <c r="B127" s="122"/>
    </row>
    <row r="128" spans="2:2" x14ac:dyDescent="0.2">
      <c r="B128" s="122"/>
    </row>
    <row r="129" spans="2:2" x14ac:dyDescent="0.2">
      <c r="B129" s="122"/>
    </row>
    <row r="130" spans="2:2" x14ac:dyDescent="0.2">
      <c r="B130" s="122"/>
    </row>
    <row r="131" spans="2:2" x14ac:dyDescent="0.2">
      <c r="B131" s="122"/>
    </row>
    <row r="132" spans="2:2" x14ac:dyDescent="0.2">
      <c r="B132" s="122"/>
    </row>
    <row r="133" spans="2:2" x14ac:dyDescent="0.2">
      <c r="B133" s="122"/>
    </row>
    <row r="134" spans="2:2" x14ac:dyDescent="0.2">
      <c r="B134" s="122"/>
    </row>
    <row r="135" spans="2:2" x14ac:dyDescent="0.2">
      <c r="B135" s="122"/>
    </row>
    <row r="136" spans="2:2" x14ac:dyDescent="0.2">
      <c r="B136" s="122"/>
    </row>
    <row r="137" spans="2:2" x14ac:dyDescent="0.2">
      <c r="B137" s="122"/>
    </row>
    <row r="138" spans="2:2" x14ac:dyDescent="0.2">
      <c r="B138" s="122"/>
    </row>
    <row r="139" spans="2:2" x14ac:dyDescent="0.2">
      <c r="B139" s="122"/>
    </row>
    <row r="140" spans="2:2" x14ac:dyDescent="0.2">
      <c r="B140" s="122"/>
    </row>
    <row r="141" spans="2:2" x14ac:dyDescent="0.2">
      <c r="B141" s="122"/>
    </row>
    <row r="142" spans="2:2" x14ac:dyDescent="0.2">
      <c r="B142" s="122"/>
    </row>
    <row r="143" spans="2:2" x14ac:dyDescent="0.2">
      <c r="B143" s="122"/>
    </row>
    <row r="144" spans="2:2" x14ac:dyDescent="0.2">
      <c r="B144" s="122"/>
    </row>
    <row r="145" spans="2:2" x14ac:dyDescent="0.2">
      <c r="B145" s="122"/>
    </row>
    <row r="146" spans="2:2" x14ac:dyDescent="0.2">
      <c r="B146" s="122"/>
    </row>
    <row r="147" spans="2:2" x14ac:dyDescent="0.2">
      <c r="B147" s="122"/>
    </row>
    <row r="148" spans="2:2" x14ac:dyDescent="0.2">
      <c r="B148" s="122"/>
    </row>
    <row r="149" spans="2:2" x14ac:dyDescent="0.2">
      <c r="B149" s="122"/>
    </row>
    <row r="150" spans="2:2" x14ac:dyDescent="0.2">
      <c r="B150" s="122"/>
    </row>
    <row r="151" spans="2:2" x14ac:dyDescent="0.2">
      <c r="B151" s="122"/>
    </row>
    <row r="152" spans="2:2" x14ac:dyDescent="0.2">
      <c r="B152" s="122"/>
    </row>
    <row r="153" spans="2:2" x14ac:dyDescent="0.2">
      <c r="B153" s="122"/>
    </row>
    <row r="154" spans="2:2" x14ac:dyDescent="0.2">
      <c r="B154" s="122"/>
    </row>
    <row r="155" spans="2:2" x14ac:dyDescent="0.2">
      <c r="B155" s="122"/>
    </row>
    <row r="156" spans="2:2" x14ac:dyDescent="0.2">
      <c r="B156" s="122"/>
    </row>
    <row r="157" spans="2:2" x14ac:dyDescent="0.2">
      <c r="B157" s="122"/>
    </row>
    <row r="158" spans="2:2" x14ac:dyDescent="0.2">
      <c r="B158" s="122"/>
    </row>
    <row r="159" spans="2:2" x14ac:dyDescent="0.2">
      <c r="B159" s="122"/>
    </row>
    <row r="160" spans="2:2" x14ac:dyDescent="0.2">
      <c r="B160" s="122"/>
    </row>
    <row r="161" spans="2:2" x14ac:dyDescent="0.2">
      <c r="B161" s="122"/>
    </row>
    <row r="162" spans="2:2" x14ac:dyDescent="0.2">
      <c r="B162" s="122"/>
    </row>
    <row r="163" spans="2:2" x14ac:dyDescent="0.2">
      <c r="B163" s="122"/>
    </row>
    <row r="164" spans="2:2" x14ac:dyDescent="0.2">
      <c r="B164" s="122"/>
    </row>
    <row r="165" spans="2:2" x14ac:dyDescent="0.2">
      <c r="B165" s="122"/>
    </row>
    <row r="166" spans="2:2" x14ac:dyDescent="0.2">
      <c r="B166" s="122"/>
    </row>
    <row r="167" spans="2:2" x14ac:dyDescent="0.2">
      <c r="B167" s="122"/>
    </row>
    <row r="168" spans="2:2" x14ac:dyDescent="0.2">
      <c r="B168" s="122"/>
    </row>
    <row r="169" spans="2:2" x14ac:dyDescent="0.2">
      <c r="B169" s="122"/>
    </row>
    <row r="170" spans="2:2" x14ac:dyDescent="0.2">
      <c r="B170" s="122"/>
    </row>
    <row r="171" spans="2:2" x14ac:dyDescent="0.2">
      <c r="B171" s="122"/>
    </row>
    <row r="172" spans="2:2" x14ac:dyDescent="0.2">
      <c r="B172" s="122"/>
    </row>
    <row r="173" spans="2:2" x14ac:dyDescent="0.2">
      <c r="B173" s="122"/>
    </row>
    <row r="174" spans="2:2" x14ac:dyDescent="0.2">
      <c r="B174" s="122"/>
    </row>
    <row r="175" spans="2:2" x14ac:dyDescent="0.2">
      <c r="B175" s="122"/>
    </row>
    <row r="176" spans="2:2" x14ac:dyDescent="0.2">
      <c r="B176" s="122"/>
    </row>
    <row r="177" spans="2:2" x14ac:dyDescent="0.2">
      <c r="B177" s="122"/>
    </row>
    <row r="178" spans="2:2" x14ac:dyDescent="0.2">
      <c r="B178" s="122"/>
    </row>
    <row r="179" spans="2:2" x14ac:dyDescent="0.2">
      <c r="B179" s="122"/>
    </row>
    <row r="180" spans="2:2" x14ac:dyDescent="0.2">
      <c r="B180" s="122"/>
    </row>
    <row r="181" spans="2:2" x14ac:dyDescent="0.2">
      <c r="B181" s="122"/>
    </row>
    <row r="182" spans="2:2" x14ac:dyDescent="0.2">
      <c r="B182" s="122"/>
    </row>
    <row r="183" spans="2:2" x14ac:dyDescent="0.2">
      <c r="B183" s="122"/>
    </row>
    <row r="184" spans="2:2" x14ac:dyDescent="0.2">
      <c r="B184" s="122"/>
    </row>
    <row r="185" spans="2:2" x14ac:dyDescent="0.2">
      <c r="B185" s="122"/>
    </row>
    <row r="186" spans="2:2" x14ac:dyDescent="0.2">
      <c r="B186" s="122"/>
    </row>
    <row r="187" spans="2:2" x14ac:dyDescent="0.2">
      <c r="B187" s="122"/>
    </row>
    <row r="188" spans="2:2" x14ac:dyDescent="0.2">
      <c r="B188" s="122"/>
    </row>
    <row r="189" spans="2:2" x14ac:dyDescent="0.2">
      <c r="B189" s="122"/>
    </row>
    <row r="190" spans="2:2" x14ac:dyDescent="0.2">
      <c r="B190" s="122"/>
    </row>
    <row r="191" spans="2:2" x14ac:dyDescent="0.2">
      <c r="B191" s="122"/>
    </row>
    <row r="192" spans="2:2" x14ac:dyDescent="0.2">
      <c r="B192" s="122"/>
    </row>
    <row r="193" spans="2:2" x14ac:dyDescent="0.2">
      <c r="B193" s="122"/>
    </row>
    <row r="194" spans="2:2" x14ac:dyDescent="0.2">
      <c r="B194" s="122"/>
    </row>
    <row r="195" spans="2:2" x14ac:dyDescent="0.2">
      <c r="B195" s="122"/>
    </row>
    <row r="196" spans="2:2" x14ac:dyDescent="0.2">
      <c r="B196" s="122"/>
    </row>
    <row r="197" spans="2:2" x14ac:dyDescent="0.2">
      <c r="B197" s="122"/>
    </row>
    <row r="198" spans="2:2" x14ac:dyDescent="0.2">
      <c r="B198" s="122"/>
    </row>
    <row r="199" spans="2:2" x14ac:dyDescent="0.2">
      <c r="B199" s="122"/>
    </row>
    <row r="200" spans="2:2" x14ac:dyDescent="0.2">
      <c r="B200" s="122"/>
    </row>
    <row r="201" spans="2:2" x14ac:dyDescent="0.2">
      <c r="B201" s="122"/>
    </row>
    <row r="202" spans="2:2" x14ac:dyDescent="0.2">
      <c r="B202" s="122"/>
    </row>
    <row r="203" spans="2:2" x14ac:dyDescent="0.2">
      <c r="B203" s="122"/>
    </row>
    <row r="204" spans="2:2" x14ac:dyDescent="0.2">
      <c r="B204" s="122"/>
    </row>
    <row r="205" spans="2:2" x14ac:dyDescent="0.2">
      <c r="B205" s="122"/>
    </row>
    <row r="206" spans="2:2" x14ac:dyDescent="0.2">
      <c r="B206" s="122"/>
    </row>
    <row r="207" spans="2:2" x14ac:dyDescent="0.2">
      <c r="B207" s="122"/>
    </row>
    <row r="208" spans="2:2" x14ac:dyDescent="0.2">
      <c r="B208" s="122"/>
    </row>
    <row r="209" spans="2:3" x14ac:dyDescent="0.2">
      <c r="B209" s="122"/>
    </row>
    <row r="210" spans="2:3" x14ac:dyDescent="0.2">
      <c r="B210" s="122"/>
    </row>
    <row r="211" spans="2:3" x14ac:dyDescent="0.2">
      <c r="B211" s="122"/>
    </row>
    <row r="212" spans="2:3" x14ac:dyDescent="0.2">
      <c r="B212" s="122"/>
    </row>
    <row r="213" spans="2:3" x14ac:dyDescent="0.2">
      <c r="B213" s="122"/>
    </row>
    <row r="214" spans="2:3" x14ac:dyDescent="0.2">
      <c r="B214" s="122"/>
      <c r="C214" s="123"/>
    </row>
    <row r="215" spans="2:3" x14ac:dyDescent="0.2">
      <c r="B215" s="122"/>
    </row>
    <row r="216" spans="2:3" x14ac:dyDescent="0.2">
      <c r="B216" s="122"/>
    </row>
    <row r="217" spans="2:3" x14ac:dyDescent="0.2">
      <c r="B217" s="122"/>
    </row>
    <row r="218" spans="2:3" x14ac:dyDescent="0.2">
      <c r="B218" s="122"/>
    </row>
    <row r="219" spans="2:3" x14ac:dyDescent="0.2">
      <c r="B219" s="122"/>
    </row>
    <row r="220" spans="2:3" x14ac:dyDescent="0.2">
      <c r="B220" s="122"/>
    </row>
    <row r="221" spans="2:3" x14ac:dyDescent="0.2">
      <c r="B221" s="122"/>
      <c r="C221" s="124"/>
    </row>
    <row r="239" spans="4:4" x14ac:dyDescent="0.2">
      <c r="D239" s="124"/>
    </row>
  </sheetData>
  <mergeCells count="14">
    <mergeCell ref="B26:C26"/>
    <mergeCell ref="A28:B28"/>
    <mergeCell ref="B20:C20"/>
    <mergeCell ref="B21:C21"/>
    <mergeCell ref="B22:C22"/>
    <mergeCell ref="B23:C23"/>
    <mergeCell ref="B24:C24"/>
    <mergeCell ref="B25:C25"/>
    <mergeCell ref="B19:C19"/>
    <mergeCell ref="A2:G2"/>
    <mergeCell ref="A14:G14"/>
    <mergeCell ref="B16:C16"/>
    <mergeCell ref="B17:C17"/>
    <mergeCell ref="B18:C18"/>
  </mergeCells>
  <pageMargins left="0.7" right="0.7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 Prilog 1</vt:lpstr>
      <vt:lpstr>Prilog 2</vt:lpstr>
      <vt:lpstr>Prilog 3</vt:lpstr>
      <vt:lpstr> Prilog 3a</vt:lpstr>
      <vt:lpstr>Prilog 3b</vt:lpstr>
      <vt:lpstr>Prilog 4</vt:lpstr>
      <vt:lpstr>Prilog 5 </vt:lpstr>
      <vt:lpstr>Prilog 5a </vt:lpstr>
      <vt:lpstr>Prilog 5b</vt:lpstr>
      <vt:lpstr>Prilog 5c</vt:lpstr>
      <vt:lpstr>Prilog 6</vt:lpstr>
      <vt:lpstr>Prilog 7</vt:lpstr>
      <vt:lpstr>Prilog 8</vt:lpstr>
      <vt:lpstr>' Prilog 1'!Print_Area</vt:lpstr>
      <vt:lpstr>' Prilog 3a'!Print_Area</vt:lpstr>
      <vt:lpstr>'Prilog 2'!Print_Area</vt:lpstr>
      <vt:lpstr>'Prilog 3'!Print_Area</vt:lpstr>
      <vt:lpstr>'Prilog 3b'!Print_Area</vt:lpstr>
      <vt:lpstr>'Prilog 4'!Print_Area</vt:lpstr>
      <vt:lpstr>'Prilog 5 '!Print_Area</vt:lpstr>
      <vt:lpstr>'Prilog 5a '!Print_Area</vt:lpstr>
      <vt:lpstr>'Prilog 5b'!Print_Area</vt:lpstr>
      <vt:lpstr>'Prilog 5c'!Print_Area</vt:lpstr>
      <vt:lpstr>'Prilog 6'!Print_Area</vt:lpstr>
      <vt:lpstr>'Prilog 7'!Print_Area</vt:lpstr>
      <vt:lpstr>'Prilog 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Selmanovic</dc:creator>
  <cp:lastModifiedBy>Sabina Selmanovic</cp:lastModifiedBy>
  <cp:lastPrinted>2025-07-23T12:55:12Z</cp:lastPrinted>
  <dcterms:created xsi:type="dcterms:W3CDTF">2024-07-04T11:49:11Z</dcterms:created>
  <dcterms:modified xsi:type="dcterms:W3CDTF">2026-09-15T08:41:19Z</dcterms:modified>
</cp:coreProperties>
</file>