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csrv-ilirika\ZVANICNI DOKUMENTI2\OIF Lilium Global\NVI OIF Lilium Global\03. LILIUM GLOBAL\2025\Godišnji\"/>
    </mc:Choice>
  </mc:AlternateContent>
  <bookViews>
    <workbookView xWindow="-120" yWindow="-120" windowWidth="29040" windowHeight="15990"/>
  </bookViews>
  <sheets>
    <sheet name=" Prilog 1" sheetId="2" r:id="rId1"/>
    <sheet name="Prilog 2" sheetId="17" r:id="rId2"/>
    <sheet name="Prilog 3" sheetId="4" r:id="rId3"/>
    <sheet name=" Prilog 3a" sheetId="5" r:id="rId4"/>
    <sheet name="Prilog 4" sheetId="7" r:id="rId5"/>
    <sheet name="Prilog 5 " sheetId="8" r:id="rId6"/>
    <sheet name="Prilog 5a " sheetId="9" r:id="rId7"/>
    <sheet name="Prilog 5b" sheetId="10" r:id="rId8"/>
    <sheet name="Prilog 5c" sheetId="11" r:id="rId9"/>
    <sheet name="Prilog 6" sheetId="12" r:id="rId10"/>
    <sheet name="Prilog 7" sheetId="13" r:id="rId11"/>
    <sheet name="Prilog 8" sheetId="18" r:id="rId12"/>
  </sheets>
  <definedNames>
    <definedName name="OLE_LINK1" localSheetId="3">' Prilog 3a'!#REF!</definedName>
    <definedName name="_xlnm.Print_Area" localSheetId="0">' Prilog 1'!$A$1:$C$38</definedName>
    <definedName name="_xlnm.Print_Area" localSheetId="3">' Prilog 3a'!$A$1:$D$45</definedName>
    <definedName name="_xlnm.Print_Area" localSheetId="1">'Prilog 2'!$A$1:$O$135</definedName>
    <definedName name="_xlnm.Print_Area" localSheetId="2">'Prilog 3'!$A$1:$S$415</definedName>
    <definedName name="_xlnm.Print_Area" localSheetId="4">'Prilog 4'!$A$1:$D$36</definedName>
    <definedName name="_xlnm.Print_Area" localSheetId="5">'Prilog 5 '!$A$1:$Q$72</definedName>
    <definedName name="_xlnm.Print_Area" localSheetId="6">'Prilog 5a '!$A$1:$I$58</definedName>
    <definedName name="_xlnm.Print_Area" localSheetId="7">'Prilog 5b'!$A$1:$G$55</definedName>
    <definedName name="_xlnm.Print_Area" localSheetId="8">'Prilog 5c'!$A$1:$E$31</definedName>
    <definedName name="_xlnm.Print_Area" localSheetId="9">'Prilog 6'!$A$1:$I$32</definedName>
    <definedName name="_xlnm.Print_Area" localSheetId="10">'Prilog 7'!$A$1:$E$27</definedName>
    <definedName name="_xlnm.Print_Area" localSheetId="11">'Prilog 8'!$A$1:$H$31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00" i="4" l="1"/>
  <c r="Q367" i="4"/>
  <c r="Q335" i="4"/>
  <c r="Q302" i="4"/>
  <c r="Q270" i="4"/>
  <c r="Q237" i="4"/>
  <c r="L402" i="4"/>
  <c r="I7" i="9" l="1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6" i="9"/>
  <c r="G7" i="10" l="1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6" i="10"/>
  <c r="G12" i="18" l="1"/>
  <c r="E20" i="13"/>
  <c r="C20" i="13"/>
  <c r="D20" i="13"/>
  <c r="J4" i="17" l="1"/>
  <c r="B132" i="17" l="1"/>
  <c r="A35" i="10" s="1"/>
  <c r="A30" i="7" l="1"/>
  <c r="A36" i="9"/>
  <c r="A28" i="18"/>
  <c r="A38" i="5"/>
  <c r="A63" i="8"/>
  <c r="O26" i="8"/>
  <c r="O25" i="8"/>
  <c r="O23" i="8"/>
  <c r="O22" i="8"/>
  <c r="O21" i="8"/>
  <c r="O19" i="8"/>
  <c r="D15" i="13"/>
  <c r="D16" i="13"/>
  <c r="D17" i="13"/>
  <c r="D18" i="13"/>
  <c r="D14" i="13"/>
  <c r="O18" i="8" l="1"/>
  <c r="E16" i="11" l="1"/>
  <c r="D19" i="12" l="1"/>
  <c r="D18" i="12"/>
  <c r="D20" i="12" l="1"/>
  <c r="H11" i="18"/>
  <c r="G11" i="18"/>
  <c r="H10" i="18"/>
  <c r="G10" i="18"/>
  <c r="H9" i="18"/>
  <c r="G9" i="18"/>
  <c r="H8" i="18"/>
  <c r="G8" i="18"/>
  <c r="H7" i="18"/>
  <c r="G7" i="18"/>
  <c r="H6" i="18"/>
  <c r="G6" i="18"/>
  <c r="H5" i="18"/>
  <c r="G5" i="18"/>
  <c r="P204" i="4" l="1"/>
  <c r="P44" i="4"/>
  <c r="R405" i="4" l="1"/>
  <c r="R404" i="4"/>
  <c r="Q405" i="4"/>
  <c r="Q404" i="4"/>
  <c r="Q402" i="4"/>
  <c r="R402" i="4"/>
  <c r="C402" i="4"/>
  <c r="D402" i="4"/>
  <c r="E402" i="4"/>
  <c r="F402" i="4"/>
  <c r="G402" i="4"/>
  <c r="H402" i="4"/>
  <c r="I402" i="4"/>
  <c r="J402" i="4"/>
  <c r="K402" i="4"/>
  <c r="M402" i="4"/>
  <c r="N402" i="4"/>
  <c r="B402" i="4"/>
  <c r="I130" i="17" l="1"/>
  <c r="L128" i="17"/>
  <c r="L130" i="17" s="1"/>
  <c r="I72" i="17"/>
  <c r="F28" i="10" s="1"/>
  <c r="F72" i="17"/>
  <c r="I37" i="17"/>
  <c r="F27" i="10" s="1"/>
  <c r="F37" i="17"/>
  <c r="N25" i="8" s="1"/>
  <c r="I36" i="17"/>
  <c r="F26" i="10" s="1"/>
  <c r="F36" i="17"/>
  <c r="I35" i="17"/>
  <c r="F25" i="10" s="1"/>
  <c r="F35" i="17"/>
  <c r="I34" i="17"/>
  <c r="F24" i="10" s="1"/>
  <c r="F34" i="17"/>
  <c r="N18" i="8" s="1"/>
  <c r="I31" i="17"/>
  <c r="F23" i="10" s="1"/>
  <c r="F31" i="17"/>
  <c r="I30" i="17"/>
  <c r="F22" i="10" s="1"/>
  <c r="F30" i="17"/>
  <c r="I29" i="17"/>
  <c r="F21" i="10" s="1"/>
  <c r="F29" i="17"/>
  <c r="I28" i="17"/>
  <c r="F20" i="10" s="1"/>
  <c r="F28" i="17"/>
  <c r="I27" i="17"/>
  <c r="F19" i="10" s="1"/>
  <c r="F27" i="17"/>
  <c r="N23" i="8" s="1"/>
  <c r="I26" i="17"/>
  <c r="F18" i="10" s="1"/>
  <c r="F26" i="17"/>
  <c r="I25" i="17"/>
  <c r="F25" i="17"/>
  <c r="N26" i="8" s="1"/>
  <c r="I24" i="17"/>
  <c r="F16" i="10" s="1"/>
  <c r="F24" i="17"/>
  <c r="N21" i="8" s="1"/>
  <c r="I23" i="17"/>
  <c r="F15" i="10" s="1"/>
  <c r="F23" i="17"/>
  <c r="I22" i="17"/>
  <c r="F14" i="10" s="1"/>
  <c r="F22" i="17"/>
  <c r="I21" i="17"/>
  <c r="F13" i="10" s="1"/>
  <c r="F21" i="17"/>
  <c r="I20" i="17"/>
  <c r="F12" i="10" s="1"/>
  <c r="F20" i="17"/>
  <c r="I19" i="17"/>
  <c r="F11" i="10" s="1"/>
  <c r="F19" i="17"/>
  <c r="N22" i="8" s="1"/>
  <c r="I18" i="17"/>
  <c r="F10" i="10" s="1"/>
  <c r="F18" i="17"/>
  <c r="I17" i="17"/>
  <c r="F9" i="10" s="1"/>
  <c r="F17" i="17"/>
  <c r="I16" i="17"/>
  <c r="F16" i="17"/>
  <c r="N19" i="8" s="1"/>
  <c r="I15" i="17"/>
  <c r="F7" i="10" s="1"/>
  <c r="F15" i="17"/>
  <c r="I14" i="17"/>
  <c r="F14" i="17"/>
  <c r="J37" i="17"/>
  <c r="Q25" i="8" s="1"/>
  <c r="I32" i="17" l="1"/>
  <c r="F6" i="10"/>
  <c r="P19" i="8"/>
  <c r="F8" i="10"/>
  <c r="P22" i="8"/>
  <c r="P21" i="8"/>
  <c r="P26" i="8"/>
  <c r="F17" i="10"/>
  <c r="P23" i="8"/>
  <c r="I38" i="17"/>
  <c r="J128" i="17" s="1"/>
  <c r="P25" i="8"/>
  <c r="J32" i="17"/>
  <c r="J16" i="17"/>
  <c r="Q19" i="8" s="1"/>
  <c r="J19" i="17"/>
  <c r="Q22" i="8" s="1"/>
  <c r="J21" i="17"/>
  <c r="J23" i="17"/>
  <c r="L23" i="17" s="1"/>
  <c r="J24" i="17"/>
  <c r="J25" i="17"/>
  <c r="Q26" i="8" s="1"/>
  <c r="J27" i="17"/>
  <c r="Q23" i="8" s="1"/>
  <c r="J29" i="17"/>
  <c r="L29" i="17" s="1"/>
  <c r="J30" i="17"/>
  <c r="J36" i="17"/>
  <c r="J15" i="17"/>
  <c r="J14" i="17"/>
  <c r="J34" i="17"/>
  <c r="J72" i="17"/>
  <c r="K129" i="17"/>
  <c r="J17" i="17"/>
  <c r="L17" i="17" s="1"/>
  <c r="J18" i="17"/>
  <c r="J20" i="17"/>
  <c r="J22" i="17"/>
  <c r="J26" i="17"/>
  <c r="J28" i="17"/>
  <c r="J31" i="17"/>
  <c r="J35" i="17"/>
  <c r="L24" i="17" l="1"/>
  <c r="Q21" i="8"/>
  <c r="J38" i="17"/>
  <c r="J130" i="17"/>
  <c r="K128" i="17"/>
  <c r="K130" i="17" s="1"/>
  <c r="I19" i="8" l="1"/>
  <c r="L18" i="8"/>
  <c r="L20" i="8"/>
  <c r="L21" i="8"/>
  <c r="L22" i="8"/>
  <c r="L23" i="8"/>
  <c r="L24" i="8"/>
  <c r="L25" i="8"/>
  <c r="L26" i="8"/>
  <c r="L27" i="8"/>
  <c r="L28" i="8"/>
  <c r="L29" i="8"/>
  <c r="L30" i="8"/>
  <c r="L17" i="8"/>
  <c r="I5" i="9" l="1"/>
  <c r="C27" i="7" l="1"/>
  <c r="B73" i="4" l="1"/>
  <c r="B107" i="4" l="1"/>
  <c r="B106" i="4"/>
  <c r="B74" i="4"/>
  <c r="B44" i="4"/>
  <c r="B43" i="4"/>
  <c r="B171" i="4"/>
  <c r="B203" i="4"/>
  <c r="D15" i="12" l="1"/>
  <c r="D21" i="11" l="1"/>
  <c r="B21" i="11"/>
  <c r="E15" i="11"/>
  <c r="E21" i="11" s="1"/>
  <c r="C26" i="7"/>
  <c r="C28" i="7" s="1"/>
  <c r="C25" i="7"/>
  <c r="Q204" i="4"/>
  <c r="M204" i="4"/>
  <c r="J204" i="4"/>
  <c r="I204" i="4"/>
  <c r="H204" i="4"/>
  <c r="G204" i="4"/>
  <c r="E204" i="4"/>
  <c r="D204" i="4"/>
  <c r="C204" i="4"/>
  <c r="B204" i="4"/>
  <c r="Q203" i="4"/>
  <c r="O203" i="4"/>
  <c r="M203" i="4"/>
  <c r="J203" i="4"/>
  <c r="I203" i="4"/>
  <c r="H203" i="4"/>
  <c r="G203" i="4"/>
  <c r="E203" i="4"/>
  <c r="D203" i="4"/>
  <c r="C203" i="4"/>
  <c r="K203" i="4"/>
  <c r="Q172" i="4"/>
  <c r="M172" i="4"/>
  <c r="J172" i="4"/>
  <c r="I172" i="4"/>
  <c r="H172" i="4"/>
  <c r="G172" i="4"/>
  <c r="E172" i="4"/>
  <c r="D172" i="4"/>
  <c r="C172" i="4"/>
  <c r="B172" i="4"/>
  <c r="Q171" i="4"/>
  <c r="O171" i="4"/>
  <c r="M171" i="4"/>
  <c r="J171" i="4"/>
  <c r="I171" i="4"/>
  <c r="H171" i="4"/>
  <c r="G171" i="4"/>
  <c r="E171" i="4"/>
  <c r="D171" i="4"/>
  <c r="C171" i="4"/>
  <c r="K171" i="4"/>
  <c r="Q139" i="4"/>
  <c r="M139" i="4"/>
  <c r="J139" i="4"/>
  <c r="I139" i="4"/>
  <c r="H139" i="4"/>
  <c r="G139" i="4"/>
  <c r="E139" i="4"/>
  <c r="D139" i="4"/>
  <c r="C139" i="4"/>
  <c r="B139" i="4"/>
  <c r="Q138" i="4"/>
  <c r="O138" i="4"/>
  <c r="M138" i="4"/>
  <c r="J138" i="4"/>
  <c r="I138" i="4"/>
  <c r="H138" i="4"/>
  <c r="G138" i="4"/>
  <c r="E138" i="4"/>
  <c r="D138" i="4"/>
  <c r="C138" i="4"/>
  <c r="B138" i="4"/>
  <c r="Q107" i="4"/>
  <c r="P107" i="4"/>
  <c r="M107" i="4"/>
  <c r="J107" i="4"/>
  <c r="I107" i="4"/>
  <c r="H107" i="4"/>
  <c r="G107" i="4"/>
  <c r="E107" i="4"/>
  <c r="D107" i="4"/>
  <c r="C107" i="4"/>
  <c r="Q106" i="4"/>
  <c r="P106" i="4"/>
  <c r="M106" i="4"/>
  <c r="J106" i="4"/>
  <c r="I106" i="4"/>
  <c r="H106" i="4"/>
  <c r="G106" i="4"/>
  <c r="E106" i="4"/>
  <c r="D106" i="4"/>
  <c r="C106" i="4"/>
  <c r="Q74" i="4"/>
  <c r="M74" i="4"/>
  <c r="J74" i="4"/>
  <c r="I74" i="4"/>
  <c r="H74" i="4"/>
  <c r="G74" i="4"/>
  <c r="E74" i="4"/>
  <c r="D74" i="4"/>
  <c r="C74" i="4"/>
  <c r="Q73" i="4"/>
  <c r="O73" i="4"/>
  <c r="M73" i="4"/>
  <c r="J73" i="4"/>
  <c r="I73" i="4"/>
  <c r="H73" i="4"/>
  <c r="G73" i="4"/>
  <c r="E73" i="4"/>
  <c r="D73" i="4"/>
  <c r="C73" i="4"/>
  <c r="K73" i="4"/>
  <c r="F74" i="4"/>
  <c r="Q44" i="4"/>
  <c r="M44" i="4"/>
  <c r="J44" i="4"/>
  <c r="I44" i="4"/>
  <c r="H44" i="4"/>
  <c r="G44" i="4"/>
  <c r="E44" i="4"/>
  <c r="D44" i="4"/>
  <c r="C44" i="4"/>
  <c r="Q43" i="4"/>
  <c r="P43" i="4"/>
  <c r="O43" i="4"/>
  <c r="M43" i="4"/>
  <c r="J43" i="4"/>
  <c r="I43" i="4"/>
  <c r="H43" i="4"/>
  <c r="G43" i="4"/>
  <c r="E43" i="4"/>
  <c r="D43" i="4"/>
  <c r="C43" i="4"/>
  <c r="D24" i="7" l="1"/>
  <c r="C15" i="11"/>
  <c r="C16" i="11"/>
  <c r="F171" i="4"/>
  <c r="K44" i="4"/>
  <c r="K74" i="4"/>
  <c r="K139" i="4"/>
  <c r="K138" i="4"/>
  <c r="F43" i="4"/>
  <c r="K204" i="4"/>
  <c r="D24" i="5"/>
  <c r="D17" i="7"/>
  <c r="D13" i="7"/>
  <c r="D21" i="7"/>
  <c r="D15" i="7"/>
  <c r="D19" i="7"/>
  <c r="D23" i="7"/>
  <c r="D12" i="7"/>
  <c r="D14" i="7"/>
  <c r="D16" i="7"/>
  <c r="D18" i="7"/>
  <c r="D20" i="7"/>
  <c r="D22" i="7"/>
  <c r="D22" i="5"/>
  <c r="D12" i="5"/>
  <c r="D16" i="5"/>
  <c r="K107" i="4"/>
  <c r="K106" i="4"/>
  <c r="K43" i="4"/>
  <c r="F73" i="4"/>
  <c r="F107" i="4"/>
  <c r="F106" i="4"/>
  <c r="F138" i="4"/>
  <c r="F139" i="4"/>
  <c r="F44" i="4"/>
  <c r="K172" i="4"/>
  <c r="F204" i="4"/>
  <c r="F203" i="4"/>
  <c r="F172" i="4"/>
  <c r="D26" i="7" l="1"/>
  <c r="C21" i="11"/>
  <c r="D20" i="5"/>
  <c r="D17" i="5"/>
  <c r="D25" i="12"/>
  <c r="D14" i="5"/>
  <c r="D18" i="5"/>
  <c r="D23" i="5"/>
  <c r="D15" i="5"/>
  <c r="D19" i="5"/>
  <c r="D25" i="7"/>
  <c r="D21" i="5"/>
  <c r="L172" i="4"/>
  <c r="L171" i="4"/>
  <c r="L204" i="4"/>
  <c r="D22" i="12" s="1"/>
  <c r="L203" i="4"/>
  <c r="L44" i="4"/>
  <c r="L43" i="4"/>
  <c r="L138" i="4"/>
  <c r="L139" i="4"/>
  <c r="L107" i="4"/>
  <c r="L106" i="4"/>
  <c r="L74" i="4"/>
  <c r="L73" i="4"/>
  <c r="D16" i="12" l="1"/>
  <c r="D13" i="5"/>
  <c r="D25" i="5" s="1"/>
  <c r="R74" i="4"/>
  <c r="R73" i="4"/>
  <c r="R107" i="4"/>
  <c r="R106" i="4"/>
  <c r="N138" i="4"/>
  <c r="N139" i="4"/>
  <c r="N44" i="4"/>
  <c r="N43" i="4"/>
  <c r="R44" i="4"/>
  <c r="R43" i="4"/>
  <c r="R204" i="4"/>
  <c r="R203" i="4"/>
  <c r="N172" i="4"/>
  <c r="N171" i="4"/>
  <c r="N74" i="4"/>
  <c r="N73" i="4"/>
  <c r="N107" i="4"/>
  <c r="N106" i="4"/>
  <c r="R138" i="4"/>
  <c r="R139" i="4"/>
  <c r="N204" i="4"/>
  <c r="N203" i="4"/>
  <c r="R172" i="4"/>
  <c r="R171" i="4"/>
  <c r="P74" i="4" l="1"/>
  <c r="P73" i="4"/>
  <c r="P138" i="4"/>
  <c r="P139" i="4"/>
  <c r="P203" i="4"/>
  <c r="P172" i="4"/>
  <c r="P171" i="4"/>
</calcChain>
</file>

<file path=xl/sharedStrings.xml><?xml version="1.0" encoding="utf-8"?>
<sst xmlns="http://schemas.openxmlformats.org/spreadsheetml/2006/main" count="1041" uniqueCount="540">
  <si>
    <t>Prilog 1</t>
  </si>
  <si>
    <t xml:space="preserve">Opis </t>
  </si>
  <si>
    <t>Sadržaj</t>
  </si>
  <si>
    <t>Napomena</t>
  </si>
  <si>
    <t xml:space="preserve">1.Informacije o identitetu Fonda </t>
  </si>
  <si>
    <t>punu i skraćenu firmu, adresu sjedišta:</t>
  </si>
  <si>
    <t>broj telefona i telefaksa:</t>
  </si>
  <si>
    <t>033 953 480; 033 953 489</t>
  </si>
  <si>
    <t>e-mail adresu:</t>
  </si>
  <si>
    <t>info@lilium-dzu.ba</t>
  </si>
  <si>
    <t>WEB:</t>
  </si>
  <si>
    <t>www.lilium-dzu.ba</t>
  </si>
  <si>
    <t>registarski broj Fonda u registru kod Komisije:</t>
  </si>
  <si>
    <t>JP-D-032-05</t>
  </si>
  <si>
    <t xml:space="preserve">ime i prezime direktora Fonda; </t>
  </si>
  <si>
    <t xml:space="preserve">ime i prezime predsjednika i članova nadzornog odbora Fonda; </t>
  </si>
  <si>
    <t>mandatni period članova Nadzornog odbora Fonda</t>
  </si>
  <si>
    <t xml:space="preserve">ime i prezime članova odbora za reviziju; </t>
  </si>
  <si>
    <t>mandatni period članova Odbora za reviziju Fonda</t>
  </si>
  <si>
    <t xml:space="preserve">firmu i sjedište ovlaštenog revizora; </t>
  </si>
  <si>
    <t>godine za koje je ovlašteni revizor vršio reviziju finansijskih izvještaja Fonda:</t>
  </si>
  <si>
    <t xml:space="preserve">firmu i adresu sjedište depozitara Fonda. </t>
  </si>
  <si>
    <t xml:space="preserve">2. Informacije o Društvu koje upravlja Fondom: </t>
  </si>
  <si>
    <t>web:</t>
  </si>
  <si>
    <t xml:space="preserve">broj i datum Rješenja kojim je izdata dozvola za osnivanje Društva </t>
  </si>
  <si>
    <t xml:space="preserve">broj i datum Rješenja kojim je izdata dozvola Društvu za upravljanje Fondom: </t>
  </si>
  <si>
    <t>05/1-19-233/10; 23.09.2010.godine</t>
  </si>
  <si>
    <t>imena i prezimena članova uprave Društva:</t>
  </si>
  <si>
    <t>mandatni period članova uprave Društva</t>
  </si>
  <si>
    <t xml:space="preserve">imena i prezimena predsjednika i članova Nadzornog odbora Društva; </t>
  </si>
  <si>
    <t>mandatni period Nadzornog odbora Društva za upravljanje</t>
  </si>
  <si>
    <t xml:space="preserve">imena i prezimena članova Odbora za reviziju; </t>
  </si>
  <si>
    <t>mandatni period Odbora za reviziju Društva za upravljanje</t>
  </si>
  <si>
    <t>20.12.2021. godine - 20.12.2025. godine</t>
  </si>
  <si>
    <t xml:space="preserve">firmu i sjedište vanjskog revizora; </t>
  </si>
  <si>
    <t>godine za koje je ovlašteni revizor vršio reviziju finansijskih izvještaja Društva za upravljanje</t>
  </si>
  <si>
    <t xml:space="preserve">Ime i prezime osobe koja je sačinila izvještaj: </t>
  </si>
  <si>
    <t xml:space="preserve">Ime i prezime odgovornog lica za upravljanje: </t>
  </si>
  <si>
    <t>NedimVilogorac, dipl. oec.</t>
  </si>
  <si>
    <t xml:space="preserve">Naziv fonda :                                                        </t>
  </si>
  <si>
    <t>OIF LILIUM GLOBAL</t>
  </si>
  <si>
    <t>Prilog 2</t>
  </si>
  <si>
    <t xml:space="preserve">Registarski broj fonda : </t>
  </si>
  <si>
    <t xml:space="preserve">Naziv društva za upravljanje: </t>
  </si>
  <si>
    <t>LILIUM ASSET MANAGEMENT d.o.o. Sarajevo</t>
  </si>
  <si>
    <t>Matični broj društva za upravljanje:</t>
  </si>
  <si>
    <t>65-01-0233-08</t>
  </si>
  <si>
    <t xml:space="preserve">JIB društva za upravljanje: </t>
  </si>
  <si>
    <t>4201337670008</t>
  </si>
  <si>
    <t>JIB investicionog fonda:</t>
  </si>
  <si>
    <t>Rb</t>
  </si>
  <si>
    <t>Naziv emitenta</t>
  </si>
  <si>
    <t>Oznaka papira</t>
  </si>
  <si>
    <t>Ukupan broj emitovanih vp/udjela</t>
  </si>
  <si>
    <t>Broj vp/udjela u vlasništvu Fonda</t>
  </si>
  <si>
    <t>% vlasništva fonda</t>
  </si>
  <si>
    <t>Nabavna cijena vp/udjela</t>
  </si>
  <si>
    <t>Fer cijena vp/udjela</t>
  </si>
  <si>
    <t>Ukupna vrijednost ulaganja</t>
  </si>
  <si>
    <t>% od NVI fonda</t>
  </si>
  <si>
    <t>Način vrednovanja</t>
  </si>
  <si>
    <t>% prekoračenja u investiranju</t>
  </si>
  <si>
    <t>Vrijednost prekoračenja</t>
  </si>
  <si>
    <t>Datum nastanka prekoračenja</t>
  </si>
  <si>
    <t>Rok za usaglašavanje</t>
  </si>
  <si>
    <t>6 (5/4*100)</t>
  </si>
  <si>
    <t>9 (5*8)</t>
  </si>
  <si>
    <t>ULAGANJA U INSTRUMENTE KAPITALA</t>
  </si>
  <si>
    <t>Ulaganje u dionice domaćih emitenata (osim u dionice investicijskih fondova)</t>
  </si>
  <si>
    <t>1.</t>
  </si>
  <si>
    <t>BAGS-ENERGOTEHNIKA d.d. Vogošća</t>
  </si>
  <si>
    <t>BAGSR</t>
  </si>
  <si>
    <t>PROCJENA</t>
  </si>
  <si>
    <t>2.</t>
  </si>
  <si>
    <t>BHTSR</t>
  </si>
  <si>
    <t>TRŽIŠNA CIJENA</t>
  </si>
  <si>
    <t>3.</t>
  </si>
  <si>
    <t>BOSNA AUTO D.D. SARAJEVO</t>
  </si>
  <si>
    <t>BOATRK2</t>
  </si>
  <si>
    <t>4.</t>
  </si>
  <si>
    <t>ČAJAVEC MEGA A.D.</t>
  </si>
  <si>
    <t>CMEG-R-A</t>
  </si>
  <si>
    <t>5.</t>
  </si>
  <si>
    <t>ENERGONOVA D.D. SARAJEVO</t>
  </si>
  <si>
    <t>EGNSR</t>
  </si>
  <si>
    <t>6.</t>
  </si>
  <si>
    <t>ŠIPAD -ERC DD SARAJEVO</t>
  </si>
  <si>
    <t>SRCSR</t>
  </si>
  <si>
    <t>7.</t>
  </si>
  <si>
    <t>IGKCRK3</t>
  </si>
  <si>
    <t>8.</t>
  </si>
  <si>
    <t>ASA BANKA D.D. Sarajevo</t>
  </si>
  <si>
    <t>IKBZRK2</t>
  </si>
  <si>
    <t>9.</t>
  </si>
  <si>
    <t>JKP JABLANICA DD</t>
  </si>
  <si>
    <t>JABLRK4</t>
  </si>
  <si>
    <t>10.</t>
  </si>
  <si>
    <t>MERKUR D.D. SARAJEVO</t>
  </si>
  <si>
    <t>MRKSR</t>
  </si>
  <si>
    <t>11.</t>
  </si>
  <si>
    <t>METALOTEHNA D.D. TUZLA</t>
  </si>
  <si>
    <t>MTHNRK2</t>
  </si>
  <si>
    <t>12.</t>
  </si>
  <si>
    <t xml:space="preserve">RUDNICI BOKSITA JAJCE DD JAJCE </t>
  </si>
  <si>
    <t>RBKJRK2</t>
  </si>
  <si>
    <t>19.03.2024.</t>
  </si>
  <si>
    <t>13.</t>
  </si>
  <si>
    <t>14.</t>
  </si>
  <si>
    <t>SOSOR</t>
  </si>
  <si>
    <t>15.</t>
  </si>
  <si>
    <t>ŠIPAD KOMERC DD</t>
  </si>
  <si>
    <t>SPKMR</t>
  </si>
  <si>
    <t>16.</t>
  </si>
  <si>
    <t>ŠTAMPARIJA FOJNICA DD FOJNICA</t>
  </si>
  <si>
    <t>STFJR</t>
  </si>
  <si>
    <t>17.</t>
  </si>
  <si>
    <t>TRZ HADŽIĆI D.D.</t>
  </si>
  <si>
    <t>TRZHR</t>
  </si>
  <si>
    <t>18.</t>
  </si>
  <si>
    <t>TELEDIGITAL D.D. SARAJEVO</t>
  </si>
  <si>
    <t>TTRSR</t>
  </si>
  <si>
    <t>19.</t>
  </si>
  <si>
    <t>UNIONINVESTPLASTIKA D.D.</t>
  </si>
  <si>
    <t>UNPLR</t>
  </si>
  <si>
    <t>20.</t>
  </si>
  <si>
    <t>JKP VODOVOD I KANALIZACIJA DD KONJIC</t>
  </si>
  <si>
    <t>VKNKRK1</t>
  </si>
  <si>
    <t>21.</t>
  </si>
  <si>
    <t>GP ŽGP Sarajevo</t>
  </si>
  <si>
    <t>ZGPSR</t>
  </si>
  <si>
    <t>22.</t>
  </si>
  <si>
    <t>Ulaganje u dionice domaćih investicijskih fondova</t>
  </si>
  <si>
    <t>23.</t>
  </si>
  <si>
    <t>ZIF BIG -Investiciona grupa d.d. Sarajevo</t>
  </si>
  <si>
    <t>BIGFRK3</t>
  </si>
  <si>
    <t>04.01.2024.</t>
  </si>
  <si>
    <t>ZIF CROBIH FOND DD MOSTAR</t>
  </si>
  <si>
    <t>CRBFRK1</t>
  </si>
  <si>
    <t>ZIF MI-GROUP DD</t>
  </si>
  <si>
    <t>MIGFRK2</t>
  </si>
  <si>
    <t>ZIF NAPRIJED</t>
  </si>
  <si>
    <t>NPRFRK2</t>
  </si>
  <si>
    <t>HBHEQ-OIF</t>
  </si>
  <si>
    <t>Ukupna ulaganja u dionice domaćih investicijskih fondova</t>
  </si>
  <si>
    <t>Ukupna ulaganja u dionice domaćih emitenata</t>
  </si>
  <si>
    <t>Ulaganje u dionice inostranih emitenata (osim dionica investicijskih fondova)</t>
  </si>
  <si>
    <t>ABEA</t>
  </si>
  <si>
    <t>AMZN</t>
  </si>
  <si>
    <t>UKUPNO</t>
  </si>
  <si>
    <t>Ukupno ulaganje u dionice inostranih investicijskih fondova</t>
  </si>
  <si>
    <t>Ukupna ulaganja u dionice inostranih emitenata</t>
  </si>
  <si>
    <t>UKUPNA ULAGANJA U INSTRUMENTE KAPITALA</t>
  </si>
  <si>
    <t>ULAGANJA U DUŽNIČKE INSTRUMENTE</t>
  </si>
  <si>
    <t>Ulaganje u obveznice domaćih emitenata</t>
  </si>
  <si>
    <t>Ukupna ulaganja u obveznice domaćih emitenata</t>
  </si>
  <si>
    <t>Ostala ulaganja u dužničke instrumente domaćih emitenata</t>
  </si>
  <si>
    <t>Ukupna ostala ulaganja u dužničke instrumente domaćih emitenata</t>
  </si>
  <si>
    <t>Ukupna ulaganja u dužničke instrumente domaćih emitenata</t>
  </si>
  <si>
    <t>Ulaganja u obveznice inostranih emitenata</t>
  </si>
  <si>
    <t>Ukupna ulaganja u obveznice inostranih emitenata</t>
  </si>
  <si>
    <t>Ostala ulaganja u dužničke instrumente inostranih emitenata</t>
  </si>
  <si>
    <t>Ukupna ostala ulaganja u dužničke instrumente inostranih emitenata</t>
  </si>
  <si>
    <t>Ukupna ulaganja u dužničke instrumente inostranih emitenata</t>
  </si>
  <si>
    <t>UKUPNA ULAGANJA U DUŽNIČKE INSTRUMENTE</t>
  </si>
  <si>
    <t>ULAGANJA U UDJELE INVESTICIJSKIH FONDOVA</t>
  </si>
  <si>
    <t>Ulaganja u udjele domaćih investicijskih fondova</t>
  </si>
  <si>
    <t>Ukupna ulaganja u udjele domaćih investicijskih fondova</t>
  </si>
  <si>
    <t>Ulaganja u udjele inostranih investicijskih fondova</t>
  </si>
  <si>
    <t>Ukupna ulaganja u udjele inostranih investicijskih fondova</t>
  </si>
  <si>
    <t>UKUPNA ULAGANJA U UDJELE INVESTICIJSKIH FONDOVA</t>
  </si>
  <si>
    <t>ULAGANJA U FINANSIJSKE DERIVATE</t>
  </si>
  <si>
    <t>Ulaganje u finansijske derivate domaćih emitenata</t>
  </si>
  <si>
    <t>Ukupna ulaganja u finansijske derivate domaćih emitenata</t>
  </si>
  <si>
    <t>Ulaganje u finansijske derivate inostranih emitenata</t>
  </si>
  <si>
    <t>Ukupna ulaganja u finansijske derivate inostranih emitenata</t>
  </si>
  <si>
    <t>UKUPNA ULAGANJA U FINANSIJSKE DERIVATE</t>
  </si>
  <si>
    <t>OSTALA ULAGANJA</t>
  </si>
  <si>
    <t>Ulaganje u ostale dozvoljene oblike finansijske imovine u zemlji</t>
  </si>
  <si>
    <t>Ukupna ulaganja u ostale oblike finansijske imovine u zemlji</t>
  </si>
  <si>
    <t>Ulaganja u ostale dozvoljene oblike finansijske imovine u inostranstvu</t>
  </si>
  <si>
    <t>UKUPNA OSTALA ULAGANJA</t>
  </si>
  <si>
    <t>ULAGANJA U DEPOZITE</t>
  </si>
  <si>
    <t>Ulaganje u depozite kod domaćih banaka</t>
  </si>
  <si>
    <t>Ukupna ulaganja u depozite kod domaćih banaka</t>
  </si>
  <si>
    <t>Ulaganje u depozite kod inostranih banaka</t>
  </si>
  <si>
    <t>Ukupna ulaganja u depozite kod inostranih banaka</t>
  </si>
  <si>
    <t>UKUPNA ULAGANJA U DEPOZITE</t>
  </si>
  <si>
    <t>Vrsta nekretnine</t>
  </si>
  <si>
    <t>Vrijednost ulaganja</t>
  </si>
  <si>
    <t>Površina m2</t>
  </si>
  <si>
    <t>Cijena po m2</t>
  </si>
  <si>
    <t>Fer vrijednost nekretnine</t>
  </si>
  <si>
    <t>ULAGANJE U NEKRETNINE</t>
  </si>
  <si>
    <t>Ulaganje u nekretnine radi izdavanja u najam</t>
  </si>
  <si>
    <t>Ukupna ulaganja u nekretnine radi davanja u najam</t>
  </si>
  <si>
    <t>Ulaganje u nekretnine radi prodaje</t>
  </si>
  <si>
    <t>Ukupna ulaganja u nekretnine radi prodaje</t>
  </si>
  <si>
    <t>UKUPNA ULAGANJA U NEKRETNINE</t>
  </si>
  <si>
    <t>REKAPITULACIJA</t>
  </si>
  <si>
    <t>Nabavna vrijednost ulaganja</t>
  </si>
  <si>
    <t>UKUPNA DOMAĆA ULAGANJA</t>
  </si>
  <si>
    <t>UKUPNA ULAGANJA U INOSTRANSTVU</t>
  </si>
  <si>
    <t>UKUPNA ULAGANJA</t>
  </si>
  <si>
    <t>Naziv fonda</t>
  </si>
  <si>
    <t>Prilog 3</t>
  </si>
  <si>
    <t>Registarski broj fonda</t>
  </si>
  <si>
    <t>Naziv društva za upravljanje</t>
  </si>
  <si>
    <t>LILIUM ASSET MANAGEMENT D.O.O. SARAJEVO</t>
  </si>
  <si>
    <t>Matični broj društva za upravljanje</t>
  </si>
  <si>
    <t>JIB društva za upravljanje</t>
  </si>
  <si>
    <t>JIB investicijskog fonda</t>
  </si>
  <si>
    <t/>
  </si>
  <si>
    <t>Datum</t>
  </si>
  <si>
    <t>IMOVINA FONDA</t>
  </si>
  <si>
    <t xml:space="preserve">OBAVEZE FONDA </t>
  </si>
  <si>
    <t xml:space="preserve"> Ukupna neto vrijednost imovine </t>
  </si>
  <si>
    <t xml:space="preserve"> Iznos umanjenja neto vrijednosti imovine zbog  prekoračenja i neusklađenosti ulaganja</t>
  </si>
  <si>
    <t xml:space="preserve">Neto vrijednost imovine za obračun naknade za upravljanje </t>
  </si>
  <si>
    <t xml:space="preserve">% naknade za upravljanje </t>
  </si>
  <si>
    <t>Iznos naknade za upravljanje</t>
  </si>
  <si>
    <t>Broj dionica/udjela  fonda</t>
  </si>
  <si>
    <t>NVI po dionici/udjelu fonda</t>
  </si>
  <si>
    <t xml:space="preserve">Gotovina </t>
  </si>
  <si>
    <t xml:space="preserve">Ulaganja </t>
  </si>
  <si>
    <t xml:space="preserve">Potraživanja </t>
  </si>
  <si>
    <t>Ostalo</t>
  </si>
  <si>
    <t xml:space="preserve">Obaveze  po osnovu ulaganja fonda </t>
  </si>
  <si>
    <t>Obaveze po osnovu troškova poslovanja</t>
  </si>
  <si>
    <t>Obaveze prema DUF-u</t>
  </si>
  <si>
    <t>Ostale</t>
  </si>
  <si>
    <t>Prosjek</t>
  </si>
  <si>
    <t xml:space="preserve">Ukupno </t>
  </si>
  <si>
    <t>Obračun upravljačke provizije:</t>
  </si>
  <si>
    <t>min</t>
  </si>
  <si>
    <t>max</t>
  </si>
  <si>
    <t>%</t>
  </si>
  <si>
    <t>2% od NVI</t>
  </si>
  <si>
    <t xml:space="preserve">Iznos </t>
  </si>
  <si>
    <t>KVP</t>
  </si>
  <si>
    <t>Obračun:</t>
  </si>
  <si>
    <t>Direktor:</t>
  </si>
  <si>
    <t>Nedim Vilogorac, dipl. oec.</t>
  </si>
  <si>
    <t>Prilog 3a</t>
  </si>
  <si>
    <t>Redni broj</t>
  </si>
  <si>
    <t>Opis</t>
  </si>
  <si>
    <t>Ukupna vrijednost na dan izvještaja</t>
  </si>
  <si>
    <t>Učešće u vrijednosti imovine fonda (%)</t>
  </si>
  <si>
    <t>I</t>
  </si>
  <si>
    <t>IMOVINA INVESTICIJSKOG FONDA</t>
  </si>
  <si>
    <t>Gotovina i gotovinski ekvivalenti</t>
  </si>
  <si>
    <t>Ulaganje fonda (2.1+2.2.+2.3.+2.4.+2.5.+2.6.+2.7.)</t>
  </si>
  <si>
    <t>2.1.</t>
  </si>
  <si>
    <t>Ulaganje u instrumente kapitala (dionice osim dionica investicijskih fondova)</t>
  </si>
  <si>
    <t>2.2.</t>
  </si>
  <si>
    <t>Ulaganja u dužničke instrumente (obveznice)</t>
  </si>
  <si>
    <t>2.3.</t>
  </si>
  <si>
    <t>Ulaganja u druge vrste dužničkih instrumenata</t>
  </si>
  <si>
    <t>2.4.</t>
  </si>
  <si>
    <t>Ulaganja u dionice i udjele investicijskih fondova</t>
  </si>
  <si>
    <t>2.5.</t>
  </si>
  <si>
    <t>Ostala finansijska imovina</t>
  </si>
  <si>
    <t>2.6.</t>
  </si>
  <si>
    <t>Depoziti i plasmani</t>
  </si>
  <si>
    <t>2.7.</t>
  </si>
  <si>
    <t>Ulaganja u nekretnine</t>
  </si>
  <si>
    <t>Potraživanja (3.1.+3.2.+3.3.)</t>
  </si>
  <si>
    <t>3.1.</t>
  </si>
  <si>
    <t>Potraživanja iz poslovanja</t>
  </si>
  <si>
    <t>3.2.</t>
  </si>
  <si>
    <t>Potraživanja od društva za upravljanje</t>
  </si>
  <si>
    <t>3.3.</t>
  </si>
  <si>
    <t>Ostala potraživanja, odgođena porezna imovina i razgraničenja</t>
  </si>
  <si>
    <t>I=(1+2+3)</t>
  </si>
  <si>
    <t>UKUPNA IMOVINA INVESTICIJSKOG FONDA</t>
  </si>
  <si>
    <t>II</t>
  </si>
  <si>
    <t>OBAVEZE INVESTICIJSKOG FONDA</t>
  </si>
  <si>
    <t>Obaveze po osnovu ulaganja</t>
  </si>
  <si>
    <t>Obaveze prema društvu za upravljanje</t>
  </si>
  <si>
    <t>Ostale obaveze</t>
  </si>
  <si>
    <t>II=(4+5+6+7)</t>
  </si>
  <si>
    <t>UKUPNE OBAVEZE INVESTICIJSKOG FONDA</t>
  </si>
  <si>
    <t>III=(I-II)</t>
  </si>
  <si>
    <t>NETO IMOVINA INVESTICIJSKOG FONDA</t>
  </si>
  <si>
    <t>IV</t>
  </si>
  <si>
    <t>BROJ DIONIOCA/UDJELA</t>
  </si>
  <si>
    <t>V=(III/IV)</t>
  </si>
  <si>
    <t>NETO VRIJEDNOST IMOVINE PO DIONICI/UDJELU</t>
  </si>
  <si>
    <t>VI</t>
  </si>
  <si>
    <t>CIJENA DIONICE/UDJELA</t>
  </si>
  <si>
    <t>Tekuća godina</t>
  </si>
  <si>
    <t>Prethodna godina</t>
  </si>
  <si>
    <t>Prilog 4</t>
  </si>
  <si>
    <t>Red. Br.</t>
  </si>
  <si>
    <t>Vrsta troška</t>
  </si>
  <si>
    <t>Iznos (KM)</t>
  </si>
  <si>
    <t>Udio %</t>
  </si>
  <si>
    <t>Naknada društvu za upravljanje (provizija)</t>
  </si>
  <si>
    <t xml:space="preserve">Naknada Registru vrijednosnih papira u Federaciji BiH </t>
  </si>
  <si>
    <t>Naknada depozitaru</t>
  </si>
  <si>
    <t xml:space="preserve">Naknada za reviziju </t>
  </si>
  <si>
    <t>Naknada za računovodstvo</t>
  </si>
  <si>
    <t>Naknada berzi</t>
  </si>
  <si>
    <t>Troškovi kupovine i prodaje ulaganja</t>
  </si>
  <si>
    <t xml:space="preserve">Troškovi servisiranja dioničara </t>
  </si>
  <si>
    <t>Naknade i troškovi nadzornog odbora</t>
  </si>
  <si>
    <t>Naknade i troškovi direktora fonda</t>
  </si>
  <si>
    <t>Naknada Komisiji za vrijednosne papire Federacije BiH</t>
  </si>
  <si>
    <t>Rashodi po osnovu poreza</t>
  </si>
  <si>
    <t>Ostali troškovi</t>
  </si>
  <si>
    <t>Ukupno troškovi:</t>
  </si>
  <si>
    <t>Ukupni troškovi iz člana 65. ili 93. Zakona o investicijskim fondovima</t>
  </si>
  <si>
    <t>Ime i prezime odgovornog lica društva za upravljanje:</t>
  </si>
  <si>
    <t>Nedim Vilogorac</t>
  </si>
  <si>
    <t xml:space="preserve">Naziv fonda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</si>
  <si>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JIB fonda:</t>
  </si>
  <si>
    <t>R.br.</t>
  </si>
  <si>
    <t xml:space="preserve">Naziv emitenta </t>
  </si>
  <si>
    <t>Simbol</t>
  </si>
  <si>
    <t xml:space="preserve">Stanje na početku perioda </t>
  </si>
  <si>
    <t xml:space="preserve">Transakcije tokom perioda </t>
  </si>
  <si>
    <t xml:space="preserve">Stanje na kraju perioda </t>
  </si>
  <si>
    <t xml:space="preserve">Kupovine </t>
  </si>
  <si>
    <t>Prodaje</t>
  </si>
  <si>
    <t xml:space="preserve"> % učešća kod emitenta</t>
  </si>
  <si>
    <t xml:space="preserve">Jedinična fer vrij.                </t>
  </si>
  <si>
    <t xml:space="preserve">Ukupna fer vrijednost ulaganja </t>
  </si>
  <si>
    <t xml:space="preserve"> % učešća u NVI fonda</t>
  </si>
  <si>
    <t xml:space="preserve">količina </t>
  </si>
  <si>
    <t xml:space="preserve">prosječna cijena </t>
  </si>
  <si>
    <t>vrijednost</t>
  </si>
  <si>
    <t>ULAGANJA U  UDJELE INVESTICIJSKIH FONDOVA</t>
  </si>
  <si>
    <t>ULAGANJA U OSTALE  FINANSIJSKE INSTRUMENTE I DERIVATE</t>
  </si>
  <si>
    <t>Kupovina</t>
  </si>
  <si>
    <t>Prodaja</t>
  </si>
  <si>
    <t xml:space="preserve">Vrsta nekretnine </t>
  </si>
  <si>
    <r>
      <t>Površina             m</t>
    </r>
    <r>
      <rPr>
        <b/>
        <vertAlign val="superscript"/>
        <sz val="10"/>
        <rFont val="Times New Roman"/>
        <family val="1"/>
        <charset val="238"/>
      </rPr>
      <t>2</t>
    </r>
  </si>
  <si>
    <r>
      <t>Cijena               po m</t>
    </r>
    <r>
      <rPr>
        <b/>
        <vertAlign val="superscript"/>
        <sz val="10"/>
        <rFont val="Times New Roman"/>
        <family val="1"/>
        <charset val="238"/>
      </rPr>
      <t>2</t>
    </r>
  </si>
  <si>
    <t xml:space="preserve">Fer vrijednost </t>
  </si>
  <si>
    <t>ULAGANJA U NEKRETNINE</t>
  </si>
  <si>
    <t xml:space="preserve">Dospjeće </t>
  </si>
  <si>
    <t xml:space="preserve">Naziv banke </t>
  </si>
  <si>
    <t>Vrijednost depozita</t>
  </si>
  <si>
    <t>Iznos</t>
  </si>
  <si>
    <t>Prilog 5a</t>
  </si>
  <si>
    <t>Datum prodaje</t>
  </si>
  <si>
    <t>Vrsta ulaganja</t>
  </si>
  <si>
    <t xml:space="preserve">Simbol ili oznaka </t>
  </si>
  <si>
    <t>Oznaka kategorijefinancijske imovine i obveza prema MSFI 9*</t>
  </si>
  <si>
    <t>Količina ili nominalna vrijednost</t>
  </si>
  <si>
    <t>Knjigovodstvena ili fer vrijednost</t>
  </si>
  <si>
    <t>Prodajna vrijednost</t>
  </si>
  <si>
    <t>Realizirani dobitak/gubitak</t>
  </si>
  <si>
    <t>pri čemu Vrsta ulaganja može biti:</t>
  </si>
  <si>
    <t>1 Prenosivi vlasnički vrijednosni papiri</t>
  </si>
  <si>
    <t>2 Prenosivi dužnički vrijednosni papiri</t>
  </si>
  <si>
    <t>3 Instrumenti tržišta novca</t>
  </si>
  <si>
    <t>4 Udjeli/dionice investicijskih fondova</t>
  </si>
  <si>
    <t>5 Depoziti</t>
  </si>
  <si>
    <t>6 Nekretnine</t>
  </si>
  <si>
    <t>7 Finansijski derivati</t>
  </si>
  <si>
    <t>8 Ostala ulaganja</t>
  </si>
  <si>
    <t xml:space="preserve"> 9 Poslovni udjeli</t>
  </si>
  <si>
    <t>*Oznaka kategorije financijske imovine prema MSFI 9</t>
  </si>
  <si>
    <t>1 Finansijska imovina i financijske obaveze po fer vrijednosti kroz bilans uspjeha</t>
  </si>
  <si>
    <t>2 Finansijska imovina i obaveze po fer vrijednosti kroz ostali ukupni rezultat</t>
  </si>
  <si>
    <t>3 Finansijska imovina i obaveze po amortizovanom trošku</t>
  </si>
  <si>
    <t>Prilog 5b</t>
  </si>
  <si>
    <t>Simbol ili oznaka</t>
  </si>
  <si>
    <t xml:space="preserve">Naziv emitenta ili druge ugovorne strane </t>
  </si>
  <si>
    <t>Oznaka kategorije  imovine i obaveza prema MSFI 9*</t>
  </si>
  <si>
    <t>Trošak nabave ili početna vrijednost izvještajnog perioda</t>
  </si>
  <si>
    <t>Nerealizirani dobitak ili gubitak priznat kroz bilans uspjeha – usklađivanje fer vrijednosti</t>
  </si>
  <si>
    <t>Neto kursne razlike</t>
  </si>
  <si>
    <t>Amortizacija diskonta ili premije imovine s fiksnim dospijećem</t>
  </si>
  <si>
    <t>Umanjenje vrijednosti za očekivane kreditne gubitke</t>
  </si>
  <si>
    <t>Nerealizirani dobitak ili gubitak priznat kroz ostali ukupni rezultat (u izvještajnom periodu)</t>
  </si>
  <si>
    <t>Revalorizacijske rezerve računovodstva zaštite</t>
  </si>
  <si>
    <r>
      <t xml:space="preserve">Naziv društva za upravljanje: </t>
    </r>
    <r>
      <rPr>
        <b/>
        <sz val="9"/>
        <rFont val="Arial"/>
        <family val="2"/>
        <charset val="238"/>
      </rPr>
      <t>LILIUM ASSET MANAGEMENT D.O.O. SARAJEVO</t>
    </r>
  </si>
  <si>
    <t>Naziv berzanskog posrednika</t>
  </si>
  <si>
    <t xml:space="preserve">Vrijednost transakcija </t>
  </si>
  <si>
    <t>Učešće u ukupnoj vrijednosti transakcija</t>
  </si>
  <si>
    <t>Iznos provizije</t>
  </si>
  <si>
    <t>Učešće provizije u vrijednosti transkcija</t>
  </si>
  <si>
    <t>5=4/3</t>
  </si>
  <si>
    <t>Ukupno</t>
  </si>
  <si>
    <t>Prilog 6</t>
  </si>
  <si>
    <t>IZVJEŠTAJ O FINANSIJSKIM POKAZATELJIMA INVESTICIJSKOG FONDA</t>
  </si>
  <si>
    <t>RBr</t>
  </si>
  <si>
    <t>Pozicija imovine</t>
  </si>
  <si>
    <t>Vrijednost neto imovine fonda po udjelu / dionici na početku perioda</t>
  </si>
  <si>
    <t>Neto imovina fonda na početku perioda</t>
  </si>
  <si>
    <t>Broj udjela dionica na početku perioda</t>
  </si>
  <si>
    <t>Vrijednost udjela / dionice na početku perioda</t>
  </si>
  <si>
    <t>Vrijednost neto imovine fonda po udjelu / dionici na kraju perioda</t>
  </si>
  <si>
    <t>Neto imovina fonda na kraju perioda</t>
  </si>
  <si>
    <t>Broj udjela dionica na kraju perioda</t>
  </si>
  <si>
    <t>Vrijednost udjela / dionice na kraju perioda</t>
  </si>
  <si>
    <t>III</t>
  </si>
  <si>
    <t>Finansijski pokazatelji</t>
  </si>
  <si>
    <t>Odnos rashoda i prosječne neto imovine</t>
  </si>
  <si>
    <t>Odnos realizovane dobiti od ulaganja i prosječne neto imovine</t>
  </si>
  <si>
    <t>Isplaćeni iznos investitorima u toku godine</t>
  </si>
  <si>
    <t>Stopa prinosa na neto imovinu fonda</t>
  </si>
  <si>
    <r>
      <t xml:space="preserve">Naziv fonda : </t>
    </r>
    <r>
      <rPr>
        <b/>
        <sz val="9"/>
        <rFont val="Arial"/>
        <family val="2"/>
        <charset val="238"/>
      </rPr>
      <t>OIF LILIUM GLOBAL</t>
    </r>
    <r>
      <rPr>
        <sz val="9"/>
        <rFont val="Arial"/>
        <family val="2"/>
        <charset val="238"/>
      </rPr>
      <t xml:space="preserve">                                                  </t>
    </r>
  </si>
  <si>
    <t>Prilog  7</t>
  </si>
  <si>
    <r>
      <t xml:space="preserve">Registarski broj fonda : </t>
    </r>
    <r>
      <rPr>
        <b/>
        <sz val="9"/>
        <rFont val="Arial"/>
        <family val="2"/>
        <charset val="238"/>
      </rPr>
      <t>'JP-D-032-05</t>
    </r>
  </si>
  <si>
    <t xml:space="preserve">Simbol </t>
  </si>
  <si>
    <t xml:space="preserve">Broj dionica ili % učešća </t>
  </si>
  <si>
    <t xml:space="preserve">Dividenda po dionici  </t>
  </si>
  <si>
    <t xml:space="preserve">Ukupni prihodi </t>
  </si>
  <si>
    <t>Ukupno:</t>
  </si>
  <si>
    <t>Prilog 8</t>
  </si>
  <si>
    <t xml:space="preserve">Redni broj </t>
  </si>
  <si>
    <t>Kategorija udjeličara/dioničara</t>
  </si>
  <si>
    <t>Broj udjela/dionica- domaći vlasnici</t>
  </si>
  <si>
    <t>Broj udjeličara/dioničara- domaći vlasnici</t>
  </si>
  <si>
    <t>Broj udjela/dionica- inostrani vlasnici</t>
  </si>
  <si>
    <t>Broj udjeličara/dioničara - inostrani vlasnici</t>
  </si>
  <si>
    <t>Ukupan broj udjela/dionica</t>
  </si>
  <si>
    <t>Ukupan broj udjeličara/dioničara</t>
  </si>
  <si>
    <t>Kreditne institucije</t>
  </si>
  <si>
    <t>Osiguravajuća društva</t>
  </si>
  <si>
    <t>Investicijski fondovi</t>
  </si>
  <si>
    <t>Penzijski fondovi</t>
  </si>
  <si>
    <t>Investicijska društva</t>
  </si>
  <si>
    <t>Ostale pravne osobe</t>
  </si>
  <si>
    <t>Fizičke osobe</t>
  </si>
  <si>
    <t>Učešće u % NAV-u INVESTICIJSKOG FONDA</t>
  </si>
  <si>
    <t>ZIF BONUS D.D. SARAJEVO</t>
  </si>
  <si>
    <t>ZIF BIG - Investiciona grupa d.d Sarajevo</t>
  </si>
  <si>
    <t>ZIF HERBOS FOND d.d. Mostar</t>
  </si>
  <si>
    <t>ZIF PROF-PLUS d.d. Sarajevo</t>
  </si>
  <si>
    <t>ZIF CRO BIH FOND d.d. Mostar</t>
  </si>
  <si>
    <t>VIB a.d. Banja Luka - Društvo za savjetovanje u poslovanju</t>
  </si>
  <si>
    <t>OIF MONETA a.d. Podgorica</t>
  </si>
  <si>
    <t xml:space="preserve">TRIGLAV OSIGURANJE d.d. </t>
  </si>
  <si>
    <t>Prenosivi vlasnički vrijednosni papiri</t>
  </si>
  <si>
    <t>ČAJEVAC MEGA A.D.</t>
  </si>
  <si>
    <t>SME BH EQUITY</t>
  </si>
  <si>
    <t>CRBFRK</t>
  </si>
  <si>
    <t>Raiffeisen bank d.d.</t>
  </si>
  <si>
    <t>Prilog 5</t>
  </si>
  <si>
    <r>
      <t xml:space="preserve">Naziv fonda :                                     </t>
    </r>
    <r>
      <rPr>
        <sz val="10"/>
        <rFont val="Times New Roman"/>
        <family val="1"/>
      </rPr>
      <t>OIF LILIUM GLOBAL</t>
    </r>
    <r>
      <rPr>
        <i/>
        <sz val="10"/>
        <rFont val="Times New Roman"/>
        <family val="1"/>
      </rPr>
      <t xml:space="preserve">                                                    </t>
    </r>
  </si>
  <si>
    <r>
      <t xml:space="preserve">Registarski broj fonda :                      </t>
    </r>
    <r>
      <rPr>
        <sz val="10"/>
        <rFont val="Times New Roman"/>
        <family val="1"/>
      </rPr>
      <t>JP-D-032-05</t>
    </r>
  </si>
  <si>
    <r>
      <t xml:space="preserve">Naziv društva za upravljanje:              </t>
    </r>
    <r>
      <rPr>
        <sz val="10"/>
        <rFont val="Times New Roman"/>
        <family val="1"/>
      </rPr>
      <t>LILIUM ASSET MANAGAMENT d.o.o. Sarajevo</t>
    </r>
  </si>
  <si>
    <r>
      <t xml:space="preserve">Matični broj društva za upravljanje:     </t>
    </r>
    <r>
      <rPr>
        <sz val="10"/>
        <rFont val="Times New Roman"/>
        <family val="1"/>
      </rPr>
      <t>65-01-0233-08</t>
    </r>
  </si>
  <si>
    <r>
      <t xml:space="preserve">JIB društva za upravljanje:                 </t>
    </r>
    <r>
      <rPr>
        <sz val="10"/>
        <rFont val="Times New Roman"/>
        <family val="1"/>
      </rPr>
      <t xml:space="preserve"> 4201337670008</t>
    </r>
  </si>
  <si>
    <t>Prilog 5c</t>
  </si>
  <si>
    <r>
      <t xml:space="preserve">Naziv fonda :   </t>
    </r>
    <r>
      <rPr>
        <b/>
        <sz val="10"/>
        <rFont val="Times New Roman"/>
        <family val="1"/>
        <charset val="238"/>
      </rPr>
      <t xml:space="preserve">  OIF ILIRIKA GLOBAL </t>
    </r>
    <r>
      <rPr>
        <sz val="10"/>
        <rFont val="Times New Roman"/>
        <family val="1"/>
        <charset val="238"/>
      </rPr>
      <t xml:space="preserve">                                                       </t>
    </r>
  </si>
  <si>
    <r>
      <t xml:space="preserve">Registarski broj fonda : </t>
    </r>
    <r>
      <rPr>
        <b/>
        <sz val="10"/>
        <rFont val="Times New Roman"/>
        <family val="1"/>
        <charset val="238"/>
      </rPr>
      <t>JP-D-032-05</t>
    </r>
  </si>
  <si>
    <r>
      <t xml:space="preserve">Naziv društva za upravljanje: </t>
    </r>
    <r>
      <rPr>
        <b/>
        <sz val="10"/>
        <rFont val="Times New Roman"/>
        <family val="1"/>
        <charset val="238"/>
      </rPr>
      <t>LILIUM ASSET MANAGEMENT D.O.O. SARAJEVO</t>
    </r>
  </si>
  <si>
    <t>JIB društva za upravljanje: 4201337670008</t>
  </si>
  <si>
    <t>Matični broj društva za upravljanje: 65-01-0233-08</t>
  </si>
  <si>
    <t>Udjeli/dionice investicijskih fondova</t>
  </si>
  <si>
    <t>BOSNALIJEK D.D. SARAJEVO</t>
  </si>
  <si>
    <t>BSNLR</t>
  </si>
  <si>
    <t>24.06.2025.</t>
  </si>
  <si>
    <t>28.03.2025.</t>
  </si>
  <si>
    <t>16.04.2025.</t>
  </si>
  <si>
    <t>11.04.2025.</t>
  </si>
  <si>
    <t>CCC3</t>
  </si>
  <si>
    <t>FB</t>
  </si>
  <si>
    <t>OIF SME BH EQUITY</t>
  </si>
  <si>
    <t>Elvira Žilić</t>
  </si>
  <si>
    <t>SULIĆ ZUHDIJA</t>
  </si>
  <si>
    <t xml:space="preserve">Azra Babović, predsjednica                           Aldina Avdić, član                                                       Damir Smajić, član        </t>
  </si>
  <si>
    <t>18.04.2025. godine - 17.04.2029. godine</t>
  </si>
  <si>
    <t>Ime i prezime osobe koja je sačinila izvještaj: Elvira Žilić</t>
  </si>
  <si>
    <t>Sarajevo Osiguranje d.d. Sarajevo</t>
  </si>
  <si>
    <t>27.02.2025.</t>
  </si>
  <si>
    <t>10.03.2025.</t>
  </si>
  <si>
    <t>11.03.2025.</t>
  </si>
  <si>
    <t>ZIF "BIG-Investiciona grupa" d.d. Sarajevo</t>
  </si>
  <si>
    <t>14.04.2025.</t>
  </si>
  <si>
    <t>15.04.2025.</t>
  </si>
  <si>
    <t>COCA COLA CO.</t>
  </si>
  <si>
    <t>04.06.2025.</t>
  </si>
  <si>
    <t>10.06.2025.</t>
  </si>
  <si>
    <t>23.06.2025.</t>
  </si>
  <si>
    <t>ASA Bank d.d. Sarajevo</t>
  </si>
  <si>
    <t>TRZ HADŽIĆI DD</t>
  </si>
  <si>
    <t>BH TELECOM d.d. Sarajevo</t>
  </si>
  <si>
    <t>Rok za usklađenje je što kraći prema uslovima na tržištu i zaštiti interesa udjeličara</t>
  </si>
  <si>
    <r>
      <t xml:space="preserve">JIB društva za upravljanje: </t>
    </r>
    <r>
      <rPr>
        <b/>
        <sz val="9"/>
        <rFont val="Arial"/>
        <family val="2"/>
        <charset val="238"/>
      </rPr>
      <t>4201337670008</t>
    </r>
  </si>
  <si>
    <r>
      <t>Matični broj društva za upravljanje:</t>
    </r>
    <r>
      <rPr>
        <b/>
        <sz val="9"/>
        <rFont val="Arial"/>
        <family val="2"/>
        <charset val="238"/>
      </rPr>
      <t xml:space="preserve"> '65-01-0233-08</t>
    </r>
  </si>
  <si>
    <t>Prosjek za period</t>
  </si>
  <si>
    <t xml:space="preserve">Alphabet Inc. </t>
  </si>
  <si>
    <t>Meta Platforms Inc.</t>
  </si>
  <si>
    <t>ASA Banka d.d. Sarajevo</t>
  </si>
  <si>
    <t>Coca Cola Co.</t>
  </si>
  <si>
    <t>Bosnalijek d.d. Sarajevo</t>
  </si>
  <si>
    <t xml:space="preserve">Bosnalijek d.d. </t>
  </si>
  <si>
    <t>Šipad Komerc d.d. Sarajevo</t>
  </si>
  <si>
    <t>22.05.2025.</t>
  </si>
  <si>
    <t>IGMAN D.D. KONJIC</t>
  </si>
  <si>
    <t>Amazon.com INC</t>
  </si>
  <si>
    <t>ALPHABET INC</t>
  </si>
  <si>
    <t>Meta Platforms INC</t>
  </si>
  <si>
    <t>11.09.2025.</t>
  </si>
  <si>
    <t>24.09.2025.</t>
  </si>
  <si>
    <t>25.09.2025.</t>
  </si>
  <si>
    <t>29.09.2025.</t>
  </si>
  <si>
    <t>ZIF "Naprijed" d.d . Sarajevo</t>
  </si>
  <si>
    <t>ZIF "BOSFIN" d.d. Sarajevo</t>
  </si>
  <si>
    <t>OPĆI PODACI O FONDU na dan 31.12.2025. godine</t>
  </si>
  <si>
    <t>01.10.2025.</t>
  </si>
  <si>
    <t>06.10.2025.</t>
  </si>
  <si>
    <t>07.10.2025.</t>
  </si>
  <si>
    <t>ASA Banka</t>
  </si>
  <si>
    <t>IZVJEŠTAJ O UDJELIČARIMA/DIONIČARIMA INVESTICIJSKOG FONDA na dan 31.12.2025. godine</t>
  </si>
  <si>
    <t>IZVJEŠTAJ O PRVIH 10 UDJELIČARA/ DIONIČARA INVESTICIJSKOG FONDA na dan 31.12.2025. godine</t>
  </si>
  <si>
    <t>Društvo za upravljanje investicijskim fondovima  LILIUM ASSET MANAGEMENT d.o.o. Sarajevo, Dženetića čikma 8; 71000 Sarajevo</t>
  </si>
  <si>
    <t>05/1-19-159/08; 17.04.2008.god</t>
  </si>
  <si>
    <t xml:space="preserve">Nedim Vilogorac, </t>
  </si>
  <si>
    <t>24.11.2025.-23.11.2029. godine</t>
  </si>
  <si>
    <t>ZUKO d.o.o.</t>
  </si>
  <si>
    <t>2022., 2023. i 2024.</t>
  </si>
  <si>
    <t>ZUKO d.o.o,                                 Džemala Bijedića 185/10 sprat</t>
  </si>
  <si>
    <t>2020., 2021., 2022., 2023. i 2024.</t>
  </si>
  <si>
    <t>ASA Banka d.d. Sarajevo;            Trg međunarodnog prijateljstva 25; 71000 Sarajevo</t>
  </si>
  <si>
    <t>IZVJEŠTAJ O UTVRĐIVANJU VRIJEDNOSTI IMOVINE IZ PORTFOLIJA INVESTICIJSKOG FONDA na dan 31.12.2025. godine</t>
  </si>
  <si>
    <t>IZVJEŠTAJ O OBRAČUNU NETO VRIJEDNOSTI IMOVINE INVESTICIJSKOG FONDA PO DIONICI/UDJELU na dan 31.12.2025. godine</t>
  </si>
  <si>
    <t>IZVJEŠTAJ O PRIHODIMA FONDA PO OSNOVU DIVIDENDE ZA 01.01. - 31.12.2025. godine</t>
  </si>
  <si>
    <t xml:space="preserve">05.12.2025. </t>
  </si>
  <si>
    <t>RMK Zenica d.d. Zenica</t>
  </si>
  <si>
    <t>RPRZRK2</t>
  </si>
  <si>
    <t>IZVJEŠTAJ O  TRANSAKCIJAMA IMOVINOM INVESTICIJSKOG FONDA  za period 01.01. - 31.12.2025. godine</t>
  </si>
  <si>
    <t>IZVJEŠTAJ O STRUKTURI I VISINI TROŠKOVA  INVESTICIJSKOG FONDA  za period:  01.01. - 31.12.2025. godine</t>
  </si>
  <si>
    <t>za period od 01.01.2025. do 31.12.2025. godine</t>
  </si>
  <si>
    <t>IZVJEŠTAJ O VRIJEDNOSTI TRANSAKCIJA FONDA OBAVLJENIM PUTEM  POJEDINAČNOG  PROFESIONALNOG POSREDNIKA I IZNOSU OBRAČUNATE NAKNADE za period 01.01. - 31.12.2025. godine</t>
  </si>
  <si>
    <t>IZVJEŠTAJ O NEREALIZIRANIM DOBICIMA (GUBICIMA)  I UMANJENJU VRIJEDNOSTI IMOVINE  INVESTICIJSKOG FONDA  za period 01.01. - 31.12.2025. godine</t>
  </si>
  <si>
    <t>IZVJEŠTAJ O REALIZIRANIM DOBICIMA (GUBICIMA) OD PRODAJE IMOVINE INVESTICIJSKOG FONDA za period 01.01.-31.12.2025. godine</t>
  </si>
  <si>
    <t xml:space="preserve">IZVJEŠTAJ O OBRAČUNU VRIJEDNOSTI NETO IMOVINE INVESTICIJSKOG FONDA ZA PERIOD 01.01. - 31.12.2025. godine </t>
  </si>
  <si>
    <t xml:space="preserve">Udio troškova  iz tačke 15. u prosječnoj  neto vrijednosti imovine fonda (%) za 01.01 .- 31.12.2025. period </t>
  </si>
  <si>
    <t>RBKJR2</t>
  </si>
  <si>
    <t>Prosječna vrijednost neto imovine fonda za                          01.01. - 31.12.2025. period</t>
  </si>
  <si>
    <t>12.03.2025.</t>
  </si>
  <si>
    <t xml:space="preserve">Otvoreni investicijski fond sa javnom ponudom                        OIF LILIUM GLOBAL;          Dženetića čikma 8;                 71000 Sarajevo </t>
  </si>
  <si>
    <t>Datum izvještaja: 15.02.2026. godine</t>
  </si>
  <si>
    <t>Ljiljana Kamberović,                                Almir Hodžić,                                                Andrea Zećo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</si>
</sst>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KM&quot;_-;\-* #,##0.00\ &quot;KM&quot;_-;_-* &quot;-&quot;??\ &quot;KM&quot;_-;_-@_-"/>
    <numFmt numFmtId="164" formatCode="#,##0.00000"/>
    <numFmt numFmtId="165" formatCode="#,##0\ _K_M"/>
    <numFmt numFmtId="166" formatCode="#,##0.0000\ _K_M"/>
    <numFmt numFmtId="167" formatCode="#,##0.0000"/>
    <numFmt numFmtId="168" formatCode="#,##0.00\ _K_M"/>
    <numFmt numFmtId="169" formatCode="0.0000%"/>
    <numFmt numFmtId="170" formatCode="0.0000"/>
    <numFmt numFmtId="171" formatCode="[$-1141A]d/\ m/\ yyyy;@"/>
    <numFmt numFmtId="172" formatCode="#,##0.00_ ;\-#,##0.00\ "/>
    <numFmt numFmtId="173" formatCode="#,##0.00\ &quot;KM&quot;"/>
    <numFmt numFmtId="174" formatCode="0.000"/>
    <numFmt numFmtId="175" formatCode="#,##0.0000000"/>
  </numFmts>
  <fonts count="7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Arial CE"/>
      <charset val="238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Times New Roman"/>
      <family val="1"/>
    </font>
    <font>
      <sz val="11"/>
      <name val="Times New Roman"/>
      <family val="1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i/>
      <sz val="10"/>
      <name val="Times New Roman"/>
      <family val="1"/>
    </font>
    <font>
      <b/>
      <sz val="10"/>
      <name val="Times New Roman"/>
      <family val="1"/>
    </font>
    <font>
      <b/>
      <vertAlign val="superscript"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rgb="FF231F20"/>
      <name val="Times New Roman"/>
      <family val="1"/>
      <charset val="238"/>
    </font>
    <font>
      <b/>
      <sz val="9"/>
      <color rgb="FF231F2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231F2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name val="Times New Roman"/>
      <family val="1"/>
    </font>
    <font>
      <sz val="10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i/>
      <sz val="11"/>
      <color theme="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u/>
      <sz val="10"/>
      <name val="Times New Roman"/>
      <family val="1"/>
    </font>
    <font>
      <sz val="10"/>
      <color theme="9" tint="-0.249977111117893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6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" fillId="0" borderId="0"/>
    <xf numFmtId="0" fontId="1" fillId="0" borderId="0"/>
    <xf numFmtId="0" fontId="12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" fillId="0" borderId="0"/>
    <xf numFmtId="0" fontId="2" fillId="0" borderId="0"/>
    <xf numFmtId="0" fontId="1" fillId="0" borderId="0"/>
    <xf numFmtId="0" fontId="2" fillId="0" borderId="0"/>
    <xf numFmtId="0" fontId="53" fillId="0" borderId="0"/>
    <xf numFmtId="0" fontId="1" fillId="0" borderId="0"/>
    <xf numFmtId="0" fontId="67" fillId="0" borderId="0"/>
  </cellStyleXfs>
  <cellXfs count="676">
    <xf numFmtId="0" fontId="0" fillId="0" borderId="0" xfId="0"/>
    <xf numFmtId="0" fontId="3" fillId="0" borderId="0" xfId="1" applyFont="1"/>
    <xf numFmtId="0" fontId="5" fillId="0" borderId="0" xfId="1" applyFont="1"/>
    <xf numFmtId="0" fontId="10" fillId="0" borderId="0" xfId="1" applyFont="1"/>
    <xf numFmtId="0" fontId="14" fillId="0" borderId="0" xfId="0" applyFont="1" applyFill="1"/>
    <xf numFmtId="0" fontId="15" fillId="0" borderId="0" xfId="9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4" fontId="14" fillId="0" borderId="0" xfId="0" applyNumberFormat="1" applyFont="1" applyFill="1"/>
    <xf numFmtId="167" fontId="14" fillId="0" borderId="0" xfId="0" applyNumberFormat="1" applyFont="1" applyFill="1"/>
    <xf numFmtId="0" fontId="15" fillId="0" borderId="0" xfId="0" applyFont="1" applyFill="1"/>
    <xf numFmtId="4" fontId="15" fillId="0" borderId="0" xfId="0" applyNumberFormat="1" applyFont="1" applyFill="1"/>
    <xf numFmtId="0" fontId="16" fillId="0" borderId="0" xfId="0" applyFont="1"/>
    <xf numFmtId="0" fontId="6" fillId="4" borderId="0" xfId="10" applyFont="1" applyFill="1" applyBorder="1"/>
    <xf numFmtId="2" fontId="6" fillId="4" borderId="0" xfId="10" applyNumberFormat="1" applyFont="1" applyFill="1" applyBorder="1"/>
    <xf numFmtId="0" fontId="5" fillId="4" borderId="0" xfId="10" applyFont="1" applyFill="1" applyBorder="1"/>
    <xf numFmtId="0" fontId="5" fillId="4" borderId="0" xfId="10" applyFont="1" applyFill="1" applyBorder="1" applyAlignment="1"/>
    <xf numFmtId="0" fontId="3" fillId="0" borderId="0" xfId="10" applyFont="1"/>
    <xf numFmtId="0" fontId="8" fillId="4" borderId="0" xfId="10" applyFont="1" applyFill="1" applyBorder="1" applyAlignment="1">
      <alignment vertical="center"/>
    </xf>
    <xf numFmtId="0" fontId="8" fillId="4" borderId="0" xfId="10" applyFont="1" applyFill="1" applyBorder="1" applyAlignment="1">
      <alignment vertical="center" wrapText="1"/>
    </xf>
    <xf numFmtId="0" fontId="8" fillId="4" borderId="0" xfId="10" applyFont="1" applyFill="1" applyBorder="1" applyAlignment="1"/>
    <xf numFmtId="0" fontId="9" fillId="4" borderId="0" xfId="10" applyFont="1" applyFill="1" applyBorder="1" applyAlignment="1"/>
    <xf numFmtId="4" fontId="9" fillId="4" borderId="0" xfId="10" applyNumberFormat="1" applyFont="1" applyFill="1" applyBorder="1" applyAlignment="1"/>
    <xf numFmtId="10" fontId="5" fillId="4" borderId="0" xfId="10" applyNumberFormat="1" applyFont="1" applyFill="1" applyBorder="1" applyAlignment="1"/>
    <xf numFmtId="0" fontId="5" fillId="4" borderId="0" xfId="10" applyFont="1" applyFill="1" applyBorder="1" applyAlignment="1">
      <alignment wrapText="1"/>
    </xf>
    <xf numFmtId="0" fontId="18" fillId="0" borderId="0" xfId="10" applyFont="1"/>
    <xf numFmtId="166" fontId="9" fillId="4" borderId="0" xfId="10" applyNumberFormat="1" applyFont="1" applyFill="1" applyBorder="1" applyAlignment="1"/>
    <xf numFmtId="0" fontId="9" fillId="4" borderId="0" xfId="10" applyFont="1" applyFill="1" applyBorder="1"/>
    <xf numFmtId="0" fontId="2" fillId="0" borderId="0" xfId="10"/>
    <xf numFmtId="0" fontId="19" fillId="4" borderId="0" xfId="10" applyFont="1" applyFill="1" applyBorder="1"/>
    <xf numFmtId="0" fontId="2" fillId="0" borderId="0" xfId="10" applyFont="1"/>
    <xf numFmtId="0" fontId="17" fillId="0" borderId="0" xfId="0" applyFont="1" applyFill="1"/>
    <xf numFmtId="0" fontId="21" fillId="0" borderId="0" xfId="9" applyNumberFormat="1" applyFont="1" applyFill="1" applyBorder="1" applyAlignment="1" applyProtection="1">
      <alignment horizontal="left" wrapText="1"/>
    </xf>
    <xf numFmtId="0" fontId="17" fillId="0" borderId="0" xfId="0" applyFont="1" applyFill="1" applyBorder="1"/>
    <xf numFmtId="0" fontId="17" fillId="0" borderId="0" xfId="11" applyFont="1" applyFill="1"/>
    <xf numFmtId="0" fontId="17" fillId="0" borderId="0" xfId="0" applyFont="1"/>
    <xf numFmtId="0" fontId="16" fillId="0" borderId="0" xfId="0" applyFont="1" applyFill="1"/>
    <xf numFmtId="0" fontId="13" fillId="0" borderId="0" xfId="7" applyFont="1" applyFill="1" applyBorder="1" applyAlignment="1">
      <alignment wrapText="1"/>
    </xf>
    <xf numFmtId="0" fontId="13" fillId="0" borderId="0" xfId="8" applyFont="1" applyFill="1" applyBorder="1" applyAlignment="1">
      <alignment wrapText="1"/>
    </xf>
    <xf numFmtId="0" fontId="2" fillId="0" borderId="0" xfId="10" applyFont="1" applyAlignment="1">
      <alignment horizontal="left" vertical="center"/>
    </xf>
    <xf numFmtId="0" fontId="25" fillId="0" borderId="0" xfId="10" applyFont="1" applyAlignment="1">
      <alignment horizontal="left"/>
    </xf>
    <xf numFmtId="0" fontId="3" fillId="0" borderId="0" xfId="10" applyFont="1" applyBorder="1"/>
    <xf numFmtId="0" fontId="26" fillId="0" borderId="0" xfId="10" applyFont="1" applyBorder="1" applyAlignment="1">
      <alignment horizontal="center" vertical="center" wrapText="1"/>
    </xf>
    <xf numFmtId="0" fontId="2" fillId="0" borderId="0" xfId="10" applyBorder="1" applyAlignment="1">
      <alignment horizontal="center" vertical="center" wrapText="1"/>
    </xf>
    <xf numFmtId="0" fontId="29" fillId="0" borderId="0" xfId="10" applyFont="1" applyBorder="1" applyAlignment="1">
      <alignment horizontal="center" vertical="center" wrapText="1"/>
    </xf>
    <xf numFmtId="0" fontId="3" fillId="0" borderId="3" xfId="10" applyFont="1" applyBorder="1"/>
    <xf numFmtId="0" fontId="25" fillId="0" borderId="0" xfId="10" applyFont="1"/>
    <xf numFmtId="0" fontId="25" fillId="0" borderId="0" xfId="10" applyFont="1" applyAlignment="1">
      <alignment horizontal="right"/>
    </xf>
    <xf numFmtId="0" fontId="25" fillId="0" borderId="3" xfId="0" applyFont="1" applyBorder="1"/>
    <xf numFmtId="0" fontId="25" fillId="0" borderId="3" xfId="10" applyFont="1" applyBorder="1"/>
    <xf numFmtId="0" fontId="25" fillId="0" borderId="0" xfId="10" applyFont="1" applyAlignment="1">
      <alignment horizontal="center" vertical="center"/>
    </xf>
    <xf numFmtId="0" fontId="34" fillId="0" borderId="0" xfId="10" applyFont="1" applyAlignment="1">
      <alignment horizontal="center" vertical="center"/>
    </xf>
    <xf numFmtId="0" fontId="36" fillId="0" borderId="3" xfId="10" applyFont="1" applyBorder="1" applyAlignment="1">
      <alignment horizontal="left" vertical="center" wrapText="1"/>
    </xf>
    <xf numFmtId="0" fontId="32" fillId="0" borderId="0" xfId="10" applyFont="1"/>
    <xf numFmtId="0" fontId="36" fillId="0" borderId="0" xfId="10" applyFont="1" applyBorder="1" applyAlignment="1">
      <alignment horizontal="left" vertical="center" wrapText="1"/>
    </xf>
    <xf numFmtId="0" fontId="16" fillId="0" borderId="0" xfId="0" applyFont="1" applyFill="1" applyBorder="1"/>
    <xf numFmtId="4" fontId="16" fillId="0" borderId="0" xfId="0" applyNumberFormat="1" applyFont="1" applyFill="1"/>
    <xf numFmtId="4" fontId="17" fillId="0" borderId="0" xfId="0" applyNumberFormat="1" applyFont="1" applyBorder="1"/>
    <xf numFmtId="4" fontId="20" fillId="0" borderId="0" xfId="5" applyNumberFormat="1" applyFont="1" applyFill="1" applyBorder="1" applyAlignment="1" applyProtection="1">
      <alignment vertical="center" wrapText="1"/>
    </xf>
    <xf numFmtId="0" fontId="17" fillId="0" borderId="0" xfId="0" applyFont="1" applyBorder="1"/>
    <xf numFmtId="167" fontId="20" fillId="0" borderId="0" xfId="5" applyNumberFormat="1" applyFont="1" applyFill="1" applyBorder="1" applyAlignment="1" applyProtection="1">
      <alignment vertical="center" wrapText="1"/>
    </xf>
    <xf numFmtId="170" fontId="17" fillId="0" borderId="0" xfId="0" applyNumberFormat="1" applyFont="1" applyFill="1"/>
    <xf numFmtId="174" fontId="17" fillId="0" borderId="0" xfId="0" applyNumberFormat="1" applyFont="1" applyFill="1"/>
    <xf numFmtId="0" fontId="22" fillId="9" borderId="32" xfId="9" applyNumberFormat="1" applyFont="1" applyFill="1" applyBorder="1" applyAlignment="1" applyProtection="1">
      <alignment horizontal="center" vertical="center" wrapText="1"/>
    </xf>
    <xf numFmtId="0" fontId="22" fillId="9" borderId="3" xfId="9" applyNumberFormat="1" applyFont="1" applyFill="1" applyBorder="1" applyAlignment="1" applyProtection="1">
      <alignment horizontal="center" vertical="center" wrapText="1"/>
    </xf>
    <xf numFmtId="4" fontId="20" fillId="0" borderId="1" xfId="5" applyNumberFormat="1" applyFont="1" applyFill="1" applyBorder="1" applyAlignment="1" applyProtection="1">
      <alignment vertical="center" wrapText="1"/>
    </xf>
    <xf numFmtId="10" fontId="20" fillId="0" borderId="0" xfId="5" applyNumberFormat="1" applyFont="1" applyFill="1" applyBorder="1" applyAlignment="1" applyProtection="1">
      <alignment vertical="center" wrapText="1"/>
    </xf>
    <xf numFmtId="0" fontId="17" fillId="4" borderId="0" xfId="0" applyFont="1" applyFill="1"/>
    <xf numFmtId="0" fontId="21" fillId="0" borderId="32" xfId="9" applyNumberFormat="1" applyFont="1" applyFill="1" applyBorder="1" applyAlignment="1" applyProtection="1">
      <alignment horizontal="center" vertical="center" wrapText="1"/>
    </xf>
    <xf numFmtId="4" fontId="20" fillId="7" borderId="32" xfId="5" applyNumberFormat="1" applyFont="1" applyFill="1" applyBorder="1" applyAlignment="1" applyProtection="1">
      <alignment horizontal="center" vertical="center" wrapText="1"/>
    </xf>
    <xf numFmtId="167" fontId="20" fillId="0" borderId="1" xfId="5" applyNumberFormat="1" applyFont="1" applyFill="1" applyBorder="1" applyAlignment="1" applyProtection="1">
      <alignment vertical="center" wrapText="1"/>
    </xf>
    <xf numFmtId="167" fontId="17" fillId="0" borderId="0" xfId="0" applyNumberFormat="1" applyFont="1" applyFill="1"/>
    <xf numFmtId="0" fontId="20" fillId="0" borderId="32" xfId="9" applyNumberFormat="1" applyFont="1" applyFill="1" applyBorder="1" applyAlignment="1" applyProtection="1">
      <alignment horizontal="center" vertical="center" wrapText="1"/>
    </xf>
    <xf numFmtId="4" fontId="17" fillId="0" borderId="0" xfId="0" applyNumberFormat="1" applyFont="1" applyFill="1" applyBorder="1"/>
    <xf numFmtId="4" fontId="17" fillId="0" borderId="0" xfId="0" applyNumberFormat="1" applyFont="1" applyFill="1"/>
    <xf numFmtId="167" fontId="17" fillId="0" borderId="0" xfId="0" applyNumberFormat="1" applyFont="1" applyFill="1" applyBorder="1"/>
    <xf numFmtId="167" fontId="16" fillId="0" borderId="0" xfId="0" applyNumberFormat="1" applyFont="1" applyFill="1" applyBorder="1"/>
    <xf numFmtId="4" fontId="16" fillId="0" borderId="0" xfId="5" applyNumberFormat="1" applyFont="1" applyFill="1" applyBorder="1" applyAlignment="1" applyProtection="1">
      <alignment vertical="center" wrapText="1"/>
    </xf>
    <xf numFmtId="10" fontId="20" fillId="0" borderId="1" xfId="5" applyNumberFormat="1" applyFont="1" applyFill="1" applyBorder="1" applyAlignment="1" applyProtection="1">
      <alignment vertical="center" wrapText="1"/>
    </xf>
    <xf numFmtId="0" fontId="23" fillId="0" borderId="0" xfId="0" applyFont="1" applyFill="1"/>
    <xf numFmtId="0" fontId="38" fillId="0" borderId="0" xfId="0" applyFont="1" applyFill="1"/>
    <xf numFmtId="4" fontId="20" fillId="0" borderId="0" xfId="9" applyNumberFormat="1" applyFont="1" applyFill="1" applyBorder="1" applyAlignment="1" applyProtection="1">
      <alignment vertical="center" wrapText="1"/>
    </xf>
    <xf numFmtId="2" fontId="16" fillId="0" borderId="0" xfId="0" applyNumberFormat="1" applyFont="1" applyFill="1" applyBorder="1"/>
    <xf numFmtId="10" fontId="20" fillId="0" borderId="0" xfId="9" applyNumberFormat="1" applyFont="1" applyFill="1" applyBorder="1" applyAlignment="1" applyProtection="1">
      <alignment vertical="center" wrapText="1"/>
    </xf>
    <xf numFmtId="0" fontId="17" fillId="0" borderId="38" xfId="0" applyFont="1" applyFill="1" applyBorder="1"/>
    <xf numFmtId="0" fontId="17" fillId="0" borderId="0" xfId="0" applyFont="1" applyFill="1" applyAlignment="1">
      <alignment horizontal="center" vertical="center" wrapText="1"/>
    </xf>
    <xf numFmtId="4" fontId="17" fillId="0" borderId="0" xfId="0" applyNumberFormat="1" applyFont="1"/>
    <xf numFmtId="0" fontId="20" fillId="0" borderId="3" xfId="5" applyNumberFormat="1" applyFont="1" applyFill="1" applyBorder="1" applyAlignment="1" applyProtection="1">
      <alignment horizontal="left" wrapText="1"/>
    </xf>
    <xf numFmtId="0" fontId="20" fillId="0" borderId="3" xfId="5" applyNumberFormat="1" applyFont="1" applyFill="1" applyBorder="1" applyAlignment="1" applyProtection="1">
      <alignment horizontal="center" wrapText="1"/>
    </xf>
    <xf numFmtId="3" fontId="20" fillId="0" borderId="3" xfId="5" applyNumberFormat="1" applyFont="1" applyFill="1" applyBorder="1" applyAlignment="1" applyProtection="1">
      <alignment horizontal="center" wrapText="1"/>
    </xf>
    <xf numFmtId="175" fontId="16" fillId="0" borderId="3" xfId="0" applyNumberFormat="1" applyFont="1" applyBorder="1" applyAlignment="1">
      <alignment horizontal="right" wrapText="1"/>
    </xf>
    <xf numFmtId="0" fontId="39" fillId="0" borderId="3" xfId="0" applyFont="1" applyBorder="1"/>
    <xf numFmtId="0" fontId="17" fillId="0" borderId="3" xfId="0" applyFont="1" applyBorder="1"/>
    <xf numFmtId="0" fontId="39" fillId="0" borderId="0" xfId="0" applyFont="1" applyBorder="1"/>
    <xf numFmtId="4" fontId="39" fillId="0" borderId="0" xfId="0" applyNumberFormat="1" applyFont="1" applyBorder="1"/>
    <xf numFmtId="4" fontId="16" fillId="0" borderId="0" xfId="0" applyNumberFormat="1" applyFont="1" applyBorder="1"/>
    <xf numFmtId="0" fontId="17" fillId="10" borderId="0" xfId="0" applyFont="1" applyFill="1"/>
    <xf numFmtId="0" fontId="17" fillId="10" borderId="0" xfId="0" applyFont="1" applyFill="1" applyBorder="1"/>
    <xf numFmtId="0" fontId="27" fillId="0" borderId="0" xfId="10" applyFont="1" applyAlignment="1">
      <alignment horizontal="right"/>
    </xf>
    <xf numFmtId="0" fontId="27" fillId="0" borderId="0" xfId="10" applyFont="1"/>
    <xf numFmtId="166" fontId="2" fillId="0" borderId="0" xfId="10" applyNumberFormat="1"/>
    <xf numFmtId="167" fontId="2" fillId="0" borderId="0" xfId="10" applyNumberFormat="1"/>
    <xf numFmtId="4" fontId="2" fillId="0" borderId="0" xfId="10" applyNumberFormat="1"/>
    <xf numFmtId="3" fontId="25" fillId="0" borderId="3" xfId="10" applyNumberFormat="1" applyFont="1" applyBorder="1"/>
    <xf numFmtId="173" fontId="25" fillId="0" borderId="3" xfId="10" applyNumberFormat="1" applyFont="1" applyBorder="1"/>
    <xf numFmtId="10" fontId="25" fillId="0" borderId="3" xfId="10" applyNumberFormat="1" applyFont="1" applyBorder="1"/>
    <xf numFmtId="4" fontId="25" fillId="0" borderId="3" xfId="10" applyNumberFormat="1" applyFont="1" applyBorder="1"/>
    <xf numFmtId="4" fontId="25" fillId="0" borderId="3" xfId="0" applyNumberFormat="1" applyFont="1" applyBorder="1"/>
    <xf numFmtId="0" fontId="27" fillId="0" borderId="3" xfId="0" applyFont="1" applyBorder="1" applyAlignment="1">
      <alignment wrapText="1"/>
    </xf>
    <xf numFmtId="0" fontId="27" fillId="0" borderId="3" xfId="0" applyFont="1" applyBorder="1" applyAlignment="1"/>
    <xf numFmtId="0" fontId="25" fillId="0" borderId="0" xfId="10" applyFont="1" applyAlignment="1">
      <alignment wrapText="1"/>
    </xf>
    <xf numFmtId="4" fontId="25" fillId="0" borderId="0" xfId="10" applyNumberFormat="1" applyFont="1"/>
    <xf numFmtId="0" fontId="27" fillId="0" borderId="3" xfId="0" applyFont="1" applyBorder="1"/>
    <xf numFmtId="4" fontId="27" fillId="0" borderId="3" xfId="0" applyNumberFormat="1" applyFont="1" applyBorder="1"/>
    <xf numFmtId="0" fontId="40" fillId="0" borderId="3" xfId="10" applyFont="1" applyBorder="1" applyAlignment="1">
      <alignment horizontal="left" vertical="center" wrapText="1"/>
    </xf>
    <xf numFmtId="4" fontId="36" fillId="0" borderId="3" xfId="10" applyNumberFormat="1" applyFont="1" applyBorder="1" applyAlignment="1">
      <alignment horizontal="left" vertical="center" wrapText="1"/>
    </xf>
    <xf numFmtId="3" fontId="39" fillId="0" borderId="3" xfId="0" applyNumberFormat="1" applyFont="1" applyBorder="1" applyAlignment="1">
      <alignment horizontal="center"/>
    </xf>
    <xf numFmtId="0" fontId="29" fillId="0" borderId="3" xfId="10" applyFont="1" applyBorder="1" applyAlignment="1">
      <alignment horizontal="center" vertical="center" wrapText="1"/>
    </xf>
    <xf numFmtId="0" fontId="24" fillId="0" borderId="3" xfId="10" applyFont="1" applyBorder="1" applyAlignment="1">
      <alignment horizontal="center" vertical="center" wrapText="1"/>
    </xf>
    <xf numFmtId="173" fontId="25" fillId="0" borderId="0" xfId="10" applyNumberFormat="1" applyFont="1"/>
    <xf numFmtId="0" fontId="25" fillId="0" borderId="0" xfId="10" applyFont="1" applyAlignment="1">
      <alignment horizontal="left" vertical="center"/>
    </xf>
    <xf numFmtId="0" fontId="25" fillId="0" borderId="0" xfId="10" applyFont="1" applyAlignment="1">
      <alignment horizontal="right" wrapText="1"/>
    </xf>
    <xf numFmtId="0" fontId="43" fillId="0" borderId="0" xfId="10" applyFont="1" applyAlignment="1">
      <alignment wrapText="1"/>
    </xf>
    <xf numFmtId="0" fontId="25" fillId="0" borderId="3" xfId="10" applyFont="1" applyBorder="1" applyAlignment="1">
      <alignment horizontal="center" vertical="center" wrapText="1"/>
    </xf>
    <xf numFmtId="0" fontId="25" fillId="0" borderId="0" xfId="10" applyFont="1" applyBorder="1"/>
    <xf numFmtId="0" fontId="25" fillId="0" borderId="3" xfId="0" applyFont="1" applyBorder="1" applyAlignment="1">
      <alignment wrapText="1"/>
    </xf>
    <xf numFmtId="0" fontId="25" fillId="0" borderId="3" xfId="0" applyFont="1" applyBorder="1" applyAlignment="1">
      <alignment horizontal="left" wrapText="1"/>
    </xf>
    <xf numFmtId="10" fontId="25" fillId="0" borderId="3" xfId="0" applyNumberFormat="1" applyFont="1" applyBorder="1" applyAlignment="1">
      <alignment horizontal="center" wrapText="1"/>
    </xf>
    <xf numFmtId="173" fontId="25" fillId="0" borderId="3" xfId="0" applyNumberFormat="1" applyFont="1" applyBorder="1" applyAlignment="1">
      <alignment horizontal="center" wrapText="1"/>
    </xf>
    <xf numFmtId="173" fontId="25" fillId="7" borderId="39" xfId="5" applyNumberFormat="1" applyFont="1" applyFill="1" applyBorder="1" applyAlignment="1" applyProtection="1">
      <alignment vertical="center" wrapText="1"/>
    </xf>
    <xf numFmtId="0" fontId="25" fillId="7" borderId="32" xfId="5" applyNumberFormat="1" applyFont="1" applyFill="1" applyBorder="1" applyAlignment="1" applyProtection="1">
      <alignment horizontal="left" vertical="center" wrapText="1"/>
    </xf>
    <xf numFmtId="173" fontId="25" fillId="0" borderId="37" xfId="5" applyNumberFormat="1" applyFont="1" applyFill="1" applyBorder="1" applyAlignment="1" applyProtection="1">
      <alignment vertical="center" wrapText="1"/>
    </xf>
    <xf numFmtId="0" fontId="25" fillId="0" borderId="0" xfId="10" applyFont="1" applyAlignment="1">
      <alignment horizontal="left" wrapText="1"/>
    </xf>
    <xf numFmtId="0" fontId="44" fillId="0" borderId="0" xfId="0" applyFont="1" applyFill="1"/>
    <xf numFmtId="0" fontId="45" fillId="0" borderId="0" xfId="11" applyNumberFormat="1" applyFont="1" applyFill="1" applyBorder="1" applyAlignment="1" applyProtection="1">
      <alignment horizontal="left" wrapText="1"/>
    </xf>
    <xf numFmtId="0" fontId="42" fillId="0" borderId="0" xfId="7" quotePrefix="1" applyFont="1" applyFill="1" applyBorder="1" applyAlignment="1">
      <alignment wrapText="1"/>
    </xf>
    <xf numFmtId="0" fontId="45" fillId="0" borderId="0" xfId="9" applyNumberFormat="1" applyFont="1" applyFill="1" applyBorder="1" applyAlignment="1" applyProtection="1">
      <alignment horizontal="right" wrapText="1"/>
    </xf>
    <xf numFmtId="0" fontId="42" fillId="0" borderId="0" xfId="8" quotePrefix="1" applyFont="1" applyFill="1" applyBorder="1" applyAlignment="1">
      <alignment wrapText="1"/>
    </xf>
    <xf numFmtId="0" fontId="42" fillId="0" borderId="0" xfId="8" applyFont="1" applyFill="1" applyBorder="1" applyAlignment="1">
      <alignment wrapText="1"/>
    </xf>
    <xf numFmtId="0" fontId="46" fillId="0" borderId="0" xfId="9" applyNumberFormat="1" applyFont="1" applyFill="1" applyBorder="1" applyAlignment="1" applyProtection="1">
      <alignment horizontal="left" wrapText="1"/>
    </xf>
    <xf numFmtId="0" fontId="46" fillId="0" borderId="0" xfId="9" applyNumberFormat="1" applyFont="1" applyFill="1" applyBorder="1" applyAlignment="1" applyProtection="1">
      <alignment horizontal="left"/>
    </xf>
    <xf numFmtId="0" fontId="36" fillId="0" borderId="0" xfId="10" applyFont="1"/>
    <xf numFmtId="0" fontId="35" fillId="0" borderId="0" xfId="10" applyFont="1" applyAlignment="1">
      <alignment horizontal="center"/>
    </xf>
    <xf numFmtId="0" fontId="36" fillId="5" borderId="3" xfId="10" applyFont="1" applyFill="1" applyBorder="1" applyAlignment="1">
      <alignment horizontal="center" wrapText="1"/>
    </xf>
    <xf numFmtId="0" fontId="36" fillId="0" borderId="3" xfId="10" applyFont="1" applyBorder="1" applyAlignment="1">
      <alignment horizontal="center" vertical="center"/>
    </xf>
    <xf numFmtId="0" fontId="35" fillId="5" borderId="3" xfId="10" applyFont="1" applyFill="1" applyBorder="1" applyAlignment="1">
      <alignment horizontal="center" vertical="center"/>
    </xf>
    <xf numFmtId="0" fontId="44" fillId="0" borderId="0" xfId="0" applyFont="1"/>
    <xf numFmtId="0" fontId="36" fillId="0" borderId="0" xfId="10" applyFont="1" applyAlignment="1">
      <alignment horizontal="left" vertical="center"/>
    </xf>
    <xf numFmtId="0" fontId="27" fillId="0" borderId="0" xfId="0" applyFont="1" applyFill="1"/>
    <xf numFmtId="4" fontId="36" fillId="0" borderId="0" xfId="10" applyNumberFormat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0" fontId="3" fillId="0" borderId="0" xfId="1" applyFont="1" applyAlignment="1">
      <alignment horizontal="left"/>
    </xf>
    <xf numFmtId="0" fontId="29" fillId="0" borderId="2" xfId="1" applyFont="1" applyBorder="1" applyAlignment="1">
      <alignment horizontal="center" vertical="top" wrapText="1"/>
    </xf>
    <xf numFmtId="0" fontId="3" fillId="0" borderId="2" xfId="1" applyFont="1" applyBorder="1" applyAlignment="1">
      <alignment wrapText="1"/>
    </xf>
    <xf numFmtId="0" fontId="29" fillId="0" borderId="3" xfId="1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3" fillId="0" borderId="3" xfId="1" applyFont="1" applyBorder="1" applyAlignment="1">
      <alignment horizontal="left" vertical="center" wrapText="1"/>
    </xf>
    <xf numFmtId="0" fontId="29" fillId="0" borderId="3" xfId="1" applyFont="1" applyBorder="1" applyAlignment="1">
      <alignment horizontal="justify" vertical="top" wrapText="1"/>
    </xf>
    <xf numFmtId="0" fontId="3" fillId="0" borderId="3" xfId="1" applyFont="1" applyBorder="1" applyAlignment="1">
      <alignment horizontal="justify" vertical="top" wrapText="1"/>
    </xf>
    <xf numFmtId="0" fontId="48" fillId="0" borderId="3" xfId="1" applyFont="1" applyBorder="1" applyAlignment="1">
      <alignment horizontal="justify" vertical="top" wrapText="1"/>
    </xf>
    <xf numFmtId="0" fontId="3" fillId="0" borderId="3" xfId="1" applyFont="1" applyBorder="1" applyAlignment="1">
      <alignment vertical="center"/>
    </xf>
    <xf numFmtId="0" fontId="49" fillId="0" borderId="0" xfId="0" applyFont="1" applyFill="1"/>
    <xf numFmtId="0" fontId="27" fillId="0" borderId="0" xfId="0" applyFont="1" applyFill="1" applyAlignment="1">
      <alignment horizontal="right"/>
    </xf>
    <xf numFmtId="0" fontId="50" fillId="0" borderId="0" xfId="6" applyFont="1" applyFill="1" applyAlignment="1">
      <alignment horizontal="left" wrapText="1"/>
    </xf>
    <xf numFmtId="0" fontId="50" fillId="0" borderId="0" xfId="8" applyFont="1" applyFill="1" applyBorder="1" applyAlignment="1">
      <alignment horizontal="left" wrapText="1"/>
    </xf>
    <xf numFmtId="0" fontId="52" fillId="0" borderId="0" xfId="9" applyFont="1" applyFill="1" applyAlignment="1">
      <alignment horizontal="left" vertical="center"/>
    </xf>
    <xf numFmtId="0" fontId="43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171" fontId="27" fillId="0" borderId="3" xfId="0" applyNumberFormat="1" applyFont="1" applyFill="1" applyBorder="1" applyAlignment="1">
      <alignment horizontal="center"/>
    </xf>
    <xf numFmtId="168" fontId="27" fillId="0" borderId="3" xfId="0" applyNumberFormat="1" applyFont="1" applyBorder="1"/>
    <xf numFmtId="4" fontId="51" fillId="0" borderId="3" xfId="0" applyNumberFormat="1" applyFont="1" applyFill="1" applyBorder="1"/>
    <xf numFmtId="168" fontId="27" fillId="0" borderId="3" xfId="0" applyNumberFormat="1" applyFont="1" applyBorder="1" applyAlignment="1"/>
    <xf numFmtId="168" fontId="27" fillId="0" borderId="3" xfId="0" applyNumberFormat="1" applyFont="1" applyBorder="1" applyAlignment="1">
      <alignment horizontal="right"/>
    </xf>
    <xf numFmtId="10" fontId="27" fillId="0" borderId="3" xfId="0" applyNumberFormat="1" applyFont="1" applyBorder="1"/>
    <xf numFmtId="4" fontId="27" fillId="0" borderId="3" xfId="0" applyNumberFormat="1" applyFont="1" applyBorder="1" applyAlignment="1">
      <alignment horizontal="right"/>
    </xf>
    <xf numFmtId="4" fontId="51" fillId="4" borderId="3" xfId="0" applyNumberFormat="1" applyFont="1" applyFill="1" applyBorder="1"/>
    <xf numFmtId="0" fontId="49" fillId="0" borderId="0" xfId="0" applyFont="1" applyFill="1" applyBorder="1"/>
    <xf numFmtId="168" fontId="25" fillId="0" borderId="3" xfId="0" applyNumberFormat="1" applyFont="1" applyBorder="1" applyAlignment="1">
      <alignment horizontal="right"/>
    </xf>
    <xf numFmtId="171" fontId="51" fillId="0" borderId="3" xfId="0" applyNumberFormat="1" applyFont="1" applyFill="1" applyBorder="1" applyAlignment="1">
      <alignment horizontal="center"/>
    </xf>
    <xf numFmtId="4" fontId="51" fillId="0" borderId="3" xfId="0" applyNumberFormat="1" applyFont="1" applyBorder="1"/>
    <xf numFmtId="10" fontId="51" fillId="0" borderId="3" xfId="0" applyNumberFormat="1" applyFont="1" applyBorder="1"/>
    <xf numFmtId="4" fontId="51" fillId="0" borderId="3" xfId="0" applyNumberFormat="1" applyFont="1" applyBorder="1" applyAlignment="1">
      <alignment horizontal="right"/>
    </xf>
    <xf numFmtId="4" fontId="51" fillId="0" borderId="3" xfId="0" applyNumberFormat="1" applyFont="1" applyBorder="1" applyAlignment="1"/>
    <xf numFmtId="168" fontId="25" fillId="0" borderId="3" xfId="0" applyNumberFormat="1" applyFont="1" applyBorder="1" applyAlignment="1"/>
    <xf numFmtId="4" fontId="27" fillId="0" borderId="0" xfId="0" applyNumberFormat="1" applyFont="1"/>
    <xf numFmtId="0" fontId="52" fillId="0" borderId="0" xfId="0" applyFont="1" applyFill="1"/>
    <xf numFmtId="4" fontId="24" fillId="0" borderId="3" xfId="0" applyNumberFormat="1" applyFont="1" applyBorder="1" applyAlignment="1">
      <alignment horizontal="right"/>
    </xf>
    <xf numFmtId="4" fontId="24" fillId="0" borderId="3" xfId="0" applyNumberFormat="1" applyFont="1" applyBorder="1" applyAlignment="1"/>
    <xf numFmtId="4" fontId="25" fillId="0" borderId="3" xfId="0" applyNumberFormat="1" applyFont="1" applyBorder="1" applyAlignment="1">
      <alignment horizontal="right"/>
    </xf>
    <xf numFmtId="0" fontId="27" fillId="4" borderId="0" xfId="0" applyFont="1" applyFill="1"/>
    <xf numFmtId="0" fontId="24" fillId="0" borderId="3" xfId="0" applyFont="1" applyFill="1" applyBorder="1"/>
    <xf numFmtId="4" fontId="24" fillId="0" borderId="3" xfId="0" applyNumberFormat="1" applyFont="1" applyFill="1" applyBorder="1"/>
    <xf numFmtId="10" fontId="24" fillId="0" borderId="3" xfId="0" applyNumberFormat="1" applyFont="1" applyFill="1" applyBorder="1"/>
    <xf numFmtId="0" fontId="25" fillId="0" borderId="0" xfId="0" applyFont="1" applyFill="1"/>
    <xf numFmtId="4" fontId="27" fillId="0" borderId="0" xfId="0" applyNumberFormat="1" applyFont="1" applyFill="1"/>
    <xf numFmtId="167" fontId="27" fillId="0" borderId="0" xfId="0" applyNumberFormat="1" applyFont="1" applyFill="1"/>
    <xf numFmtId="0" fontId="25" fillId="0" borderId="3" xfId="0" applyFont="1" applyFill="1" applyBorder="1"/>
    <xf numFmtId="4" fontId="27" fillId="0" borderId="3" xfId="0" applyNumberFormat="1" applyFont="1" applyFill="1" applyBorder="1"/>
    <xf numFmtId="4" fontId="27" fillId="7" borderId="3" xfId="5" applyNumberFormat="1" applyFont="1" applyFill="1" applyBorder="1" applyAlignment="1" applyProtection="1">
      <alignment vertical="center" wrapText="1"/>
    </xf>
    <xf numFmtId="0" fontId="41" fillId="0" borderId="0" xfId="0" applyFont="1" applyFill="1"/>
    <xf numFmtId="0" fontId="25" fillId="0" borderId="0" xfId="0" applyFont="1"/>
    <xf numFmtId="0" fontId="10" fillId="0" borderId="0" xfId="10" applyFont="1"/>
    <xf numFmtId="0" fontId="10" fillId="0" borderId="0" xfId="10" applyFont="1" applyAlignment="1">
      <alignment horizontal="right"/>
    </xf>
    <xf numFmtId="0" fontId="28" fillId="4" borderId="0" xfId="10" applyFont="1" applyFill="1" applyAlignment="1">
      <alignment horizontal="left" wrapText="1"/>
    </xf>
    <xf numFmtId="0" fontId="3" fillId="0" borderId="3" xfId="10" applyFont="1" applyBorder="1" applyAlignment="1">
      <alignment horizontal="center" vertical="center"/>
    </xf>
    <xf numFmtId="0" fontId="29" fillId="0" borderId="4" xfId="10" applyFont="1" applyBorder="1" applyAlignment="1">
      <alignment horizontal="center" vertical="center"/>
    </xf>
    <xf numFmtId="0" fontId="3" fillId="0" borderId="3" xfId="10" applyFont="1" applyBorder="1" applyAlignment="1">
      <alignment horizontal="center"/>
    </xf>
    <xf numFmtId="0" fontId="3" fillId="0" borderId="4" xfId="10" applyFont="1" applyBorder="1" applyAlignment="1">
      <alignment horizontal="center"/>
    </xf>
    <xf numFmtId="0" fontId="3" fillId="0" borderId="6" xfId="10" applyFont="1" applyBorder="1" applyAlignment="1">
      <alignment horizontal="center"/>
    </xf>
    <xf numFmtId="0" fontId="29" fillId="6" borderId="3" xfId="10" applyFont="1" applyFill="1" applyBorder="1" applyAlignment="1">
      <alignment horizontal="center"/>
    </xf>
    <xf numFmtId="0" fontId="29" fillId="6" borderId="4" xfId="10" applyFont="1" applyFill="1" applyBorder="1"/>
    <xf numFmtId="0" fontId="11" fillId="6" borderId="3" xfId="10" applyFont="1" applyFill="1" applyBorder="1"/>
    <xf numFmtId="0" fontId="3" fillId="6" borderId="6" xfId="10" applyFont="1" applyFill="1" applyBorder="1"/>
    <xf numFmtId="0" fontId="3" fillId="3" borderId="4" xfId="10" applyFont="1" applyFill="1" applyBorder="1"/>
    <xf numFmtId="10" fontId="3" fillId="3" borderId="6" xfId="10" applyNumberFormat="1" applyFont="1" applyFill="1" applyBorder="1"/>
    <xf numFmtId="0" fontId="3" fillId="0" borderId="4" xfId="10" applyFont="1" applyBorder="1" applyAlignment="1">
      <alignment wrapText="1"/>
    </xf>
    <xf numFmtId="10" fontId="3" fillId="0" borderId="6" xfId="10" applyNumberFormat="1" applyFont="1" applyBorder="1"/>
    <xf numFmtId="0" fontId="3" fillId="0" borderId="4" xfId="10" applyFont="1" applyBorder="1"/>
    <xf numFmtId="16" fontId="3" fillId="0" borderId="3" xfId="10" applyNumberFormat="1" applyFont="1" applyBorder="1" applyAlignment="1">
      <alignment horizontal="center"/>
    </xf>
    <xf numFmtId="0" fontId="29" fillId="6" borderId="3" xfId="10" applyFont="1" applyFill="1" applyBorder="1" applyAlignment="1">
      <alignment horizontal="center" vertical="center"/>
    </xf>
    <xf numFmtId="0" fontId="29" fillId="6" borderId="4" xfId="10" applyFont="1" applyFill="1" applyBorder="1" applyAlignment="1">
      <alignment vertical="center"/>
    </xf>
    <xf numFmtId="10" fontId="3" fillId="6" borderId="6" xfId="10" applyNumberFormat="1" applyFont="1" applyFill="1" applyBorder="1"/>
    <xf numFmtId="0" fontId="29" fillId="8" borderId="3" xfId="10" applyFont="1" applyFill="1" applyBorder="1" applyAlignment="1">
      <alignment horizontal="center"/>
    </xf>
    <xf numFmtId="0" fontId="29" fillId="8" borderId="4" xfId="10" applyFont="1" applyFill="1" applyBorder="1"/>
    <xf numFmtId="0" fontId="11" fillId="4" borderId="0" xfId="10" applyFont="1" applyFill="1"/>
    <xf numFmtId="4" fontId="11" fillId="4" borderId="0" xfId="10" applyNumberFormat="1" applyFont="1" applyFill="1"/>
    <xf numFmtId="0" fontId="29" fillId="8" borderId="3" xfId="10" applyFont="1" applyFill="1" applyBorder="1" applyAlignment="1">
      <alignment horizontal="center" vertical="center"/>
    </xf>
    <xf numFmtId="0" fontId="29" fillId="8" borderId="4" xfId="10" applyFont="1" applyFill="1" applyBorder="1" applyAlignment="1">
      <alignment vertical="center"/>
    </xf>
    <xf numFmtId="166" fontId="11" fillId="4" borderId="0" xfId="10" applyNumberFormat="1" applyFont="1" applyFill="1"/>
    <xf numFmtId="0" fontId="10" fillId="4" borderId="0" xfId="10" applyFont="1" applyFill="1"/>
    <xf numFmtId="0" fontId="3" fillId="4" borderId="0" xfId="10" applyFont="1" applyFill="1"/>
    <xf numFmtId="0" fontId="3" fillId="0" borderId="0" xfId="10" applyFont="1" applyAlignment="1">
      <alignment horizontal="left"/>
    </xf>
    <xf numFmtId="0" fontId="36" fillId="0" borderId="3" xfId="12" applyFont="1" applyBorder="1" applyAlignment="1">
      <alignment horizontal="left" vertical="center" wrapText="1"/>
    </xf>
    <xf numFmtId="0" fontId="35" fillId="5" borderId="3" xfId="10" applyFont="1" applyFill="1" applyBorder="1" applyAlignment="1">
      <alignment horizontal="left" vertical="center" wrapText="1"/>
    </xf>
    <xf numFmtId="0" fontId="36" fillId="5" borderId="3" xfId="10" applyFont="1" applyFill="1" applyBorder="1" applyAlignment="1">
      <alignment horizontal="center" vertical="center" wrapText="1"/>
    </xf>
    <xf numFmtId="4" fontId="36" fillId="0" borderId="3" xfId="12" applyNumberFormat="1" applyFont="1" applyBorder="1" applyAlignment="1">
      <alignment vertical="center"/>
    </xf>
    <xf numFmtId="10" fontId="36" fillId="0" borderId="3" xfId="12" applyNumberFormat="1" applyFont="1" applyBorder="1" applyAlignment="1">
      <alignment vertical="center"/>
    </xf>
    <xf numFmtId="4" fontId="35" fillId="5" borderId="3" xfId="10" applyNumberFormat="1" applyFont="1" applyFill="1" applyBorder="1" applyAlignment="1">
      <alignment vertical="center"/>
    </xf>
    <xf numFmtId="9" fontId="36" fillId="5" borderId="3" xfId="10" applyNumberFormat="1" applyFont="1" applyFill="1" applyBorder="1" applyAlignment="1">
      <alignment vertical="center"/>
    </xf>
    <xf numFmtId="172" fontId="35" fillId="5" borderId="3" xfId="10" applyNumberFormat="1" applyFont="1" applyFill="1" applyBorder="1" applyAlignment="1">
      <alignment vertical="center"/>
    </xf>
    <xf numFmtId="172" fontId="36" fillId="5" borderId="3" xfId="10" applyNumberFormat="1" applyFont="1" applyFill="1" applyBorder="1" applyAlignment="1">
      <alignment vertical="center"/>
    </xf>
    <xf numFmtId="10" fontId="35" fillId="5" borderId="3" xfId="10" applyNumberFormat="1" applyFont="1" applyFill="1" applyBorder="1" applyAlignment="1">
      <alignment vertical="center"/>
    </xf>
    <xf numFmtId="4" fontId="36" fillId="5" borderId="3" xfId="10" applyNumberFormat="1" applyFont="1" applyFill="1" applyBorder="1" applyAlignment="1">
      <alignment vertical="center"/>
    </xf>
    <xf numFmtId="0" fontId="36" fillId="0" borderId="0" xfId="10" applyFont="1" applyAlignment="1">
      <alignment horizontal="right"/>
    </xf>
    <xf numFmtId="0" fontId="40" fillId="0" borderId="0" xfId="10" applyFont="1" applyAlignment="1">
      <alignment horizontal="left" vertical="center" wrapText="1"/>
    </xf>
    <xf numFmtId="0" fontId="36" fillId="0" borderId="0" xfId="10" applyFont="1" applyAlignment="1">
      <alignment horizontal="left"/>
    </xf>
    <xf numFmtId="0" fontId="25" fillId="0" borderId="0" xfId="0" applyFont="1" applyFill="1" applyAlignment="1">
      <alignment horizontal="right"/>
    </xf>
    <xf numFmtId="0" fontId="24" fillId="0" borderId="0" xfId="0" applyFont="1" applyFill="1" applyAlignment="1">
      <alignment horizontal="center" wrapText="1"/>
    </xf>
    <xf numFmtId="0" fontId="25" fillId="0" borderId="3" xfId="0" applyFont="1" applyFill="1" applyBorder="1" applyAlignment="1">
      <alignment horizontal="center"/>
    </xf>
    <xf numFmtId="0" fontId="25" fillId="0" borderId="3" xfId="0" applyFont="1" applyFill="1" applyBorder="1" applyAlignment="1">
      <alignment horizontal="center" wrapText="1"/>
    </xf>
    <xf numFmtId="10" fontId="25" fillId="0" borderId="3" xfId="0" applyNumberFormat="1" applyFont="1" applyFill="1" applyBorder="1" applyAlignment="1">
      <alignment horizontal="center"/>
    </xf>
    <xf numFmtId="0" fontId="25" fillId="0" borderId="3" xfId="0" applyFont="1" applyBorder="1" applyAlignment="1">
      <alignment horizontal="center" wrapText="1"/>
    </xf>
    <xf numFmtId="4" fontId="41" fillId="0" borderId="3" xfId="0" applyNumberFormat="1" applyFont="1" applyBorder="1"/>
    <xf numFmtId="10" fontId="41" fillId="0" borderId="3" xfId="0" applyNumberFormat="1" applyFont="1" applyBorder="1" applyAlignment="1">
      <alignment horizontal="center"/>
    </xf>
    <xf numFmtId="10" fontId="25" fillId="0" borderId="3" xfId="0" applyNumberFormat="1" applyFont="1" applyBorder="1" applyAlignment="1">
      <alignment horizontal="center"/>
    </xf>
    <xf numFmtId="173" fontId="24" fillId="0" borderId="3" xfId="0" applyNumberFormat="1" applyFont="1" applyFill="1" applyBorder="1" applyAlignment="1">
      <alignment horizontal="center"/>
    </xf>
    <xf numFmtId="10" fontId="24" fillId="0" borderId="3" xfId="0" applyNumberFormat="1" applyFont="1" applyFill="1" applyBorder="1" applyAlignment="1">
      <alignment horizontal="center"/>
    </xf>
    <xf numFmtId="173" fontId="24" fillId="0" borderId="3" xfId="0" applyNumberFormat="1" applyFont="1" applyFill="1" applyBorder="1"/>
    <xf numFmtId="0" fontId="25" fillId="0" borderId="0" xfId="0" applyFont="1" applyFill="1" applyBorder="1"/>
    <xf numFmtId="4" fontId="25" fillId="0" borderId="0" xfId="0" applyNumberFormat="1" applyFont="1" applyFill="1" applyBorder="1"/>
    <xf numFmtId="10" fontId="25" fillId="0" borderId="0" xfId="0" applyNumberFormat="1" applyFont="1" applyFill="1"/>
    <xf numFmtId="4" fontId="25" fillId="0" borderId="0" xfId="0" applyNumberFormat="1" applyFont="1" applyFill="1"/>
    <xf numFmtId="0" fontId="27" fillId="0" borderId="0" xfId="0" applyFont="1" applyFill="1" applyBorder="1"/>
    <xf numFmtId="0" fontId="24" fillId="0" borderId="3" xfId="0" applyFont="1" applyFill="1" applyBorder="1" applyAlignment="1">
      <alignment horizontal="center"/>
    </xf>
    <xf numFmtId="0" fontId="24" fillId="0" borderId="0" xfId="10" applyFont="1" applyAlignment="1">
      <alignment horizontal="left" wrapText="1"/>
    </xf>
    <xf numFmtId="0" fontId="16" fillId="0" borderId="0" xfId="0" applyFont="1" applyAlignment="1">
      <alignment horizontal="right"/>
    </xf>
    <xf numFmtId="0" fontId="3" fillId="0" borderId="0" xfId="1" applyFont="1" applyAlignment="1">
      <alignment wrapText="1"/>
    </xf>
    <xf numFmtId="0" fontId="19" fillId="4" borderId="0" xfId="4" applyFont="1" applyFill="1" applyAlignment="1">
      <alignment horizontal="left"/>
    </xf>
    <xf numFmtId="0" fontId="55" fillId="4" borderId="0" xfId="4" applyFont="1" applyFill="1" applyAlignment="1">
      <alignment horizontal="left"/>
    </xf>
    <xf numFmtId="0" fontId="19" fillId="4" borderId="0" xfId="4" applyFont="1" applyFill="1"/>
    <xf numFmtId="0" fontId="55" fillId="4" borderId="0" xfId="4" applyFont="1" applyFill="1"/>
    <xf numFmtId="0" fontId="63" fillId="0" borderId="3" xfId="2" applyFont="1" applyBorder="1" applyAlignment="1" applyProtection="1">
      <alignment horizontal="justify" vertical="center" wrapText="1"/>
    </xf>
    <xf numFmtId="0" fontId="3" fillId="0" borderId="3" xfId="1" applyFont="1" applyBorder="1" applyAlignment="1">
      <alignment horizontal="justify" vertical="center" wrapText="1"/>
    </xf>
    <xf numFmtId="0" fontId="3" fillId="0" borderId="3" xfId="3" applyFont="1" applyBorder="1" applyAlignment="1">
      <alignment vertical="center" wrapText="1"/>
    </xf>
    <xf numFmtId="0" fontId="3" fillId="0" borderId="3" xfId="1" applyFont="1" applyBorder="1" applyAlignment="1">
      <alignment horizontal="left" vertical="center"/>
    </xf>
    <xf numFmtId="0" fontId="3" fillId="0" borderId="3" xfId="3" applyFont="1" applyBorder="1" applyAlignment="1">
      <alignment wrapText="1"/>
    </xf>
    <xf numFmtId="0" fontId="3" fillId="0" borderId="3" xfId="1" applyFont="1" applyBorder="1" applyAlignment="1">
      <alignment vertical="top" wrapText="1"/>
    </xf>
    <xf numFmtId="0" fontId="3" fillId="0" borderId="3" xfId="1" applyFont="1" applyBorder="1" applyAlignment="1">
      <alignment wrapText="1"/>
    </xf>
    <xf numFmtId="4" fontId="16" fillId="0" borderId="3" xfId="0" applyNumberFormat="1" applyFont="1" applyBorder="1"/>
    <xf numFmtId="4" fontId="27" fillId="0" borderId="9" xfId="0" applyNumberFormat="1" applyFont="1" applyBorder="1"/>
    <xf numFmtId="168" fontId="27" fillId="0" borderId="9" xfId="0" applyNumberFormat="1" applyFont="1" applyBorder="1"/>
    <xf numFmtId="4" fontId="51" fillId="0" borderId="9" xfId="0" applyNumberFormat="1" applyFont="1" applyBorder="1" applyAlignment="1">
      <alignment horizontal="right"/>
    </xf>
    <xf numFmtId="168" fontId="27" fillId="0" borderId="9" xfId="0" applyNumberFormat="1" applyFont="1" applyBorder="1" applyAlignment="1"/>
    <xf numFmtId="168" fontId="27" fillId="0" borderId="9" xfId="0" applyNumberFormat="1" applyFont="1" applyBorder="1" applyAlignment="1">
      <alignment horizontal="right"/>
    </xf>
    <xf numFmtId="4" fontId="51" fillId="0" borderId="9" xfId="0" applyNumberFormat="1" applyFont="1" applyBorder="1" applyAlignment="1"/>
    <xf numFmtId="4" fontId="27" fillId="0" borderId="9" xfId="0" applyNumberFormat="1" applyFont="1" applyBorder="1" applyAlignment="1">
      <alignment horizontal="right"/>
    </xf>
    <xf numFmtId="10" fontId="27" fillId="0" borderId="9" xfId="0" applyNumberFormat="1" applyFont="1" applyBorder="1"/>
    <xf numFmtId="4" fontId="24" fillId="0" borderId="3" xfId="0" applyNumberFormat="1" applyFont="1" applyBorder="1"/>
    <xf numFmtId="4" fontId="39" fillId="0" borderId="3" xfId="0" applyNumberFormat="1" applyFont="1" applyBorder="1" applyAlignment="1">
      <alignment horizontal="center"/>
    </xf>
    <xf numFmtId="168" fontId="19" fillId="4" borderId="3" xfId="14" applyNumberFormat="1" applyFont="1" applyFill="1" applyBorder="1" applyAlignment="1">
      <alignment vertical="center" wrapText="1"/>
    </xf>
    <xf numFmtId="168" fontId="57" fillId="4" borderId="5" xfId="14" applyNumberFormat="1" applyFont="1" applyFill="1" applyBorder="1" applyAlignment="1">
      <alignment horizontal="center" vertical="center" wrapText="1"/>
    </xf>
    <xf numFmtId="0" fontId="60" fillId="0" borderId="0" xfId="10" applyFont="1" applyAlignment="1">
      <alignment horizontal="left"/>
    </xf>
    <xf numFmtId="0" fontId="62" fillId="0" borderId="0" xfId="10" applyFont="1"/>
    <xf numFmtId="167" fontId="27" fillId="0" borderId="3" xfId="0" applyNumberFormat="1" applyFont="1" applyBorder="1"/>
    <xf numFmtId="167" fontId="27" fillId="0" borderId="9" xfId="0" applyNumberFormat="1" applyFont="1" applyFill="1" applyBorder="1" applyAlignment="1">
      <alignment horizontal="right"/>
    </xf>
    <xf numFmtId="167" fontId="27" fillId="0" borderId="3" xfId="0" applyNumberFormat="1" applyFont="1" applyFill="1" applyBorder="1" applyAlignment="1">
      <alignment horizontal="right"/>
    </xf>
    <xf numFmtId="167" fontId="27" fillId="4" borderId="3" xfId="0" applyNumberFormat="1" applyFont="1" applyFill="1" applyBorder="1" applyAlignment="1">
      <alignment horizontal="right"/>
    </xf>
    <xf numFmtId="0" fontId="24" fillId="0" borderId="3" xfId="10" applyFont="1" applyBorder="1" applyAlignment="1">
      <alignment horizontal="center" vertical="center" wrapText="1"/>
    </xf>
    <xf numFmtId="4" fontId="3" fillId="0" borderId="0" xfId="10" applyNumberFormat="1" applyFont="1"/>
    <xf numFmtId="4" fontId="3" fillId="0" borderId="0" xfId="10" applyNumberFormat="1" applyFont="1" applyBorder="1"/>
    <xf numFmtId="4" fontId="25" fillId="0" borderId="0" xfId="10" applyNumberFormat="1" applyFont="1" applyBorder="1"/>
    <xf numFmtId="0" fontId="24" fillId="4" borderId="0" xfId="10" applyFont="1" applyFill="1" applyBorder="1"/>
    <xf numFmtId="4" fontId="24" fillId="0" borderId="0" xfId="10" applyNumberFormat="1" applyFont="1" applyBorder="1"/>
    <xf numFmtId="0" fontId="25" fillId="0" borderId="9" xfId="10" applyFont="1" applyBorder="1"/>
    <xf numFmtId="0" fontId="25" fillId="0" borderId="9" xfId="0" applyFont="1" applyBorder="1" applyAlignment="1">
      <alignment wrapText="1"/>
    </xf>
    <xf numFmtId="0" fontId="25" fillId="0" borderId="9" xfId="0" applyFont="1" applyBorder="1" applyAlignment="1">
      <alignment horizontal="left" wrapText="1"/>
    </xf>
    <xf numFmtId="3" fontId="25" fillId="0" borderId="9" xfId="10" applyNumberFormat="1" applyFont="1" applyBorder="1"/>
    <xf numFmtId="173" fontId="25" fillId="0" borderId="9" xfId="10" applyNumberFormat="1" applyFont="1" applyBorder="1"/>
    <xf numFmtId="4" fontId="64" fillId="0" borderId="0" xfId="10" applyNumberFormat="1" applyFont="1"/>
    <xf numFmtId="165" fontId="27" fillId="0" borderId="3" xfId="0" applyNumberFormat="1" applyFont="1" applyBorder="1"/>
    <xf numFmtId="173" fontId="27" fillId="0" borderId="3" xfId="0" applyNumberFormat="1" applyFont="1" applyBorder="1"/>
    <xf numFmtId="0" fontId="27" fillId="0" borderId="3" xfId="0" applyFont="1" applyBorder="1" applyAlignment="1">
      <alignment horizontal="left"/>
    </xf>
    <xf numFmtId="44" fontId="27" fillId="0" borderId="3" xfId="0" applyNumberFormat="1" applyFont="1" applyFill="1" applyBorder="1" applyAlignment="1">
      <alignment horizontal="center"/>
    </xf>
    <xf numFmtId="10" fontId="27" fillId="0" borderId="3" xfId="0" applyNumberFormat="1" applyFont="1" applyFill="1" applyBorder="1" applyAlignment="1">
      <alignment horizontal="center"/>
    </xf>
    <xf numFmtId="4" fontId="27" fillId="0" borderId="3" xfId="0" applyNumberFormat="1" applyFont="1" applyFill="1" applyBorder="1" applyAlignment="1">
      <alignment horizontal="center"/>
    </xf>
    <xf numFmtId="44" fontId="27" fillId="0" borderId="3" xfId="0" applyNumberFormat="1" applyFont="1" applyBorder="1" applyAlignment="1">
      <alignment horizontal="center" wrapText="1"/>
    </xf>
    <xf numFmtId="0" fontId="44" fillId="0" borderId="0" xfId="10" applyFont="1"/>
    <xf numFmtId="4" fontId="25" fillId="0" borderId="0" xfId="10" applyNumberFormat="1" applyFont="1" applyBorder="1" applyAlignment="1">
      <alignment horizontal="center"/>
    </xf>
    <xf numFmtId="0" fontId="25" fillId="0" borderId="3" xfId="0" applyFont="1" applyBorder="1" applyAlignment="1"/>
    <xf numFmtId="173" fontId="25" fillId="0" borderId="3" xfId="0" applyNumberFormat="1" applyFont="1" applyBorder="1"/>
    <xf numFmtId="3" fontId="25" fillId="0" borderId="3" xfId="0" applyNumberFormat="1" applyFont="1" applyBorder="1" applyAlignment="1">
      <alignment horizontal="center"/>
    </xf>
    <xf numFmtId="44" fontId="16" fillId="0" borderId="0" xfId="0" applyNumberFormat="1" applyFont="1" applyFill="1"/>
    <xf numFmtId="0" fontId="54" fillId="4" borderId="0" xfId="15" applyFont="1" applyFill="1"/>
    <xf numFmtId="0" fontId="19" fillId="0" borderId="0" xfId="15" applyFont="1" applyAlignment="1">
      <alignment horizontal="right"/>
    </xf>
    <xf numFmtId="0" fontId="19" fillId="0" borderId="0" xfId="15" applyFont="1"/>
    <xf numFmtId="0" fontId="25" fillId="0" borderId="0" xfId="15" applyFont="1"/>
    <xf numFmtId="0" fontId="25" fillId="4" borderId="0" xfId="15" applyFont="1" applyFill="1"/>
    <xf numFmtId="0" fontId="25" fillId="4" borderId="6" xfId="15" applyFont="1" applyFill="1" applyBorder="1"/>
    <xf numFmtId="0" fontId="25" fillId="4" borderId="3" xfId="15" applyFont="1" applyFill="1" applyBorder="1"/>
    <xf numFmtId="0" fontId="54" fillId="0" borderId="0" xfId="15" applyFont="1" applyAlignment="1">
      <alignment horizontal="center"/>
    </xf>
    <xf numFmtId="0" fontId="19" fillId="4" borderId="0" xfId="15" applyFont="1" applyFill="1"/>
    <xf numFmtId="4" fontId="56" fillId="4" borderId="0" xfId="15" applyNumberFormat="1" applyFont="1" applyFill="1"/>
    <xf numFmtId="0" fontId="54" fillId="4" borderId="0" xfId="15" applyFont="1" applyFill="1" applyAlignment="1">
      <alignment vertical="top"/>
    </xf>
    <xf numFmtId="2" fontId="54" fillId="4" borderId="0" xfId="15" applyNumberFormat="1" applyFont="1" applyFill="1"/>
    <xf numFmtId="4" fontId="54" fillId="4" borderId="0" xfId="15" applyNumberFormat="1" applyFont="1" applyFill="1"/>
    <xf numFmtId="4" fontId="54" fillId="0" borderId="0" xfId="15" applyNumberFormat="1" applyFont="1" applyAlignment="1">
      <alignment horizontal="center"/>
    </xf>
    <xf numFmtId="0" fontId="58" fillId="4" borderId="0" xfId="15" applyFont="1" applyFill="1"/>
    <xf numFmtId="4" fontId="58" fillId="4" borderId="0" xfId="15" applyNumberFormat="1" applyFont="1" applyFill="1"/>
    <xf numFmtId="164" fontId="58" fillId="4" borderId="0" xfId="15" applyNumberFormat="1" applyFont="1" applyFill="1"/>
    <xf numFmtId="0" fontId="58" fillId="4" borderId="7" xfId="15" applyFont="1" applyFill="1" applyBorder="1"/>
    <xf numFmtId="4" fontId="58" fillId="4" borderId="7" xfId="15" applyNumberFormat="1" applyFont="1" applyFill="1" applyBorder="1"/>
    <xf numFmtId="0" fontId="19" fillId="0" borderId="7" xfId="15" applyFont="1" applyBorder="1"/>
    <xf numFmtId="0" fontId="57" fillId="4" borderId="40" xfId="15" applyFont="1" applyFill="1" applyBorder="1" applyAlignment="1">
      <alignment horizontal="center" vertical="center" wrapText="1"/>
    </xf>
    <xf numFmtId="0" fontId="57" fillId="4" borderId="41" xfId="15" applyFont="1" applyFill="1" applyBorder="1" applyAlignment="1">
      <alignment horizontal="center" vertical="center" wrapText="1"/>
    </xf>
    <xf numFmtId="2" fontId="57" fillId="4" borderId="41" xfId="15" applyNumberFormat="1" applyFont="1" applyFill="1" applyBorder="1" applyAlignment="1">
      <alignment horizontal="center" vertical="center" wrapText="1"/>
    </xf>
    <xf numFmtId="4" fontId="57" fillId="4" borderId="41" xfId="15" applyNumberFormat="1" applyFont="1" applyFill="1" applyBorder="1" applyAlignment="1">
      <alignment horizontal="center" vertical="center" wrapText="1"/>
    </xf>
    <xf numFmtId="0" fontId="57" fillId="4" borderId="42" xfId="15" applyFont="1" applyFill="1" applyBorder="1" applyAlignment="1">
      <alignment horizontal="center" vertical="center" wrapText="1"/>
    </xf>
    <xf numFmtId="0" fontId="19" fillId="4" borderId="8" xfId="15" applyFont="1" applyFill="1" applyBorder="1" applyAlignment="1">
      <alignment horizontal="center"/>
    </xf>
    <xf numFmtId="0" fontId="19" fillId="4" borderId="9" xfId="15" applyFont="1" applyFill="1" applyBorder="1" applyAlignment="1">
      <alignment horizontal="center" vertical="top"/>
    </xf>
    <xf numFmtId="0" fontId="19" fillId="4" borderId="9" xfId="15" applyFont="1" applyFill="1" applyBorder="1" applyAlignment="1">
      <alignment horizontal="center"/>
    </xf>
    <xf numFmtId="0" fontId="19" fillId="4" borderId="10" xfId="15" applyFont="1" applyFill="1" applyBorder="1" applyAlignment="1">
      <alignment horizontal="center"/>
    </xf>
    <xf numFmtId="0" fontId="19" fillId="4" borderId="3" xfId="15" applyFont="1" applyFill="1" applyBorder="1" applyAlignment="1">
      <alignment horizontal="center" vertical="center"/>
    </xf>
    <xf numFmtId="0" fontId="19" fillId="0" borderId="3" xfId="15" applyFont="1" applyBorder="1" applyAlignment="1">
      <alignment horizontal="left" vertical="center"/>
    </xf>
    <xf numFmtId="1" fontId="19" fillId="0" borderId="3" xfId="15" applyNumberFormat="1" applyFont="1" applyBorder="1" applyAlignment="1">
      <alignment vertical="center"/>
    </xf>
    <xf numFmtId="165" fontId="19" fillId="4" borderId="3" xfId="15" applyNumberFormat="1" applyFont="1" applyFill="1" applyBorder="1" applyAlignment="1">
      <alignment vertical="center"/>
    </xf>
    <xf numFmtId="10" fontId="19" fillId="0" borderId="3" xfId="15" applyNumberFormat="1" applyFont="1" applyBorder="1" applyAlignment="1">
      <alignment vertical="center"/>
    </xf>
    <xf numFmtId="2" fontId="19" fillId="4" borderId="3" xfId="15" applyNumberFormat="1" applyFont="1" applyFill="1" applyBorder="1" applyAlignment="1">
      <alignment horizontal="center" vertical="center"/>
    </xf>
    <xf numFmtId="167" fontId="19" fillId="4" borderId="3" xfId="14" applyNumberFormat="1" applyFont="1" applyFill="1" applyBorder="1" applyAlignment="1">
      <alignment vertical="center" wrapText="1"/>
    </xf>
    <xf numFmtId="10" fontId="19" fillId="4" borderId="3" xfId="15" applyNumberFormat="1" applyFont="1" applyFill="1" applyBorder="1" applyAlignment="1">
      <alignment vertical="center"/>
    </xf>
    <xf numFmtId="4" fontId="19" fillId="4" borderId="3" xfId="15" applyNumberFormat="1" applyFont="1" applyFill="1" applyBorder="1" applyAlignment="1">
      <alignment horizontal="center" vertical="center"/>
    </xf>
    <xf numFmtId="0" fontId="19" fillId="4" borderId="3" xfId="15" applyFont="1" applyFill="1" applyBorder="1" applyAlignment="1">
      <alignment vertical="center"/>
    </xf>
    <xf numFmtId="0" fontId="19" fillId="4" borderId="3" xfId="15" applyFont="1" applyFill="1" applyBorder="1" applyAlignment="1">
      <alignment horizontal="right" vertical="center"/>
    </xf>
    <xf numFmtId="0" fontId="19" fillId="4" borderId="3" xfId="15" applyFont="1" applyFill="1" applyBorder="1" applyAlignment="1">
      <alignment horizontal="left"/>
    </xf>
    <xf numFmtId="168" fontId="25" fillId="0" borderId="0" xfId="15" applyNumberFormat="1" applyFont="1"/>
    <xf numFmtId="167" fontId="19" fillId="4" borderId="3" xfId="15" applyNumberFormat="1" applyFont="1" applyFill="1" applyBorder="1" applyAlignment="1">
      <alignment vertical="center"/>
    </xf>
    <xf numFmtId="169" fontId="19" fillId="4" borderId="3" xfId="15" applyNumberFormat="1" applyFont="1" applyFill="1" applyBorder="1" applyAlignment="1">
      <alignment horizontal="right" vertical="center"/>
    </xf>
    <xf numFmtId="0" fontId="19" fillId="4" borderId="3" xfId="15" applyFont="1" applyFill="1" applyBorder="1" applyAlignment="1">
      <alignment horizontal="left" wrapText="1"/>
    </xf>
    <xf numFmtId="169" fontId="19" fillId="4" borderId="3" xfId="15" applyNumberFormat="1" applyFont="1" applyFill="1" applyBorder="1" applyAlignment="1">
      <alignment vertical="center"/>
    </xf>
    <xf numFmtId="0" fontId="19" fillId="4" borderId="3" xfId="15" applyFont="1" applyFill="1" applyBorder="1" applyAlignment="1">
      <alignment horizontal="left" vertical="center"/>
    </xf>
    <xf numFmtId="0" fontId="19" fillId="0" borderId="3" xfId="15" applyFont="1" applyBorder="1" applyAlignment="1">
      <alignment horizontal="center" vertical="center"/>
    </xf>
    <xf numFmtId="0" fontId="19" fillId="0" borderId="3" xfId="15" applyFont="1" applyBorder="1" applyAlignment="1">
      <alignment vertical="center"/>
    </xf>
    <xf numFmtId="4" fontId="19" fillId="0" borderId="3" xfId="15" applyNumberFormat="1" applyFont="1" applyBorder="1" applyAlignment="1">
      <alignment horizontal="center" vertical="center"/>
    </xf>
    <xf numFmtId="0" fontId="19" fillId="0" borderId="3" xfId="15" applyFont="1" applyBorder="1" applyAlignment="1">
      <alignment horizontal="right" vertical="center"/>
    </xf>
    <xf numFmtId="0" fontId="19" fillId="0" borderId="3" xfId="15" applyFont="1" applyBorder="1" applyAlignment="1">
      <alignment horizontal="left" wrapText="1"/>
    </xf>
    <xf numFmtId="0" fontId="19" fillId="0" borderId="3" xfId="15" applyFont="1" applyBorder="1" applyAlignment="1">
      <alignment horizontal="left"/>
    </xf>
    <xf numFmtId="4" fontId="19" fillId="4" borderId="3" xfId="15" applyNumberFormat="1" applyFont="1" applyFill="1" applyBorder="1"/>
    <xf numFmtId="0" fontId="19" fillId="4" borderId="5" xfId="15" applyFont="1" applyFill="1" applyBorder="1" applyAlignment="1">
      <alignment horizontal="center" vertical="center"/>
    </xf>
    <xf numFmtId="0" fontId="19" fillId="0" borderId="5" xfId="15" applyFont="1" applyBorder="1" applyAlignment="1">
      <alignment horizontal="left" vertical="center"/>
    </xf>
    <xf numFmtId="0" fontId="19" fillId="0" borderId="5" xfId="15" applyFont="1" applyBorder="1" applyAlignment="1">
      <alignment vertical="center"/>
    </xf>
    <xf numFmtId="165" fontId="19" fillId="4" borderId="5" xfId="15" applyNumberFormat="1" applyFont="1" applyFill="1" applyBorder="1" applyAlignment="1">
      <alignment vertical="center"/>
    </xf>
    <xf numFmtId="10" fontId="19" fillId="0" borderId="5" xfId="15" applyNumberFormat="1" applyFont="1" applyBorder="1" applyAlignment="1">
      <alignment vertical="center"/>
    </xf>
    <xf numFmtId="166" fontId="19" fillId="4" borderId="5" xfId="15" applyNumberFormat="1" applyFont="1" applyFill="1" applyBorder="1" applyAlignment="1">
      <alignment horizontal="right" vertical="center"/>
    </xf>
    <xf numFmtId="167" fontId="58" fillId="4" borderId="5" xfId="15" applyNumberFormat="1" applyFont="1" applyFill="1" applyBorder="1" applyAlignment="1">
      <alignment vertical="center"/>
    </xf>
    <xf numFmtId="10" fontId="19" fillId="4" borderId="5" xfId="15" applyNumberFormat="1" applyFont="1" applyFill="1" applyBorder="1" applyAlignment="1">
      <alignment vertical="center"/>
    </xf>
    <xf numFmtId="4" fontId="19" fillId="4" borderId="5" xfId="15" applyNumberFormat="1" applyFont="1" applyFill="1" applyBorder="1" applyAlignment="1">
      <alignment horizontal="center" vertical="center"/>
    </xf>
    <xf numFmtId="0" fontId="19" fillId="4" borderId="5" xfId="15" applyFont="1" applyFill="1" applyBorder="1" applyAlignment="1">
      <alignment vertical="center"/>
    </xf>
    <xf numFmtId="0" fontId="19" fillId="4" borderId="5" xfId="15" applyFont="1" applyFill="1" applyBorder="1" applyAlignment="1">
      <alignment horizontal="right" vertical="center"/>
    </xf>
    <xf numFmtId="0" fontId="19" fillId="4" borderId="5" xfId="15" applyFont="1" applyFill="1" applyBorder="1" applyAlignment="1">
      <alignment horizontal="left"/>
    </xf>
    <xf numFmtId="0" fontId="27" fillId="0" borderId="0" xfId="15" applyFont="1"/>
    <xf numFmtId="0" fontId="19" fillId="4" borderId="3" xfId="15" applyFont="1" applyFill="1" applyBorder="1" applyAlignment="1">
      <alignment horizontal="center"/>
    </xf>
    <xf numFmtId="10" fontId="19" fillId="4" borderId="3" xfId="15" applyNumberFormat="1" applyFont="1" applyFill="1" applyBorder="1" applyAlignment="1">
      <alignment horizontal="right" vertical="center"/>
    </xf>
    <xf numFmtId="166" fontId="19" fillId="4" borderId="3" xfId="15" applyNumberFormat="1" applyFont="1" applyFill="1" applyBorder="1" applyAlignment="1">
      <alignment vertical="center"/>
    </xf>
    <xf numFmtId="170" fontId="19" fillId="4" borderId="3" xfId="15" applyNumberFormat="1" applyFont="1" applyFill="1" applyBorder="1" applyAlignment="1">
      <alignment horizontal="right"/>
    </xf>
    <xf numFmtId="168" fontId="19" fillId="4" borderId="3" xfId="15" applyNumberFormat="1" applyFont="1" applyFill="1" applyBorder="1"/>
    <xf numFmtId="10" fontId="19" fillId="4" borderId="3" xfId="15" applyNumberFormat="1" applyFont="1" applyFill="1" applyBorder="1" applyAlignment="1">
      <alignment horizontal="right"/>
    </xf>
    <xf numFmtId="4" fontId="19" fillId="4" borderId="3" xfId="15" applyNumberFormat="1" applyFont="1" applyFill="1" applyBorder="1" applyAlignment="1">
      <alignment horizontal="center"/>
    </xf>
    <xf numFmtId="169" fontId="19" fillId="4" borderId="3" xfId="15" applyNumberFormat="1" applyFont="1" applyFill="1" applyBorder="1" applyAlignment="1">
      <alignment horizontal="right"/>
    </xf>
    <xf numFmtId="0" fontId="19" fillId="0" borderId="3" xfId="15" applyFont="1" applyBorder="1" applyAlignment="1">
      <alignment horizontal="right"/>
    </xf>
    <xf numFmtId="0" fontId="41" fillId="4" borderId="0" xfId="15" applyFont="1" applyFill="1"/>
    <xf numFmtId="0" fontId="41" fillId="4" borderId="6" xfId="15" applyFont="1" applyFill="1" applyBorder="1"/>
    <xf numFmtId="0" fontId="41" fillId="4" borderId="3" xfId="15" applyFont="1" applyFill="1" applyBorder="1"/>
    <xf numFmtId="0" fontId="60" fillId="4" borderId="13" xfId="15" applyFont="1" applyFill="1" applyBorder="1"/>
    <xf numFmtId="0" fontId="60" fillId="4" borderId="5" xfId="15" applyFont="1" applyFill="1" applyBorder="1"/>
    <xf numFmtId="165" fontId="60" fillId="4" borderId="5" xfId="15" applyNumberFormat="1" applyFont="1" applyFill="1" applyBorder="1"/>
    <xf numFmtId="168" fontId="57" fillId="4" borderId="5" xfId="15" applyNumberFormat="1" applyFont="1" applyFill="1" applyBorder="1" applyAlignment="1">
      <alignment horizontal="right"/>
    </xf>
    <xf numFmtId="10" fontId="57" fillId="4" borderId="5" xfId="15" applyNumberFormat="1" applyFont="1" applyFill="1" applyBorder="1" applyAlignment="1">
      <alignment horizontal="right"/>
    </xf>
    <xf numFmtId="0" fontId="58" fillId="4" borderId="5" xfId="15" applyFont="1" applyFill="1" applyBorder="1"/>
    <xf numFmtId="0" fontId="60" fillId="4" borderId="14" xfId="15" applyFont="1" applyFill="1" applyBorder="1"/>
    <xf numFmtId="10" fontId="25" fillId="0" borderId="0" xfId="15" applyNumberFormat="1" applyFont="1"/>
    <xf numFmtId="0" fontId="19" fillId="4" borderId="11" xfId="15" applyFont="1" applyFill="1" applyBorder="1"/>
    <xf numFmtId="0" fontId="19" fillId="4" borderId="3" xfId="15" applyFont="1" applyFill="1" applyBorder="1" applyAlignment="1">
      <alignment vertical="top"/>
    </xf>
    <xf numFmtId="0" fontId="19" fillId="4" borderId="3" xfId="15" applyFont="1" applyFill="1" applyBorder="1"/>
    <xf numFmtId="2" fontId="19" fillId="4" borderId="3" xfId="15" applyNumberFormat="1" applyFont="1" applyFill="1" applyBorder="1"/>
    <xf numFmtId="0" fontId="19" fillId="0" borderId="3" xfId="15" applyFont="1" applyBorder="1" applyAlignment="1">
      <alignment horizontal="center"/>
    </xf>
    <xf numFmtId="0" fontId="19" fillId="0" borderId="12" xfId="15" applyFont="1" applyBorder="1"/>
    <xf numFmtId="0" fontId="27" fillId="0" borderId="6" xfId="15" applyFont="1" applyBorder="1"/>
    <xf numFmtId="0" fontId="27" fillId="0" borderId="3" xfId="15" applyFont="1" applyBorder="1"/>
    <xf numFmtId="0" fontId="57" fillId="0" borderId="41" xfId="15" applyFont="1" applyBorder="1" applyAlignment="1">
      <alignment horizontal="center" vertical="center" wrapText="1"/>
    </xf>
    <xf numFmtId="0" fontId="57" fillId="0" borderId="42" xfId="15" applyFont="1" applyBorder="1" applyAlignment="1">
      <alignment horizontal="center" vertical="center" wrapText="1"/>
    </xf>
    <xf numFmtId="0" fontId="19" fillId="0" borderId="9" xfId="15" applyFont="1" applyBorder="1" applyAlignment="1">
      <alignment horizontal="center"/>
    </xf>
    <xf numFmtId="0" fontId="19" fillId="0" borderId="10" xfId="15" applyFont="1" applyBorder="1" applyAlignment="1">
      <alignment horizontal="center"/>
    </xf>
    <xf numFmtId="4" fontId="19" fillId="0" borderId="12" xfId="15" applyNumberFormat="1" applyFont="1" applyBorder="1"/>
    <xf numFmtId="0" fontId="58" fillId="4" borderId="11" xfId="15" applyFont="1" applyFill="1" applyBorder="1"/>
    <xf numFmtId="0" fontId="58" fillId="4" borderId="3" xfId="15" applyFont="1" applyFill="1" applyBorder="1"/>
    <xf numFmtId="4" fontId="58" fillId="0" borderId="12" xfId="15" applyNumberFormat="1" applyFont="1" applyBorder="1"/>
    <xf numFmtId="0" fontId="58" fillId="4" borderId="21" xfId="15" applyFont="1" applyFill="1" applyBorder="1"/>
    <xf numFmtId="4" fontId="58" fillId="0" borderId="22" xfId="15" applyNumberFormat="1" applyFont="1" applyBorder="1"/>
    <xf numFmtId="0" fontId="19" fillId="4" borderId="11" xfId="15" applyFont="1" applyFill="1" applyBorder="1" applyAlignment="1">
      <alignment horizontal="center"/>
    </xf>
    <xf numFmtId="167" fontId="19" fillId="4" borderId="3" xfId="15" applyNumberFormat="1" applyFont="1" applyFill="1" applyBorder="1" applyAlignment="1">
      <alignment horizontal="center"/>
    </xf>
    <xf numFmtId="10" fontId="19" fillId="4" borderId="3" xfId="15" applyNumberFormat="1" applyFont="1" applyFill="1" applyBorder="1" applyAlignment="1">
      <alignment horizontal="center"/>
    </xf>
    <xf numFmtId="170" fontId="19" fillId="4" borderId="3" xfId="15" applyNumberFormat="1" applyFont="1" applyFill="1" applyBorder="1" applyAlignment="1">
      <alignment horizontal="center"/>
    </xf>
    <xf numFmtId="169" fontId="19" fillId="4" borderId="3" xfId="15" applyNumberFormat="1" applyFont="1" applyFill="1" applyBorder="1" applyAlignment="1">
      <alignment horizontal="center"/>
    </xf>
    <xf numFmtId="4" fontId="19" fillId="0" borderId="12" xfId="15" applyNumberFormat="1" applyFont="1" applyBorder="1" applyAlignment="1">
      <alignment vertical="top" wrapText="1"/>
    </xf>
    <xf numFmtId="4" fontId="25" fillId="0" borderId="0" xfId="15" applyNumberFormat="1" applyFont="1"/>
    <xf numFmtId="4" fontId="19" fillId="4" borderId="3" xfId="15" applyNumberFormat="1" applyFont="1" applyFill="1" applyBorder="1" applyAlignment="1">
      <alignment horizontal="left"/>
    </xf>
    <xf numFmtId="0" fontId="19" fillId="0" borderId="12" xfId="15" applyFont="1" applyBorder="1" applyAlignment="1">
      <alignment horizontal="left"/>
    </xf>
    <xf numFmtId="0" fontId="19" fillId="4" borderId="21" xfId="15" applyFont="1" applyFill="1" applyBorder="1"/>
    <xf numFmtId="4" fontId="19" fillId="4" borderId="21" xfId="15" applyNumberFormat="1" applyFont="1" applyFill="1" applyBorder="1"/>
    <xf numFmtId="0" fontId="19" fillId="0" borderId="21" xfId="15" applyFont="1" applyBorder="1" applyAlignment="1">
      <alignment horizontal="center"/>
    </xf>
    <xf numFmtId="0" fontId="19" fillId="0" borderId="22" xfId="15" applyFont="1" applyBorder="1"/>
    <xf numFmtId="0" fontId="57" fillId="4" borderId="15" xfId="15" applyFont="1" applyFill="1" applyBorder="1" applyAlignment="1">
      <alignment horizontal="center" vertical="center" wrapText="1"/>
    </xf>
    <xf numFmtId="0" fontId="57" fillId="4" borderId="16" xfId="15" applyFont="1" applyFill="1" applyBorder="1" applyAlignment="1">
      <alignment horizontal="center" vertical="center" wrapText="1"/>
    </xf>
    <xf numFmtId="2" fontId="57" fillId="4" borderId="16" xfId="15" applyNumberFormat="1" applyFont="1" applyFill="1" applyBorder="1" applyAlignment="1">
      <alignment horizontal="center" vertical="center" wrapText="1"/>
    </xf>
    <xf numFmtId="4" fontId="57" fillId="4" borderId="16" xfId="15" applyNumberFormat="1" applyFont="1" applyFill="1" applyBorder="1" applyAlignment="1">
      <alignment horizontal="center" vertical="center" wrapText="1"/>
    </xf>
    <xf numFmtId="0" fontId="57" fillId="0" borderId="16" xfId="15" applyFont="1" applyBorder="1" applyAlignment="1">
      <alignment horizontal="center" vertical="center" wrapText="1"/>
    </xf>
    <xf numFmtId="0" fontId="57" fillId="4" borderId="17" xfId="15" applyFont="1" applyFill="1" applyBorder="1" applyAlignment="1">
      <alignment horizontal="center" vertical="center" wrapText="1"/>
    </xf>
    <xf numFmtId="0" fontId="19" fillId="4" borderId="3" xfId="15" applyFont="1" applyFill="1" applyBorder="1" applyAlignment="1">
      <alignment horizontal="center" vertical="top"/>
    </xf>
    <xf numFmtId="0" fontId="19" fillId="4" borderId="12" xfId="15" applyFont="1" applyFill="1" applyBorder="1" applyAlignment="1">
      <alignment horizontal="center"/>
    </xf>
    <xf numFmtId="0" fontId="19" fillId="4" borderId="12" xfId="15" applyFont="1" applyFill="1" applyBorder="1"/>
    <xf numFmtId="4" fontId="57" fillId="6" borderId="4" xfId="15" applyNumberFormat="1" applyFont="1" applyFill="1" applyBorder="1" applyAlignment="1">
      <alignment wrapText="1"/>
    </xf>
    <xf numFmtId="0" fontId="57" fillId="6" borderId="4" xfId="15" applyFont="1" applyFill="1" applyBorder="1" applyAlignment="1">
      <alignment wrapText="1"/>
    </xf>
    <xf numFmtId="0" fontId="57" fillId="6" borderId="3" xfId="15" applyFont="1" applyFill="1" applyBorder="1" applyAlignment="1">
      <alignment horizontal="center" wrapText="1"/>
    </xf>
    <xf numFmtId="0" fontId="57" fillId="6" borderId="12" xfId="15" applyFont="1" applyFill="1" applyBorder="1" applyAlignment="1">
      <alignment wrapText="1"/>
    </xf>
    <xf numFmtId="168" fontId="19" fillId="0" borderId="3" xfId="15" applyNumberFormat="1" applyFont="1" applyBorder="1"/>
    <xf numFmtId="4" fontId="19" fillId="0" borderId="3" xfId="15" applyNumberFormat="1" applyFont="1" applyBorder="1" applyAlignment="1">
      <alignment horizontal="center"/>
    </xf>
    <xf numFmtId="10" fontId="19" fillId="0" borderId="3" xfId="15" applyNumberFormat="1" applyFont="1" applyBorder="1"/>
    <xf numFmtId="2" fontId="19" fillId="0" borderId="12" xfId="15" applyNumberFormat="1" applyFont="1" applyBorder="1"/>
    <xf numFmtId="168" fontId="19" fillId="6" borderId="27" xfId="15" applyNumberFormat="1" applyFont="1" applyFill="1" applyBorder="1"/>
    <xf numFmtId="10" fontId="19" fillId="6" borderId="27" xfId="15" applyNumberFormat="1" applyFont="1" applyFill="1" applyBorder="1"/>
    <xf numFmtId="4" fontId="19" fillId="6" borderId="28" xfId="15" applyNumberFormat="1" applyFont="1" applyFill="1" applyBorder="1"/>
    <xf numFmtId="4" fontId="19" fillId="0" borderId="0" xfId="15" applyNumberFormat="1" applyFont="1"/>
    <xf numFmtId="0" fontId="60" fillId="0" borderId="0" xfId="15" applyFont="1"/>
    <xf numFmtId="0" fontId="60" fillId="0" borderId="0" xfId="15" applyFont="1" applyAlignment="1">
      <alignment horizontal="left"/>
    </xf>
    <xf numFmtId="0" fontId="19" fillId="0" borderId="0" xfId="15" applyFont="1" applyAlignment="1">
      <alignment horizontal="left"/>
    </xf>
    <xf numFmtId="0" fontId="62" fillId="0" borderId="0" xfId="15" applyFont="1"/>
    <xf numFmtId="4" fontId="62" fillId="0" borderId="0" xfId="15" applyNumberFormat="1" applyFont="1"/>
    <xf numFmtId="0" fontId="25" fillId="4" borderId="3" xfId="15" applyFont="1" applyFill="1" applyBorder="1" applyAlignment="1">
      <alignment vertical="top"/>
    </xf>
    <xf numFmtId="2" fontId="25" fillId="4" borderId="3" xfId="15" applyNumberFormat="1" applyFont="1" applyFill="1" applyBorder="1"/>
    <xf numFmtId="4" fontId="25" fillId="4" borderId="3" xfId="15" applyNumberFormat="1" applyFont="1" applyFill="1" applyBorder="1"/>
    <xf numFmtId="0" fontId="25" fillId="0" borderId="3" xfId="15" applyFont="1" applyBorder="1" applyAlignment="1">
      <alignment horizontal="center"/>
    </xf>
    <xf numFmtId="0" fontId="25" fillId="0" borderId="4" xfId="15" applyFont="1" applyBorder="1"/>
    <xf numFmtId="0" fontId="25" fillId="0" borderId="3" xfId="15" applyFont="1" applyBorder="1"/>
    <xf numFmtId="0" fontId="27" fillId="4" borderId="0" xfId="0" applyFont="1" applyFill="1" applyBorder="1"/>
    <xf numFmtId="4" fontId="51" fillId="0" borderId="0" xfId="0" applyNumberFormat="1" applyFont="1" applyBorder="1"/>
    <xf numFmtId="10" fontId="24" fillId="0" borderId="3" xfId="0" applyNumberFormat="1" applyFont="1" applyBorder="1"/>
    <xf numFmtId="167" fontId="24" fillId="0" borderId="3" xfId="0" applyNumberFormat="1" applyFont="1" applyFill="1" applyBorder="1"/>
    <xf numFmtId="0" fontId="62" fillId="0" borderId="0" xfId="10" applyFont="1" applyAlignment="1">
      <alignment horizontal="right"/>
    </xf>
    <xf numFmtId="0" fontId="69" fillId="0" borderId="0" xfId="10" applyFont="1"/>
    <xf numFmtId="0" fontId="65" fillId="0" borderId="3" xfId="10" applyFont="1" applyBorder="1" applyAlignment="1">
      <alignment horizontal="center" vertical="center" wrapText="1"/>
    </xf>
    <xf numFmtId="0" fontId="62" fillId="0" borderId="3" xfId="10" applyFont="1" applyBorder="1" applyAlignment="1">
      <alignment horizontal="center"/>
    </xf>
    <xf numFmtId="0" fontId="62" fillId="0" borderId="3" xfId="10" applyFont="1" applyBorder="1"/>
    <xf numFmtId="166" fontId="62" fillId="0" borderId="3" xfId="10" applyNumberFormat="1" applyFont="1" applyBorder="1"/>
    <xf numFmtId="166" fontId="62" fillId="0" borderId="3" xfId="10" applyNumberFormat="1" applyFont="1" applyBorder="1" applyAlignment="1">
      <alignment horizontal="right"/>
    </xf>
    <xf numFmtId="167" fontId="2" fillId="0" borderId="0" xfId="10" applyNumberFormat="1" applyFont="1"/>
    <xf numFmtId="167" fontId="26" fillId="0" borderId="0" xfId="10" applyNumberFormat="1" applyFont="1"/>
    <xf numFmtId="166" fontId="62" fillId="0" borderId="0" xfId="10" applyNumberFormat="1" applyFont="1"/>
    <xf numFmtId="166" fontId="65" fillId="0" borderId="38" xfId="10" applyNumberFormat="1" applyFont="1" applyBorder="1" applyAlignment="1">
      <alignment horizontal="right"/>
    </xf>
    <xf numFmtId="0" fontId="65" fillId="0" borderId="0" xfId="10" applyFont="1"/>
    <xf numFmtId="4" fontId="62" fillId="0" borderId="0" xfId="10" applyNumberFormat="1" applyFont="1"/>
    <xf numFmtId="0" fontId="68" fillId="0" borderId="3" xfId="10" applyFont="1" applyBorder="1" applyAlignment="1">
      <alignment horizontal="center" vertical="center" wrapText="1"/>
    </xf>
    <xf numFmtId="0" fontId="69" fillId="0" borderId="3" xfId="10" applyFont="1" applyBorder="1" applyAlignment="1">
      <alignment horizontal="center"/>
    </xf>
    <xf numFmtId="169" fontId="62" fillId="0" borderId="3" xfId="10" applyNumberFormat="1" applyFont="1" applyBorder="1" applyAlignment="1">
      <alignment horizontal="center"/>
    </xf>
    <xf numFmtId="167" fontId="62" fillId="0" borderId="0" xfId="10" applyNumberFormat="1" applyFont="1"/>
    <xf numFmtId="167" fontId="66" fillId="0" borderId="0" xfId="10" applyNumberFormat="1" applyFont="1"/>
    <xf numFmtId="0" fontId="69" fillId="0" borderId="0" xfId="10" applyFont="1" applyBorder="1" applyAlignment="1"/>
    <xf numFmtId="0" fontId="62" fillId="0" borderId="0" xfId="10" applyFont="1" applyAlignment="1"/>
    <xf numFmtId="4" fontId="16" fillId="7" borderId="32" xfId="5" applyNumberFormat="1" applyFont="1" applyFill="1" applyBorder="1" applyAlignment="1" applyProtection="1">
      <alignment horizontal="center" vertical="center" wrapText="1"/>
    </xf>
    <xf numFmtId="167" fontId="16" fillId="7" borderId="32" xfId="5" applyNumberFormat="1" applyFont="1" applyFill="1" applyBorder="1" applyAlignment="1" applyProtection="1">
      <alignment horizontal="center" vertical="center" wrapText="1"/>
    </xf>
    <xf numFmtId="10" fontId="16" fillId="7" borderId="32" xfId="5" applyNumberFormat="1" applyFont="1" applyFill="1" applyBorder="1" applyAlignment="1" applyProtection="1">
      <alignment horizontal="center" vertical="center" wrapText="1"/>
    </xf>
    <xf numFmtId="4" fontId="27" fillId="0" borderId="3" xfId="0" applyNumberFormat="1" applyFont="1" applyBorder="1" applyAlignment="1">
      <alignment horizontal="center"/>
    </xf>
    <xf numFmtId="0" fontId="69" fillId="4" borderId="3" xfId="0" applyFont="1" applyFill="1" applyBorder="1" applyAlignment="1">
      <alignment wrapText="1"/>
    </xf>
    <xf numFmtId="0" fontId="16" fillId="0" borderId="3" xfId="0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4" fontId="3" fillId="0" borderId="3" xfId="10" applyNumberFormat="1" applyFont="1" applyBorder="1"/>
    <xf numFmtId="173" fontId="25" fillId="7" borderId="3" xfId="5" applyNumberFormat="1" applyFont="1" applyFill="1" applyBorder="1" applyAlignment="1" applyProtection="1">
      <alignment horizontal="center" wrapText="1"/>
    </xf>
    <xf numFmtId="10" fontId="25" fillId="0" borderId="9" xfId="0" applyNumberFormat="1" applyFont="1" applyBorder="1" applyAlignment="1">
      <alignment horizontal="center" wrapText="1"/>
    </xf>
    <xf numFmtId="173" fontId="25" fillId="7" borderId="1" xfId="5" applyNumberFormat="1" applyFont="1" applyFill="1" applyBorder="1" applyAlignment="1" applyProtection="1">
      <alignment horizontal="center" wrapText="1"/>
    </xf>
    <xf numFmtId="173" fontId="25" fillId="0" borderId="9" xfId="0" applyNumberFormat="1" applyFont="1" applyBorder="1" applyAlignment="1">
      <alignment horizontal="center" wrapText="1"/>
    </xf>
    <xf numFmtId="10" fontId="25" fillId="0" borderId="9" xfId="10" applyNumberFormat="1" applyFont="1" applyBorder="1"/>
    <xf numFmtId="173" fontId="25" fillId="7" borderId="39" xfId="5" applyNumberFormat="1" applyFont="1" applyFill="1" applyBorder="1" applyAlignment="1" applyProtection="1">
      <alignment horizontal="center" vertical="center" wrapText="1"/>
    </xf>
    <xf numFmtId="4" fontId="3" fillId="3" borderId="3" xfId="10" applyNumberFormat="1" applyFont="1" applyFill="1" applyBorder="1"/>
    <xf numFmtId="4" fontId="3" fillId="6" borderId="3" xfId="10" applyNumberFormat="1" applyFont="1" applyFill="1" applyBorder="1"/>
    <xf numFmtId="0" fontId="3" fillId="8" borderId="3" xfId="10" applyFont="1" applyFill="1" applyBorder="1"/>
    <xf numFmtId="4" fontId="3" fillId="4" borderId="3" xfId="10" applyNumberFormat="1" applyFont="1" applyFill="1" applyBorder="1"/>
    <xf numFmtId="4" fontId="3" fillId="8" borderId="3" xfId="10" applyNumberFormat="1" applyFont="1" applyFill="1" applyBorder="1"/>
    <xf numFmtId="166" fontId="3" fillId="8" borderId="3" xfId="10" applyNumberFormat="1" applyFont="1" applyFill="1" applyBorder="1"/>
    <xf numFmtId="166" fontId="3" fillId="6" borderId="3" xfId="10" applyNumberFormat="1" applyFont="1" applyFill="1" applyBorder="1"/>
    <xf numFmtId="4" fontId="24" fillId="0" borderId="0" xfId="10" applyNumberFormat="1" applyFont="1"/>
    <xf numFmtId="173" fontId="25" fillId="0" borderId="0" xfId="10" applyNumberFormat="1" applyFont="1" applyBorder="1"/>
    <xf numFmtId="0" fontId="25" fillId="0" borderId="0" xfId="0" applyFont="1" applyBorder="1" applyAlignment="1"/>
    <xf numFmtId="0" fontId="27" fillId="0" borderId="0" xfId="0" applyFont="1" applyBorder="1" applyAlignment="1">
      <alignment wrapText="1"/>
    </xf>
    <xf numFmtId="0" fontId="69" fillId="4" borderId="0" xfId="0" applyFont="1" applyFill="1" applyBorder="1" applyAlignment="1">
      <alignment wrapText="1"/>
    </xf>
    <xf numFmtId="3" fontId="25" fillId="0" borderId="0" xfId="0" applyNumberFormat="1" applyFont="1" applyBorder="1" applyAlignment="1">
      <alignment horizontal="center"/>
    </xf>
    <xf numFmtId="173" fontId="25" fillId="0" borderId="0" xfId="0" applyNumberFormat="1" applyFont="1" applyBorder="1"/>
    <xf numFmtId="0" fontId="29" fillId="2" borderId="1" xfId="1" applyFont="1" applyFill="1" applyBorder="1" applyAlignment="1">
      <alignment horizontal="center" vertical="top" wrapText="1"/>
    </xf>
    <xf numFmtId="0" fontId="3" fillId="0" borderId="0" xfId="1" applyFont="1" applyAlignment="1">
      <alignment wrapText="1"/>
    </xf>
    <xf numFmtId="0" fontId="29" fillId="3" borderId="4" xfId="1" applyFont="1" applyFill="1" applyBorder="1" applyAlignment="1">
      <alignment horizontal="left" vertical="top" wrapText="1"/>
    </xf>
    <xf numFmtId="0" fontId="29" fillId="3" borderId="5" xfId="1" applyFont="1" applyFill="1" applyBorder="1" applyAlignment="1">
      <alignment horizontal="left" vertical="top" wrapText="1"/>
    </xf>
    <xf numFmtId="0" fontId="29" fillId="3" borderId="6" xfId="1" applyFont="1" applyFill="1" applyBorder="1" applyAlignment="1">
      <alignment horizontal="left" vertical="top" wrapText="1"/>
    </xf>
    <xf numFmtId="0" fontId="61" fillId="6" borderId="23" xfId="15" applyFont="1" applyFill="1" applyBorder="1" applyAlignment="1">
      <alignment horizontal="left"/>
    </xf>
    <xf numFmtId="0" fontId="61" fillId="6" borderId="24" xfId="15" applyFont="1" applyFill="1" applyBorder="1" applyAlignment="1">
      <alignment horizontal="left"/>
    </xf>
    <xf numFmtId="0" fontId="61" fillId="6" borderId="26" xfId="15" applyFont="1" applyFill="1" applyBorder="1" applyAlignment="1">
      <alignment horizontal="left"/>
    </xf>
    <xf numFmtId="0" fontId="19" fillId="4" borderId="13" xfId="15" applyFont="1" applyFill="1" applyBorder="1" applyAlignment="1">
      <alignment horizontal="left"/>
    </xf>
    <xf numFmtId="0" fontId="19" fillId="4" borderId="5" xfId="15" applyFont="1" applyFill="1" applyBorder="1" applyAlignment="1">
      <alignment horizontal="left"/>
    </xf>
    <xf numFmtId="0" fontId="19" fillId="4" borderId="14" xfId="15" applyFont="1" applyFill="1" applyBorder="1" applyAlignment="1">
      <alignment horizontal="left"/>
    </xf>
    <xf numFmtId="0" fontId="57" fillId="4" borderId="13" xfId="15" applyFont="1" applyFill="1" applyBorder="1" applyAlignment="1">
      <alignment horizontal="left"/>
    </xf>
    <xf numFmtId="0" fontId="57" fillId="4" borderId="5" xfId="15" applyFont="1" applyFill="1" applyBorder="1" applyAlignment="1">
      <alignment horizontal="left"/>
    </xf>
    <xf numFmtId="0" fontId="57" fillId="4" borderId="14" xfId="15" applyFont="1" applyFill="1" applyBorder="1" applyAlignment="1">
      <alignment horizontal="left"/>
    </xf>
    <xf numFmtId="0" fontId="57" fillId="6" borderId="13" xfId="15" applyFont="1" applyFill="1" applyBorder="1" applyAlignment="1">
      <alignment horizontal="left"/>
    </xf>
    <xf numFmtId="0" fontId="57" fillId="6" borderId="5" xfId="15" applyFont="1" applyFill="1" applyBorder="1" applyAlignment="1">
      <alignment horizontal="left"/>
    </xf>
    <xf numFmtId="0" fontId="57" fillId="6" borderId="6" xfId="15" applyFont="1" applyFill="1" applyBorder="1" applyAlignment="1">
      <alignment horizontal="left"/>
    </xf>
    <xf numFmtId="0" fontId="61" fillId="0" borderId="13" xfId="15" applyFont="1" applyBorder="1" applyAlignment="1">
      <alignment horizontal="left"/>
    </xf>
    <xf numFmtId="0" fontId="61" fillId="0" borderId="5" xfId="15" applyFont="1" applyBorder="1" applyAlignment="1">
      <alignment horizontal="left"/>
    </xf>
    <xf numFmtId="0" fontId="61" fillId="0" borderId="6" xfId="15" applyFont="1" applyBorder="1" applyAlignment="1">
      <alignment horizontal="left"/>
    </xf>
    <xf numFmtId="0" fontId="57" fillId="4" borderId="18" xfId="15" applyFont="1" applyFill="1" applyBorder="1" applyAlignment="1">
      <alignment horizontal="left"/>
    </xf>
    <xf numFmtId="0" fontId="57" fillId="4" borderId="19" xfId="15" applyFont="1" applyFill="1" applyBorder="1" applyAlignment="1">
      <alignment horizontal="left"/>
    </xf>
    <xf numFmtId="0" fontId="57" fillId="4" borderId="20" xfId="15" applyFont="1" applyFill="1" applyBorder="1" applyAlignment="1">
      <alignment horizontal="left"/>
    </xf>
    <xf numFmtId="0" fontId="57" fillId="4" borderId="23" xfId="15" applyFont="1" applyFill="1" applyBorder="1" applyAlignment="1">
      <alignment horizontal="left" wrapText="1"/>
    </xf>
    <xf numFmtId="0" fontId="57" fillId="4" borderId="24" xfId="15" applyFont="1" applyFill="1" applyBorder="1" applyAlignment="1">
      <alignment horizontal="left" wrapText="1"/>
    </xf>
    <xf numFmtId="0" fontId="57" fillId="4" borderId="25" xfId="15" applyFont="1" applyFill="1" applyBorder="1" applyAlignment="1">
      <alignment horizontal="left" wrapText="1"/>
    </xf>
    <xf numFmtId="0" fontId="19" fillId="4" borderId="13" xfId="15" applyFont="1" applyFill="1" applyBorder="1" applyAlignment="1">
      <alignment horizontal="left" vertical="top"/>
    </xf>
    <xf numFmtId="0" fontId="19" fillId="4" borderId="5" xfId="15" applyFont="1" applyFill="1" applyBorder="1" applyAlignment="1">
      <alignment horizontal="left" vertical="top"/>
    </xf>
    <xf numFmtId="0" fontId="19" fillId="4" borderId="14" xfId="15" applyFont="1" applyFill="1" applyBorder="1" applyAlignment="1">
      <alignment horizontal="left" vertical="top"/>
    </xf>
    <xf numFmtId="0" fontId="57" fillId="4" borderId="6" xfId="15" applyFont="1" applyFill="1" applyBorder="1" applyAlignment="1">
      <alignment horizontal="left"/>
    </xf>
    <xf numFmtId="0" fontId="60" fillId="0" borderId="13" xfId="15" applyFont="1" applyBorder="1" applyAlignment="1">
      <alignment horizontal="left"/>
    </xf>
    <xf numFmtId="0" fontId="60" fillId="0" borderId="5" xfId="15" applyFont="1" applyBorder="1" applyAlignment="1">
      <alignment horizontal="left"/>
    </xf>
    <xf numFmtId="0" fontId="60" fillId="0" borderId="14" xfId="15" applyFont="1" applyBorder="1" applyAlignment="1">
      <alignment horizontal="left"/>
    </xf>
    <xf numFmtId="0" fontId="57" fillId="5" borderId="0" xfId="15" applyFont="1" applyFill="1" applyAlignment="1">
      <alignment horizontal="center" wrapText="1"/>
    </xf>
    <xf numFmtId="0" fontId="59" fillId="4" borderId="7" xfId="15" applyFont="1" applyFill="1" applyBorder="1" applyAlignment="1">
      <alignment wrapText="1"/>
    </xf>
    <xf numFmtId="0" fontId="60" fillId="4" borderId="13" xfId="15" applyFont="1" applyFill="1" applyBorder="1" applyAlignment="1">
      <alignment horizontal="left"/>
    </xf>
    <xf numFmtId="0" fontId="60" fillId="4" borderId="5" xfId="15" applyFont="1" applyFill="1" applyBorder="1" applyAlignment="1">
      <alignment horizontal="left"/>
    </xf>
    <xf numFmtId="0" fontId="60" fillId="4" borderId="14" xfId="15" applyFont="1" applyFill="1" applyBorder="1" applyAlignment="1">
      <alignment horizontal="left"/>
    </xf>
    <xf numFmtId="0" fontId="54" fillId="4" borderId="0" xfId="15" applyFont="1" applyFill="1" applyAlignment="1">
      <alignment horizontal="left" wrapText="1"/>
    </xf>
    <xf numFmtId="0" fontId="43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vertical="center" wrapText="1"/>
    </xf>
    <xf numFmtId="0" fontId="51" fillId="0" borderId="2" xfId="9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 vertical="center" wrapText="1"/>
    </xf>
    <xf numFmtId="0" fontId="50" fillId="0" borderId="0" xfId="6" quotePrefix="1" applyFont="1" applyFill="1" applyAlignment="1">
      <alignment horizontal="left" wrapText="1"/>
    </xf>
    <xf numFmtId="0" fontId="50" fillId="0" borderId="0" xfId="6" applyFont="1" applyFill="1" applyAlignment="1">
      <alignment horizontal="left" wrapText="1"/>
    </xf>
    <xf numFmtId="0" fontId="50" fillId="0" borderId="0" xfId="8" quotePrefix="1" applyFont="1" applyFill="1" applyBorder="1" applyAlignment="1">
      <alignment horizontal="left" wrapText="1"/>
    </xf>
    <xf numFmtId="0" fontId="50" fillId="0" borderId="0" xfId="8" applyFont="1" applyFill="1" applyBorder="1" applyAlignment="1">
      <alignment horizontal="left" wrapText="1"/>
    </xf>
    <xf numFmtId="1" fontId="50" fillId="0" borderId="0" xfId="8" applyNumberFormat="1" applyFont="1" applyFill="1" applyBorder="1" applyAlignment="1">
      <alignment horizontal="left" wrapText="1"/>
    </xf>
    <xf numFmtId="0" fontId="50" fillId="0" borderId="0" xfId="7" quotePrefix="1" applyFont="1" applyFill="1" applyBorder="1" applyAlignment="1">
      <alignment horizontal="left" wrapText="1"/>
    </xf>
    <xf numFmtId="0" fontId="50" fillId="0" borderId="0" xfId="7" applyFont="1" applyFill="1" applyBorder="1" applyAlignment="1">
      <alignment horizontal="left" wrapText="1"/>
    </xf>
    <xf numFmtId="0" fontId="3" fillId="5" borderId="2" xfId="10" applyFont="1" applyFill="1" applyBorder="1" applyAlignment="1">
      <alignment horizontal="center"/>
    </xf>
    <xf numFmtId="0" fontId="10" fillId="0" borderId="0" xfId="10" applyFont="1" applyAlignment="1">
      <alignment horizontal="left"/>
    </xf>
    <xf numFmtId="0" fontId="28" fillId="4" borderId="0" xfId="10" applyFont="1" applyFill="1" applyAlignment="1">
      <alignment horizontal="left" wrapText="1"/>
    </xf>
    <xf numFmtId="0" fontId="42" fillId="0" borderId="0" xfId="8" applyFont="1" applyFill="1" applyBorder="1" applyAlignment="1">
      <alignment horizontal="left" wrapText="1"/>
    </xf>
    <xf numFmtId="0" fontId="35" fillId="0" borderId="3" xfId="10" applyFont="1" applyBorder="1" applyAlignment="1">
      <alignment wrapText="1"/>
    </xf>
    <xf numFmtId="0" fontId="35" fillId="0" borderId="3" xfId="10" applyFont="1" applyBorder="1" applyAlignment="1">
      <alignment horizontal="center" wrapText="1"/>
    </xf>
    <xf numFmtId="0" fontId="36" fillId="0" borderId="3" xfId="10" applyFont="1" applyBorder="1" applyAlignment="1">
      <alignment horizontal="center" wrapText="1"/>
    </xf>
    <xf numFmtId="0" fontId="35" fillId="5" borderId="0" xfId="10" applyFont="1" applyFill="1" applyAlignment="1">
      <alignment horizontal="center" wrapText="1"/>
    </xf>
    <xf numFmtId="0" fontId="29" fillId="0" borderId="0" xfId="10" applyFont="1" applyBorder="1" applyAlignment="1">
      <alignment horizontal="center" vertical="center" wrapText="1"/>
    </xf>
    <xf numFmtId="0" fontId="24" fillId="5" borderId="3" xfId="10" applyFont="1" applyFill="1" applyBorder="1" applyAlignment="1">
      <alignment wrapText="1"/>
    </xf>
    <xf numFmtId="0" fontId="24" fillId="0" borderId="3" xfId="10" applyFont="1" applyBorder="1" applyAlignment="1">
      <alignment horizontal="center" vertical="center" wrapText="1"/>
    </xf>
    <xf numFmtId="0" fontId="25" fillId="0" borderId="3" xfId="10" applyFont="1" applyBorder="1" applyAlignment="1">
      <alignment horizontal="center" vertical="center" wrapText="1"/>
    </xf>
    <xf numFmtId="0" fontId="25" fillId="0" borderId="3" xfId="10" applyFont="1" applyBorder="1" applyAlignment="1">
      <alignment wrapText="1"/>
    </xf>
    <xf numFmtId="0" fontId="24" fillId="5" borderId="4" xfId="10" applyFont="1" applyFill="1" applyBorder="1" applyAlignment="1">
      <alignment wrapText="1"/>
    </xf>
    <xf numFmtId="0" fontId="24" fillId="5" borderId="5" xfId="10" applyFont="1" applyFill="1" applyBorder="1" applyAlignment="1">
      <alignment wrapText="1"/>
    </xf>
    <xf numFmtId="0" fontId="24" fillId="5" borderId="6" xfId="10" applyFont="1" applyFill="1" applyBorder="1" applyAlignment="1">
      <alignment wrapText="1"/>
    </xf>
    <xf numFmtId="0" fontId="25" fillId="4" borderId="0" xfId="10" applyFont="1" applyFill="1" applyBorder="1" applyAlignment="1">
      <alignment wrapText="1"/>
    </xf>
    <xf numFmtId="0" fontId="2" fillId="4" borderId="0" xfId="10" applyFont="1" applyFill="1" applyBorder="1" applyAlignment="1">
      <alignment wrapText="1"/>
    </xf>
    <xf numFmtId="0" fontId="24" fillId="4" borderId="0" xfId="10" applyFont="1" applyFill="1" applyBorder="1" applyAlignment="1">
      <alignment wrapText="1"/>
    </xf>
    <xf numFmtId="0" fontId="26" fillId="4" borderId="0" xfId="10" applyFont="1" applyFill="1" applyBorder="1" applyAlignment="1">
      <alignment wrapText="1"/>
    </xf>
    <xf numFmtId="0" fontId="2" fillId="0" borderId="0" xfId="10" applyBorder="1" applyAlignment="1">
      <alignment horizontal="center" vertical="center" wrapText="1"/>
    </xf>
    <xf numFmtId="0" fontId="2" fillId="0" borderId="0" xfId="10" applyBorder="1" applyAlignment="1">
      <alignment wrapText="1"/>
    </xf>
    <xf numFmtId="0" fontId="24" fillId="0" borderId="4" xfId="10" applyFont="1" applyBorder="1" applyAlignment="1">
      <alignment horizontal="center" vertical="center" wrapText="1"/>
    </xf>
    <xf numFmtId="0" fontId="25" fillId="0" borderId="5" xfId="10" applyFont="1" applyBorder="1" applyAlignment="1">
      <alignment horizontal="center" vertical="center" wrapText="1"/>
    </xf>
    <xf numFmtId="0" fontId="25" fillId="0" borderId="6" xfId="10" applyFont="1" applyBorder="1" applyAlignment="1">
      <alignment horizontal="center" vertical="center" wrapText="1"/>
    </xf>
    <xf numFmtId="0" fontId="24" fillId="0" borderId="33" xfId="10" applyFont="1" applyBorder="1" applyAlignment="1">
      <alignment horizontal="center" vertical="center" wrapText="1"/>
    </xf>
    <xf numFmtId="0" fontId="24" fillId="0" borderId="19" xfId="10" applyFont="1" applyBorder="1" applyAlignment="1">
      <alignment horizontal="center" vertical="center" wrapText="1"/>
    </xf>
    <xf numFmtId="0" fontId="24" fillId="0" borderId="20" xfId="10" applyFont="1" applyBorder="1" applyAlignment="1">
      <alignment horizontal="center" vertical="center" wrapText="1"/>
    </xf>
    <xf numFmtId="0" fontId="24" fillId="0" borderId="35" xfId="10" applyFont="1" applyBorder="1" applyAlignment="1">
      <alignment horizontal="center" vertical="center" wrapText="1"/>
    </xf>
    <xf numFmtId="0" fontId="24" fillId="0" borderId="2" xfId="10" applyFont="1" applyBorder="1" applyAlignment="1">
      <alignment horizontal="center" vertical="center" wrapText="1"/>
    </xf>
    <xf numFmtId="0" fontId="24" fillId="0" borderId="36" xfId="10" applyFont="1" applyBorder="1" applyAlignment="1">
      <alignment horizontal="center" vertical="center" wrapText="1"/>
    </xf>
    <xf numFmtId="0" fontId="24" fillId="0" borderId="0" xfId="10" applyFont="1" applyBorder="1" applyAlignment="1">
      <alignment horizontal="center" vertical="center" wrapText="1"/>
    </xf>
    <xf numFmtId="0" fontId="26" fillId="0" borderId="0" xfId="10" applyFont="1" applyBorder="1" applyAlignment="1">
      <alignment horizontal="center" vertical="center" wrapText="1"/>
    </xf>
    <xf numFmtId="0" fontId="24" fillId="0" borderId="9" xfId="10" applyFont="1" applyBorder="1" applyAlignment="1">
      <alignment horizontal="center" vertical="center" wrapText="1"/>
    </xf>
    <xf numFmtId="0" fontId="25" fillId="0" borderId="0" xfId="10" applyFont="1" applyAlignment="1">
      <alignment horizontal="left" wrapText="1"/>
    </xf>
    <xf numFmtId="0" fontId="24" fillId="5" borderId="0" xfId="10" applyFont="1" applyFill="1" applyAlignment="1">
      <alignment horizontal="center" vertical="center" wrapText="1"/>
    </xf>
    <xf numFmtId="0" fontId="24" fillId="0" borderId="21" xfId="10" applyFont="1" applyBorder="1" applyAlignment="1">
      <alignment horizontal="center" vertical="center" wrapText="1"/>
    </xf>
    <xf numFmtId="0" fontId="24" fillId="0" borderId="34" xfId="10" applyFont="1" applyBorder="1" applyAlignment="1">
      <alignment horizontal="center" vertical="center" wrapText="1"/>
    </xf>
    <xf numFmtId="2" fontId="24" fillId="0" borderId="3" xfId="10" applyNumberFormat="1" applyFont="1" applyBorder="1" applyAlignment="1">
      <alignment horizontal="center" vertical="center" wrapText="1"/>
    </xf>
    <xf numFmtId="2" fontId="25" fillId="0" borderId="3" xfId="10" applyNumberFormat="1" applyFont="1" applyBorder="1" applyAlignment="1">
      <alignment horizontal="center" vertical="center" wrapText="1"/>
    </xf>
    <xf numFmtId="0" fontId="31" fillId="0" borderId="0" xfId="7" quotePrefix="1" applyFont="1" applyFill="1" applyBorder="1" applyAlignment="1">
      <alignment horizontal="left" wrapText="1"/>
    </xf>
    <xf numFmtId="0" fontId="31" fillId="0" borderId="0" xfId="8" quotePrefix="1" applyFont="1" applyFill="1" applyBorder="1" applyAlignment="1">
      <alignment horizontal="left" wrapText="1"/>
    </xf>
    <xf numFmtId="0" fontId="31" fillId="0" borderId="0" xfId="8" applyFont="1" applyFill="1" applyBorder="1" applyAlignment="1">
      <alignment horizontal="left" wrapText="1"/>
    </xf>
    <xf numFmtId="0" fontId="33" fillId="0" borderId="0" xfId="10" applyFont="1" applyAlignment="1">
      <alignment horizontal="left" vertical="center" wrapText="1"/>
    </xf>
    <xf numFmtId="0" fontId="31" fillId="5" borderId="0" xfId="10" applyFont="1" applyFill="1" applyBorder="1" applyAlignment="1">
      <alignment horizontal="center" vertical="center" wrapText="1"/>
    </xf>
    <xf numFmtId="0" fontId="24" fillId="5" borderId="0" xfId="10" applyFont="1" applyFill="1" applyBorder="1" applyAlignment="1">
      <alignment wrapText="1"/>
    </xf>
    <xf numFmtId="0" fontId="31" fillId="7" borderId="3" xfId="10" applyFont="1" applyFill="1" applyBorder="1" applyAlignment="1">
      <alignment horizontal="center" vertical="center" wrapText="1"/>
    </xf>
    <xf numFmtId="4" fontId="31" fillId="7" borderId="21" xfId="10" applyNumberFormat="1" applyFont="1" applyFill="1" applyBorder="1" applyAlignment="1">
      <alignment horizontal="center" vertical="center" wrapText="1"/>
    </xf>
    <xf numFmtId="4" fontId="25" fillId="0" borderId="9" xfId="10" applyNumberFormat="1" applyFont="1" applyBorder="1" applyAlignment="1">
      <alignment horizontal="center" vertical="center" wrapText="1"/>
    </xf>
    <xf numFmtId="0" fontId="40" fillId="0" borderId="0" xfId="10" applyFont="1" applyAlignment="1">
      <alignment horizontal="left" vertical="center" wrapText="1"/>
    </xf>
    <xf numFmtId="0" fontId="35" fillId="0" borderId="3" xfId="10" applyFont="1" applyBorder="1" applyAlignment="1">
      <alignment horizontal="center" vertical="center" wrapText="1"/>
    </xf>
    <xf numFmtId="0" fontId="36" fillId="0" borderId="3" xfId="10" applyFont="1" applyBorder="1" applyAlignment="1">
      <alignment horizontal="center" vertical="center" wrapText="1"/>
    </xf>
    <xf numFmtId="0" fontId="35" fillId="5" borderId="0" xfId="10" applyFont="1" applyFill="1" applyBorder="1" applyAlignment="1">
      <alignment horizontal="center" vertical="center" wrapText="1"/>
    </xf>
    <xf numFmtId="0" fontId="35" fillId="5" borderId="0" xfId="10" applyFont="1" applyFill="1" applyBorder="1" applyAlignment="1">
      <alignment horizontal="center" wrapText="1"/>
    </xf>
    <xf numFmtId="0" fontId="47" fillId="0" borderId="0" xfId="0" applyFont="1" applyFill="1" applyAlignment="1">
      <alignment horizontal="center" wrapText="1"/>
    </xf>
    <xf numFmtId="0" fontId="25" fillId="0" borderId="0" xfId="0" applyFont="1" applyFill="1" applyAlignment="1">
      <alignment horizontal="center" wrapText="1"/>
    </xf>
    <xf numFmtId="0" fontId="25" fillId="0" borderId="0" xfId="0" applyFont="1" applyFill="1" applyAlignment="1">
      <alignment wrapText="1"/>
    </xf>
    <xf numFmtId="0" fontId="25" fillId="0" borderId="0" xfId="0" applyFont="1" applyFill="1" applyAlignment="1"/>
    <xf numFmtId="0" fontId="20" fillId="7" borderId="29" xfId="9" applyNumberFormat="1" applyFont="1" applyFill="1" applyBorder="1" applyAlignment="1" applyProtection="1">
      <alignment horizontal="left" vertical="center" wrapText="1"/>
    </xf>
    <xf numFmtId="0" fontId="20" fillId="7" borderId="30" xfId="9" applyNumberFormat="1" applyFont="1" applyFill="1" applyBorder="1" applyAlignment="1" applyProtection="1">
      <alignment horizontal="left" vertical="center" wrapText="1"/>
    </xf>
    <xf numFmtId="10" fontId="16" fillId="7" borderId="29" xfId="5" applyNumberFormat="1" applyFont="1" applyFill="1" applyBorder="1" applyAlignment="1" applyProtection="1">
      <alignment horizontal="center" vertical="center" wrapText="1"/>
    </xf>
    <xf numFmtId="10" fontId="16" fillId="7" borderId="31" xfId="5" applyNumberFormat="1" applyFont="1" applyFill="1" applyBorder="1" applyAlignment="1" applyProtection="1">
      <alignment horizontal="center" vertical="center" wrapText="1"/>
    </xf>
    <xf numFmtId="4" fontId="16" fillId="7" borderId="29" xfId="5" applyNumberFormat="1" applyFont="1" applyFill="1" applyBorder="1" applyAlignment="1" applyProtection="1">
      <alignment horizontal="center" vertical="center" wrapText="1"/>
    </xf>
    <xf numFmtId="4" fontId="16" fillId="7" borderId="31" xfId="5" applyNumberFormat="1" applyFont="1" applyFill="1" applyBorder="1" applyAlignment="1" applyProtection="1">
      <alignment horizontal="center" vertical="center" wrapText="1"/>
    </xf>
    <xf numFmtId="167" fontId="16" fillId="7" borderId="29" xfId="5" applyNumberFormat="1" applyFont="1" applyFill="1" applyBorder="1" applyAlignment="1" applyProtection="1">
      <alignment horizontal="center" vertical="center" wrapText="1"/>
    </xf>
    <xf numFmtId="167" fontId="16" fillId="7" borderId="31" xfId="5" applyNumberFormat="1" applyFont="1" applyFill="1" applyBorder="1" applyAlignment="1" applyProtection="1">
      <alignment horizontal="center" vertical="center" wrapText="1"/>
    </xf>
    <xf numFmtId="0" fontId="21" fillId="7" borderId="29" xfId="9" applyNumberFormat="1" applyFont="1" applyFill="1" applyBorder="1" applyAlignment="1" applyProtection="1">
      <alignment horizontal="left" vertical="center" wrapText="1"/>
    </xf>
    <xf numFmtId="0" fontId="21" fillId="7" borderId="30" xfId="9" applyNumberFormat="1" applyFont="1" applyFill="1" applyBorder="1" applyAlignment="1" applyProtection="1">
      <alignment horizontal="left" vertical="center" wrapText="1"/>
    </xf>
    <xf numFmtId="4" fontId="20" fillId="7" borderId="29" xfId="5" applyNumberFormat="1" applyFont="1" applyFill="1" applyBorder="1" applyAlignment="1" applyProtection="1">
      <alignment horizontal="center" vertical="center" wrapText="1"/>
    </xf>
    <xf numFmtId="4" fontId="20" fillId="7" borderId="31" xfId="5" applyNumberFormat="1" applyFont="1" applyFill="1" applyBorder="1" applyAlignment="1" applyProtection="1">
      <alignment horizontal="center" vertical="center" wrapText="1"/>
    </xf>
    <xf numFmtId="0" fontId="22" fillId="9" borderId="29" xfId="9" applyNumberFormat="1" applyFont="1" applyFill="1" applyBorder="1" applyAlignment="1" applyProtection="1">
      <alignment horizontal="center" vertical="center" wrapText="1"/>
    </xf>
    <xf numFmtId="0" fontId="22" fillId="9" borderId="30" xfId="9" applyNumberFormat="1" applyFont="1" applyFill="1" applyBorder="1" applyAlignment="1" applyProtection="1">
      <alignment horizontal="center" vertical="center" wrapText="1"/>
    </xf>
    <xf numFmtId="0" fontId="22" fillId="9" borderId="3" xfId="9" applyNumberFormat="1" applyFont="1" applyFill="1" applyBorder="1" applyAlignment="1" applyProtection="1">
      <alignment horizontal="center" vertical="center" wrapText="1"/>
    </xf>
    <xf numFmtId="0" fontId="20" fillId="7" borderId="0" xfId="11" applyNumberFormat="1" applyFont="1" applyFill="1" applyBorder="1" applyAlignment="1" applyProtection="1">
      <alignment horizontal="left" wrapText="1"/>
    </xf>
    <xf numFmtId="0" fontId="13" fillId="0" borderId="0" xfId="8" quotePrefix="1" applyFont="1" applyBorder="1" applyAlignment="1">
      <alignment horizontal="left" wrapText="1"/>
    </xf>
    <xf numFmtId="0" fontId="13" fillId="0" borderId="0" xfId="8" applyFont="1" applyBorder="1" applyAlignment="1">
      <alignment horizontal="left" wrapText="1"/>
    </xf>
    <xf numFmtId="0" fontId="21" fillId="7" borderId="0" xfId="11" quotePrefix="1" applyNumberFormat="1" applyFont="1" applyFill="1" applyBorder="1" applyAlignment="1" applyProtection="1">
      <alignment horizontal="left" wrapText="1"/>
    </xf>
    <xf numFmtId="0" fontId="21" fillId="7" borderId="0" xfId="11" applyNumberFormat="1" applyFont="1" applyFill="1" applyBorder="1" applyAlignment="1" applyProtection="1">
      <alignment horizontal="left" wrapText="1"/>
    </xf>
    <xf numFmtId="0" fontId="20" fillId="0" borderId="0" xfId="11" applyNumberFormat="1" applyFont="1" applyFill="1" applyBorder="1" applyAlignment="1" applyProtection="1">
      <alignment horizontal="left" wrapText="1"/>
    </xf>
    <xf numFmtId="0" fontId="21" fillId="0" borderId="0" xfId="11" applyNumberFormat="1" applyFont="1" applyFill="1" applyBorder="1" applyAlignment="1" applyProtection="1">
      <alignment horizontal="left" wrapText="1"/>
    </xf>
    <xf numFmtId="0" fontId="20" fillId="0" borderId="0" xfId="11" applyNumberFormat="1" applyFont="1" applyFill="1" applyBorder="1" applyAlignment="1" applyProtection="1">
      <alignment horizontal="right" vertical="center" wrapText="1"/>
    </xf>
    <xf numFmtId="0" fontId="21" fillId="0" borderId="0" xfId="11" applyNumberFormat="1" applyFont="1" applyFill="1" applyBorder="1" applyAlignment="1" applyProtection="1">
      <alignment horizontal="center" vertical="top" wrapText="1"/>
    </xf>
    <xf numFmtId="0" fontId="13" fillId="0" borderId="0" xfId="7" quotePrefix="1" applyFont="1" applyBorder="1" applyAlignment="1">
      <alignment horizontal="left" wrapText="1"/>
    </xf>
    <xf numFmtId="0" fontId="13" fillId="0" borderId="0" xfId="7" applyFont="1" applyBorder="1" applyAlignment="1">
      <alignment horizontal="left" wrapText="1"/>
    </xf>
    <xf numFmtId="0" fontId="37" fillId="0" borderId="0" xfId="0" applyFont="1" applyFill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16" fillId="0" borderId="0" xfId="0" applyFont="1" applyFill="1" applyAlignment="1">
      <alignment wrapText="1"/>
    </xf>
    <xf numFmtId="0" fontId="16" fillId="0" borderId="0" xfId="0" applyFont="1" applyAlignment="1"/>
    <xf numFmtId="0" fontId="69" fillId="0" borderId="4" xfId="10" applyFont="1" applyBorder="1" applyAlignment="1">
      <alignment horizontal="left"/>
    </xf>
    <xf numFmtId="0" fontId="69" fillId="0" borderId="6" xfId="10" applyFont="1" applyBorder="1" applyAlignment="1">
      <alignment horizontal="left"/>
    </xf>
    <xf numFmtId="0" fontId="68" fillId="5" borderId="0" xfId="10" applyFont="1" applyFill="1" applyAlignment="1">
      <alignment horizontal="center"/>
    </xf>
    <xf numFmtId="0" fontId="65" fillId="5" borderId="0" xfId="10" applyFont="1" applyFill="1" applyAlignment="1">
      <alignment horizontal="center"/>
    </xf>
    <xf numFmtId="0" fontId="68" fillId="0" borderId="3" xfId="10" applyFont="1" applyBorder="1" applyAlignment="1">
      <alignment horizontal="center" vertical="center" wrapText="1"/>
    </xf>
  </cellXfs>
  <cellStyles count="16">
    <cellStyle name="Hyperlink" xfId="2" builtinId="8"/>
    <cellStyle name="Normal" xfId="0" builtinId="0"/>
    <cellStyle name="Normal 10 2" xfId="5"/>
    <cellStyle name="Normal 10 2 2" xfId="14"/>
    <cellStyle name="Normal 1923" xfId="10"/>
    <cellStyle name="Normal 2" xfId="1"/>
    <cellStyle name="Normal 2 2" xfId="9"/>
    <cellStyle name="Normal 3" xfId="13"/>
    <cellStyle name="Normal 4" xfId="11"/>
    <cellStyle name="Normal 5" xfId="15"/>
    <cellStyle name="Normal_OBRAZCI FOND 1-12-2010" xfId="4"/>
    <cellStyle name="Normal_Sheet3" xfId="12"/>
    <cellStyle name="Normal_TFI-FIN" xfId="3"/>
    <cellStyle name="S0" xfId="6"/>
    <cellStyle name="S1" xfId="7"/>
    <cellStyle name="S2" xfId="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3300"/>
        </patternFill>
      </fill>
    </dxf>
  </dxfs>
  <tableStyles count="0" defaultTableStyle="TableStyleMedium2" defaultPivotStyle="PivotStyleLight16"/>
  <colors>
    <mruColors>
      <color rgb="FF00FFCC"/>
      <color rgb="FF0066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lilium-dzu.ba" TargetMode="External"/><Relationship Id="rId2" Type="http://schemas.openxmlformats.org/officeDocument/2006/relationships/hyperlink" Target="http://www.lilium-dzu.ba/" TargetMode="External"/><Relationship Id="rId1" Type="http://schemas.openxmlformats.org/officeDocument/2006/relationships/hyperlink" Target="mailto:info@lilium-dzu.b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lilium-dzu.b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tabSelected="1" topLeftCell="A22" zoomScale="90" zoomScaleNormal="90" workbookViewId="0">
      <selection activeCell="B31" sqref="B31"/>
    </sheetView>
  </sheetViews>
  <sheetFormatPr defaultRowHeight="12.75" x14ac:dyDescent="0.2"/>
  <cols>
    <col min="1" max="1" width="45.85546875" style="1" customWidth="1"/>
    <col min="2" max="2" width="27.7109375" style="1" customWidth="1"/>
    <col min="3" max="3" width="26" style="1" customWidth="1"/>
    <col min="4" max="16384" width="9.140625" style="1"/>
  </cols>
  <sheetData>
    <row r="1" spans="1:3" x14ac:dyDescent="0.2">
      <c r="C1" s="149" t="s">
        <v>0</v>
      </c>
    </row>
    <row r="2" spans="1:3" x14ac:dyDescent="0.2">
      <c r="A2" s="529" t="s">
        <v>504</v>
      </c>
      <c r="B2" s="530"/>
      <c r="C2" s="530"/>
    </row>
    <row r="3" spans="1:3" x14ac:dyDescent="0.2">
      <c r="A3" s="152"/>
      <c r="B3" s="153"/>
      <c r="C3" s="153"/>
    </row>
    <row r="4" spans="1:3" ht="16.5" customHeight="1" x14ac:dyDescent="0.2">
      <c r="A4" s="154" t="s">
        <v>1</v>
      </c>
      <c r="B4" s="155" t="s">
        <v>2</v>
      </c>
      <c r="C4" s="155" t="s">
        <v>3</v>
      </c>
    </row>
    <row r="5" spans="1:3" x14ac:dyDescent="0.2">
      <c r="A5" s="531" t="s">
        <v>4</v>
      </c>
      <c r="B5" s="532"/>
      <c r="C5" s="533"/>
    </row>
    <row r="6" spans="1:3" ht="66" customHeight="1" x14ac:dyDescent="0.2">
      <c r="A6" s="156" t="s">
        <v>5</v>
      </c>
      <c r="B6" s="157" t="s">
        <v>537</v>
      </c>
      <c r="C6" s="158"/>
    </row>
    <row r="7" spans="1:3" x14ac:dyDescent="0.2">
      <c r="A7" s="156" t="s">
        <v>6</v>
      </c>
      <c r="B7" s="159" t="s">
        <v>7</v>
      </c>
      <c r="C7" s="158"/>
    </row>
    <row r="8" spans="1:3" x14ac:dyDescent="0.2">
      <c r="A8" s="156" t="s">
        <v>8</v>
      </c>
      <c r="B8" s="274" t="s">
        <v>9</v>
      </c>
      <c r="C8" s="158"/>
    </row>
    <row r="9" spans="1:3" x14ac:dyDescent="0.2">
      <c r="A9" s="156" t="s">
        <v>10</v>
      </c>
      <c r="B9" s="274" t="s">
        <v>11</v>
      </c>
      <c r="C9" s="158"/>
    </row>
    <row r="10" spans="1:3" ht="13.5" x14ac:dyDescent="0.2">
      <c r="A10" s="156" t="s">
        <v>12</v>
      </c>
      <c r="B10" s="275" t="s">
        <v>13</v>
      </c>
      <c r="C10" s="160"/>
    </row>
    <row r="11" spans="1:3" x14ac:dyDescent="0.2">
      <c r="A11" s="156" t="s">
        <v>14</v>
      </c>
      <c r="B11" s="159"/>
      <c r="C11" s="158"/>
    </row>
    <row r="12" spans="1:3" ht="25.5" x14ac:dyDescent="0.2">
      <c r="A12" s="156" t="s">
        <v>15</v>
      </c>
      <c r="B12" s="159"/>
      <c r="C12" s="158"/>
    </row>
    <row r="13" spans="1:3" x14ac:dyDescent="0.2">
      <c r="A13" s="156" t="s">
        <v>16</v>
      </c>
      <c r="B13" s="159"/>
      <c r="C13" s="158"/>
    </row>
    <row r="14" spans="1:3" x14ac:dyDescent="0.2">
      <c r="A14" s="161" t="s">
        <v>17</v>
      </c>
      <c r="B14" s="159"/>
      <c r="C14" s="158"/>
    </row>
    <row r="15" spans="1:3" x14ac:dyDescent="0.2">
      <c r="A15" s="161" t="s">
        <v>18</v>
      </c>
      <c r="B15" s="159"/>
      <c r="C15" s="158"/>
    </row>
    <row r="16" spans="1:3" ht="25.5" x14ac:dyDescent="0.2">
      <c r="A16" s="156" t="s">
        <v>19</v>
      </c>
      <c r="B16" s="276" t="s">
        <v>517</v>
      </c>
      <c r="C16" s="158"/>
    </row>
    <row r="17" spans="1:3" ht="25.5" x14ac:dyDescent="0.2">
      <c r="A17" s="156" t="s">
        <v>20</v>
      </c>
      <c r="B17" s="159" t="s">
        <v>518</v>
      </c>
      <c r="C17" s="158"/>
    </row>
    <row r="18" spans="1:3" ht="38.25" x14ac:dyDescent="0.2">
      <c r="A18" s="156" t="s">
        <v>21</v>
      </c>
      <c r="B18" s="269" t="s">
        <v>519</v>
      </c>
      <c r="C18" s="158"/>
    </row>
    <row r="19" spans="1:3" ht="16.5" customHeight="1" x14ac:dyDescent="0.2">
      <c r="A19" s="531" t="s">
        <v>22</v>
      </c>
      <c r="B19" s="532"/>
      <c r="C19" s="533"/>
    </row>
    <row r="20" spans="1:3" ht="73.5" customHeight="1" x14ac:dyDescent="0.2">
      <c r="A20" s="157" t="s">
        <v>5</v>
      </c>
      <c r="B20" s="157" t="s">
        <v>511</v>
      </c>
      <c r="C20" s="158"/>
    </row>
    <row r="21" spans="1:3" x14ac:dyDescent="0.2">
      <c r="A21" s="157" t="s">
        <v>6</v>
      </c>
      <c r="B21" s="275" t="s">
        <v>7</v>
      </c>
      <c r="C21" s="158"/>
    </row>
    <row r="22" spans="1:3" x14ac:dyDescent="0.2">
      <c r="A22" s="157" t="s">
        <v>8</v>
      </c>
      <c r="B22" s="274" t="s">
        <v>9</v>
      </c>
      <c r="C22" s="158"/>
    </row>
    <row r="23" spans="1:3" x14ac:dyDescent="0.2">
      <c r="A23" s="157" t="s">
        <v>23</v>
      </c>
      <c r="B23" s="274" t="s">
        <v>11</v>
      </c>
      <c r="C23" s="158"/>
    </row>
    <row r="24" spans="1:3" ht="25.5" x14ac:dyDescent="0.2">
      <c r="A24" s="157" t="s">
        <v>24</v>
      </c>
      <c r="B24" s="277" t="s">
        <v>512</v>
      </c>
      <c r="C24" s="159"/>
    </row>
    <row r="25" spans="1:3" ht="31.5" customHeight="1" x14ac:dyDescent="0.2">
      <c r="A25" s="157" t="s">
        <v>25</v>
      </c>
      <c r="B25" s="275" t="s">
        <v>26</v>
      </c>
      <c r="C25" s="158"/>
    </row>
    <row r="26" spans="1:3" x14ac:dyDescent="0.2">
      <c r="A26" s="157" t="s">
        <v>27</v>
      </c>
      <c r="B26" s="275" t="s">
        <v>513</v>
      </c>
      <c r="C26" s="158"/>
    </row>
    <row r="27" spans="1:3" x14ac:dyDescent="0.2">
      <c r="A27" s="157" t="s">
        <v>28</v>
      </c>
      <c r="B27" s="1" t="s">
        <v>514</v>
      </c>
      <c r="C27" s="158"/>
    </row>
    <row r="28" spans="1:3" ht="38.25" x14ac:dyDescent="0.2">
      <c r="A28" s="157" t="s">
        <v>29</v>
      </c>
      <c r="B28" s="278" t="s">
        <v>465</v>
      </c>
      <c r="C28" s="158"/>
    </row>
    <row r="29" spans="1:3" ht="25.5" x14ac:dyDescent="0.2">
      <c r="A29" s="157" t="s">
        <v>30</v>
      </c>
      <c r="B29" s="279" t="s">
        <v>466</v>
      </c>
      <c r="C29" s="158"/>
    </row>
    <row r="30" spans="1:3" ht="38.25" x14ac:dyDescent="0.2">
      <c r="A30" s="157" t="s">
        <v>31</v>
      </c>
      <c r="B30" s="269" t="s">
        <v>539</v>
      </c>
      <c r="C30" s="158"/>
    </row>
    <row r="31" spans="1:3" ht="25.5" x14ac:dyDescent="0.2">
      <c r="A31" s="157" t="s">
        <v>32</v>
      </c>
      <c r="B31" s="276" t="s">
        <v>33</v>
      </c>
      <c r="C31" s="158"/>
    </row>
    <row r="32" spans="1:3" x14ac:dyDescent="0.2">
      <c r="A32" s="157" t="s">
        <v>34</v>
      </c>
      <c r="B32" s="276" t="s">
        <v>515</v>
      </c>
      <c r="C32" s="159"/>
    </row>
    <row r="33" spans="1:3" ht="25.5" x14ac:dyDescent="0.2">
      <c r="A33" s="157" t="s">
        <v>35</v>
      </c>
      <c r="B33" s="276" t="s">
        <v>516</v>
      </c>
      <c r="C33" s="158"/>
    </row>
    <row r="34" spans="1:3" ht="38.25" x14ac:dyDescent="0.2">
      <c r="A34" s="157" t="s">
        <v>21</v>
      </c>
      <c r="B34" s="280" t="s">
        <v>519</v>
      </c>
      <c r="C34" s="159"/>
    </row>
    <row r="36" spans="1:3" x14ac:dyDescent="0.2">
      <c r="A36" s="3" t="s">
        <v>538</v>
      </c>
    </row>
    <row r="37" spans="1:3" x14ac:dyDescent="0.2">
      <c r="A37" s="3" t="s">
        <v>36</v>
      </c>
      <c r="B37" s="150" t="s">
        <v>37</v>
      </c>
      <c r="C37" s="150"/>
    </row>
    <row r="38" spans="1:3" x14ac:dyDescent="0.2">
      <c r="A38" s="151" t="s">
        <v>463</v>
      </c>
      <c r="B38" s="150" t="s">
        <v>38</v>
      </c>
      <c r="C38" s="150"/>
    </row>
    <row r="40" spans="1:3" ht="15.75" x14ac:dyDescent="0.25">
      <c r="A40" s="2"/>
      <c r="B40" s="2"/>
      <c r="C40" s="2"/>
    </row>
  </sheetData>
  <mergeCells count="3">
    <mergeCell ref="A2:C2"/>
    <mergeCell ref="A5:C5"/>
    <mergeCell ref="A19:C19"/>
  </mergeCells>
  <hyperlinks>
    <hyperlink ref="B8" r:id="rId1"/>
    <hyperlink ref="B9" r:id="rId2"/>
    <hyperlink ref="B22" r:id="rId3"/>
    <hyperlink ref="B23" r:id="rId4"/>
  </hyperlinks>
  <printOptions horizontalCentered="1"/>
  <pageMargins left="0.39370078740157483" right="0.39370078740157483" top="0.78740157480314965" bottom="0.78740157480314965" header="0.51181102362204722" footer="0.51181102362204722"/>
  <pageSetup scale="85" orientation="portrait" r:id="rId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4" workbookViewId="0">
      <selection activeCell="D15" sqref="D15:E15"/>
    </sheetView>
  </sheetViews>
  <sheetFormatPr defaultRowHeight="15" customHeight="1" x14ac:dyDescent="0.2"/>
  <cols>
    <col min="1" max="1" width="9.140625" style="34"/>
    <col min="2" max="3" width="18.5703125" style="34" customWidth="1"/>
    <col min="4" max="5" width="9.140625" style="34"/>
    <col min="6" max="6" width="17" style="34" customWidth="1"/>
    <col min="7" max="7" width="11.28515625" style="34" bestFit="1" customWidth="1"/>
    <col min="8" max="8" width="9.140625" style="34"/>
    <col min="9" max="9" width="14.5703125" style="34" customWidth="1"/>
    <col min="10" max="11" width="11.28515625" style="34" bestFit="1" customWidth="1"/>
    <col min="12" max="12" width="13.7109375" style="34" customWidth="1"/>
    <col min="13" max="13" width="11.28515625" style="34" bestFit="1" customWidth="1"/>
    <col min="14" max="257" width="9.140625" style="34"/>
    <col min="258" max="258" width="16.28515625" style="34" customWidth="1"/>
    <col min="259" max="259" width="18.5703125" style="34" customWidth="1"/>
    <col min="260" max="261" width="9.140625" style="34"/>
    <col min="262" max="262" width="17" style="34" customWidth="1"/>
    <col min="263" max="263" width="11.28515625" style="34" bestFit="1" customWidth="1"/>
    <col min="264" max="264" width="9.140625" style="34"/>
    <col min="265" max="265" width="14.5703125" style="34" customWidth="1"/>
    <col min="266" max="267" width="11.28515625" style="34" bestFit="1" customWidth="1"/>
    <col min="268" max="268" width="13.7109375" style="34" customWidth="1"/>
    <col min="269" max="269" width="11.28515625" style="34" bestFit="1" customWidth="1"/>
    <col min="270" max="513" width="9.140625" style="34"/>
    <col min="514" max="514" width="16.28515625" style="34" customWidth="1"/>
    <col min="515" max="515" width="18.5703125" style="34" customWidth="1"/>
    <col min="516" max="517" width="9.140625" style="34"/>
    <col min="518" max="518" width="17" style="34" customWidth="1"/>
    <col min="519" max="519" width="11.28515625" style="34" bestFit="1" customWidth="1"/>
    <col min="520" max="520" width="9.140625" style="34"/>
    <col min="521" max="521" width="14.5703125" style="34" customWidth="1"/>
    <col min="522" max="523" width="11.28515625" style="34" bestFit="1" customWidth="1"/>
    <col min="524" max="524" width="13.7109375" style="34" customWidth="1"/>
    <col min="525" max="525" width="11.28515625" style="34" bestFit="1" customWidth="1"/>
    <col min="526" max="769" width="9.140625" style="34"/>
    <col min="770" max="770" width="16.28515625" style="34" customWidth="1"/>
    <col min="771" max="771" width="18.5703125" style="34" customWidth="1"/>
    <col min="772" max="773" width="9.140625" style="34"/>
    <col min="774" max="774" width="17" style="34" customWidth="1"/>
    <col min="775" max="775" width="11.28515625" style="34" bestFit="1" customWidth="1"/>
    <col min="776" max="776" width="9.140625" style="34"/>
    <col min="777" max="777" width="14.5703125" style="34" customWidth="1"/>
    <col min="778" max="779" width="11.28515625" style="34" bestFit="1" customWidth="1"/>
    <col min="780" max="780" width="13.7109375" style="34" customWidth="1"/>
    <col min="781" max="781" width="11.28515625" style="34" bestFit="1" customWidth="1"/>
    <col min="782" max="1025" width="9.140625" style="34"/>
    <col min="1026" max="1026" width="16.28515625" style="34" customWidth="1"/>
    <col min="1027" max="1027" width="18.5703125" style="34" customWidth="1"/>
    <col min="1028" max="1029" width="9.140625" style="34"/>
    <col min="1030" max="1030" width="17" style="34" customWidth="1"/>
    <col min="1031" max="1031" width="11.28515625" style="34" bestFit="1" customWidth="1"/>
    <col min="1032" max="1032" width="9.140625" style="34"/>
    <col min="1033" max="1033" width="14.5703125" style="34" customWidth="1"/>
    <col min="1034" max="1035" width="11.28515625" style="34" bestFit="1" customWidth="1"/>
    <col min="1036" max="1036" width="13.7109375" style="34" customWidth="1"/>
    <col min="1037" max="1037" width="11.28515625" style="34" bestFit="1" customWidth="1"/>
    <col min="1038" max="1281" width="9.140625" style="34"/>
    <col min="1282" max="1282" width="16.28515625" style="34" customWidth="1"/>
    <col min="1283" max="1283" width="18.5703125" style="34" customWidth="1"/>
    <col min="1284" max="1285" width="9.140625" style="34"/>
    <col min="1286" max="1286" width="17" style="34" customWidth="1"/>
    <col min="1287" max="1287" width="11.28515625" style="34" bestFit="1" customWidth="1"/>
    <col min="1288" max="1288" width="9.140625" style="34"/>
    <col min="1289" max="1289" width="14.5703125" style="34" customWidth="1"/>
    <col min="1290" max="1291" width="11.28515625" style="34" bestFit="1" customWidth="1"/>
    <col min="1292" max="1292" width="13.7109375" style="34" customWidth="1"/>
    <col min="1293" max="1293" width="11.28515625" style="34" bestFit="1" customWidth="1"/>
    <col min="1294" max="1537" width="9.140625" style="34"/>
    <col min="1538" max="1538" width="16.28515625" style="34" customWidth="1"/>
    <col min="1539" max="1539" width="18.5703125" style="34" customWidth="1"/>
    <col min="1540" max="1541" width="9.140625" style="34"/>
    <col min="1542" max="1542" width="17" style="34" customWidth="1"/>
    <col min="1543" max="1543" width="11.28515625" style="34" bestFit="1" customWidth="1"/>
    <col min="1544" max="1544" width="9.140625" style="34"/>
    <col min="1545" max="1545" width="14.5703125" style="34" customWidth="1"/>
    <col min="1546" max="1547" width="11.28515625" style="34" bestFit="1" customWidth="1"/>
    <col min="1548" max="1548" width="13.7109375" style="34" customWidth="1"/>
    <col min="1549" max="1549" width="11.28515625" style="34" bestFit="1" customWidth="1"/>
    <col min="1550" max="1793" width="9.140625" style="34"/>
    <col min="1794" max="1794" width="16.28515625" style="34" customWidth="1"/>
    <col min="1795" max="1795" width="18.5703125" style="34" customWidth="1"/>
    <col min="1796" max="1797" width="9.140625" style="34"/>
    <col min="1798" max="1798" width="17" style="34" customWidth="1"/>
    <col min="1799" max="1799" width="11.28515625" style="34" bestFit="1" customWidth="1"/>
    <col min="1800" max="1800" width="9.140625" style="34"/>
    <col min="1801" max="1801" width="14.5703125" style="34" customWidth="1"/>
    <col min="1802" max="1803" width="11.28515625" style="34" bestFit="1" customWidth="1"/>
    <col min="1804" max="1804" width="13.7109375" style="34" customWidth="1"/>
    <col min="1805" max="1805" width="11.28515625" style="34" bestFit="1" customWidth="1"/>
    <col min="1806" max="2049" width="9.140625" style="34"/>
    <col min="2050" max="2050" width="16.28515625" style="34" customWidth="1"/>
    <col min="2051" max="2051" width="18.5703125" style="34" customWidth="1"/>
    <col min="2052" max="2053" width="9.140625" style="34"/>
    <col min="2054" max="2054" width="17" style="34" customWidth="1"/>
    <col min="2055" max="2055" width="11.28515625" style="34" bestFit="1" customWidth="1"/>
    <col min="2056" max="2056" width="9.140625" style="34"/>
    <col min="2057" max="2057" width="14.5703125" style="34" customWidth="1"/>
    <col min="2058" max="2059" width="11.28515625" style="34" bestFit="1" customWidth="1"/>
    <col min="2060" max="2060" width="13.7109375" style="34" customWidth="1"/>
    <col min="2061" max="2061" width="11.28515625" style="34" bestFit="1" customWidth="1"/>
    <col min="2062" max="2305" width="9.140625" style="34"/>
    <col min="2306" max="2306" width="16.28515625" style="34" customWidth="1"/>
    <col min="2307" max="2307" width="18.5703125" style="34" customWidth="1"/>
    <col min="2308" max="2309" width="9.140625" style="34"/>
    <col min="2310" max="2310" width="17" style="34" customWidth="1"/>
    <col min="2311" max="2311" width="11.28515625" style="34" bestFit="1" customWidth="1"/>
    <col min="2312" max="2312" width="9.140625" style="34"/>
    <col min="2313" max="2313" width="14.5703125" style="34" customWidth="1"/>
    <col min="2314" max="2315" width="11.28515625" style="34" bestFit="1" customWidth="1"/>
    <col min="2316" max="2316" width="13.7109375" style="34" customWidth="1"/>
    <col min="2317" max="2317" width="11.28515625" style="34" bestFit="1" customWidth="1"/>
    <col min="2318" max="2561" width="9.140625" style="34"/>
    <col min="2562" max="2562" width="16.28515625" style="34" customWidth="1"/>
    <col min="2563" max="2563" width="18.5703125" style="34" customWidth="1"/>
    <col min="2564" max="2565" width="9.140625" style="34"/>
    <col min="2566" max="2566" width="17" style="34" customWidth="1"/>
    <col min="2567" max="2567" width="11.28515625" style="34" bestFit="1" customWidth="1"/>
    <col min="2568" max="2568" width="9.140625" style="34"/>
    <col min="2569" max="2569" width="14.5703125" style="34" customWidth="1"/>
    <col min="2570" max="2571" width="11.28515625" style="34" bestFit="1" customWidth="1"/>
    <col min="2572" max="2572" width="13.7109375" style="34" customWidth="1"/>
    <col min="2573" max="2573" width="11.28515625" style="34" bestFit="1" customWidth="1"/>
    <col min="2574" max="2817" width="9.140625" style="34"/>
    <col min="2818" max="2818" width="16.28515625" style="34" customWidth="1"/>
    <col min="2819" max="2819" width="18.5703125" style="34" customWidth="1"/>
    <col min="2820" max="2821" width="9.140625" style="34"/>
    <col min="2822" max="2822" width="17" style="34" customWidth="1"/>
    <col min="2823" max="2823" width="11.28515625" style="34" bestFit="1" customWidth="1"/>
    <col min="2824" max="2824" width="9.140625" style="34"/>
    <col min="2825" max="2825" width="14.5703125" style="34" customWidth="1"/>
    <col min="2826" max="2827" width="11.28515625" style="34" bestFit="1" customWidth="1"/>
    <col min="2828" max="2828" width="13.7109375" style="34" customWidth="1"/>
    <col min="2829" max="2829" width="11.28515625" style="34" bestFit="1" customWidth="1"/>
    <col min="2830" max="3073" width="9.140625" style="34"/>
    <col min="3074" max="3074" width="16.28515625" style="34" customWidth="1"/>
    <col min="3075" max="3075" width="18.5703125" style="34" customWidth="1"/>
    <col min="3076" max="3077" width="9.140625" style="34"/>
    <col min="3078" max="3078" width="17" style="34" customWidth="1"/>
    <col min="3079" max="3079" width="11.28515625" style="34" bestFit="1" customWidth="1"/>
    <col min="3080" max="3080" width="9.140625" style="34"/>
    <col min="3081" max="3081" width="14.5703125" style="34" customWidth="1"/>
    <col min="3082" max="3083" width="11.28515625" style="34" bestFit="1" customWidth="1"/>
    <col min="3084" max="3084" width="13.7109375" style="34" customWidth="1"/>
    <col min="3085" max="3085" width="11.28515625" style="34" bestFit="1" customWidth="1"/>
    <col min="3086" max="3329" width="9.140625" style="34"/>
    <col min="3330" max="3330" width="16.28515625" style="34" customWidth="1"/>
    <col min="3331" max="3331" width="18.5703125" style="34" customWidth="1"/>
    <col min="3332" max="3333" width="9.140625" style="34"/>
    <col min="3334" max="3334" width="17" style="34" customWidth="1"/>
    <col min="3335" max="3335" width="11.28515625" style="34" bestFit="1" customWidth="1"/>
    <col min="3336" max="3336" width="9.140625" style="34"/>
    <col min="3337" max="3337" width="14.5703125" style="34" customWidth="1"/>
    <col min="3338" max="3339" width="11.28515625" style="34" bestFit="1" customWidth="1"/>
    <col min="3340" max="3340" width="13.7109375" style="34" customWidth="1"/>
    <col min="3341" max="3341" width="11.28515625" style="34" bestFit="1" customWidth="1"/>
    <col min="3342" max="3585" width="9.140625" style="34"/>
    <col min="3586" max="3586" width="16.28515625" style="34" customWidth="1"/>
    <col min="3587" max="3587" width="18.5703125" style="34" customWidth="1"/>
    <col min="3588" max="3589" width="9.140625" style="34"/>
    <col min="3590" max="3590" width="17" style="34" customWidth="1"/>
    <col min="3591" max="3591" width="11.28515625" style="34" bestFit="1" customWidth="1"/>
    <col min="3592" max="3592" width="9.140625" style="34"/>
    <col min="3593" max="3593" width="14.5703125" style="34" customWidth="1"/>
    <col min="3594" max="3595" width="11.28515625" style="34" bestFit="1" customWidth="1"/>
    <col min="3596" max="3596" width="13.7109375" style="34" customWidth="1"/>
    <col min="3597" max="3597" width="11.28515625" style="34" bestFit="1" customWidth="1"/>
    <col min="3598" max="3841" width="9.140625" style="34"/>
    <col min="3842" max="3842" width="16.28515625" style="34" customWidth="1"/>
    <col min="3843" max="3843" width="18.5703125" style="34" customWidth="1"/>
    <col min="3844" max="3845" width="9.140625" style="34"/>
    <col min="3846" max="3846" width="17" style="34" customWidth="1"/>
    <col min="3847" max="3847" width="11.28515625" style="34" bestFit="1" customWidth="1"/>
    <col min="3848" max="3848" width="9.140625" style="34"/>
    <col min="3849" max="3849" width="14.5703125" style="34" customWidth="1"/>
    <col min="3850" max="3851" width="11.28515625" style="34" bestFit="1" customWidth="1"/>
    <col min="3852" max="3852" width="13.7109375" style="34" customWidth="1"/>
    <col min="3853" max="3853" width="11.28515625" style="34" bestFit="1" customWidth="1"/>
    <col min="3854" max="4097" width="9.140625" style="34"/>
    <col min="4098" max="4098" width="16.28515625" style="34" customWidth="1"/>
    <col min="4099" max="4099" width="18.5703125" style="34" customWidth="1"/>
    <col min="4100" max="4101" width="9.140625" style="34"/>
    <col min="4102" max="4102" width="17" style="34" customWidth="1"/>
    <col min="4103" max="4103" width="11.28515625" style="34" bestFit="1" customWidth="1"/>
    <col min="4104" max="4104" width="9.140625" style="34"/>
    <col min="4105" max="4105" width="14.5703125" style="34" customWidth="1"/>
    <col min="4106" max="4107" width="11.28515625" style="34" bestFit="1" customWidth="1"/>
    <col min="4108" max="4108" width="13.7109375" style="34" customWidth="1"/>
    <col min="4109" max="4109" width="11.28515625" style="34" bestFit="1" customWidth="1"/>
    <col min="4110" max="4353" width="9.140625" style="34"/>
    <col min="4354" max="4354" width="16.28515625" style="34" customWidth="1"/>
    <col min="4355" max="4355" width="18.5703125" style="34" customWidth="1"/>
    <col min="4356" max="4357" width="9.140625" style="34"/>
    <col min="4358" max="4358" width="17" style="34" customWidth="1"/>
    <col min="4359" max="4359" width="11.28515625" style="34" bestFit="1" customWidth="1"/>
    <col min="4360" max="4360" width="9.140625" style="34"/>
    <col min="4361" max="4361" width="14.5703125" style="34" customWidth="1"/>
    <col min="4362" max="4363" width="11.28515625" style="34" bestFit="1" customWidth="1"/>
    <col min="4364" max="4364" width="13.7109375" style="34" customWidth="1"/>
    <col min="4365" max="4365" width="11.28515625" style="34" bestFit="1" customWidth="1"/>
    <col min="4366" max="4609" width="9.140625" style="34"/>
    <col min="4610" max="4610" width="16.28515625" style="34" customWidth="1"/>
    <col min="4611" max="4611" width="18.5703125" style="34" customWidth="1"/>
    <col min="4612" max="4613" width="9.140625" style="34"/>
    <col min="4614" max="4614" width="17" style="34" customWidth="1"/>
    <col min="4615" max="4615" width="11.28515625" style="34" bestFit="1" customWidth="1"/>
    <col min="4616" max="4616" width="9.140625" style="34"/>
    <col min="4617" max="4617" width="14.5703125" style="34" customWidth="1"/>
    <col min="4618" max="4619" width="11.28515625" style="34" bestFit="1" customWidth="1"/>
    <col min="4620" max="4620" width="13.7109375" style="34" customWidth="1"/>
    <col min="4621" max="4621" width="11.28515625" style="34" bestFit="1" customWidth="1"/>
    <col min="4622" max="4865" width="9.140625" style="34"/>
    <col min="4866" max="4866" width="16.28515625" style="34" customWidth="1"/>
    <col min="4867" max="4867" width="18.5703125" style="34" customWidth="1"/>
    <col min="4868" max="4869" width="9.140625" style="34"/>
    <col min="4870" max="4870" width="17" style="34" customWidth="1"/>
    <col min="4871" max="4871" width="11.28515625" style="34" bestFit="1" customWidth="1"/>
    <col min="4872" max="4872" width="9.140625" style="34"/>
    <col min="4873" max="4873" width="14.5703125" style="34" customWidth="1"/>
    <col min="4874" max="4875" width="11.28515625" style="34" bestFit="1" customWidth="1"/>
    <col min="4876" max="4876" width="13.7109375" style="34" customWidth="1"/>
    <col min="4877" max="4877" width="11.28515625" style="34" bestFit="1" customWidth="1"/>
    <col min="4878" max="5121" width="9.140625" style="34"/>
    <col min="5122" max="5122" width="16.28515625" style="34" customWidth="1"/>
    <col min="5123" max="5123" width="18.5703125" style="34" customWidth="1"/>
    <col min="5124" max="5125" width="9.140625" style="34"/>
    <col min="5126" max="5126" width="17" style="34" customWidth="1"/>
    <col min="5127" max="5127" width="11.28515625" style="34" bestFit="1" customWidth="1"/>
    <col min="5128" max="5128" width="9.140625" style="34"/>
    <col min="5129" max="5129" width="14.5703125" style="34" customWidth="1"/>
    <col min="5130" max="5131" width="11.28515625" style="34" bestFit="1" customWidth="1"/>
    <col min="5132" max="5132" width="13.7109375" style="34" customWidth="1"/>
    <col min="5133" max="5133" width="11.28515625" style="34" bestFit="1" customWidth="1"/>
    <col min="5134" max="5377" width="9.140625" style="34"/>
    <col min="5378" max="5378" width="16.28515625" style="34" customWidth="1"/>
    <col min="5379" max="5379" width="18.5703125" style="34" customWidth="1"/>
    <col min="5380" max="5381" width="9.140625" style="34"/>
    <col min="5382" max="5382" width="17" style="34" customWidth="1"/>
    <col min="5383" max="5383" width="11.28515625" style="34" bestFit="1" customWidth="1"/>
    <col min="5384" max="5384" width="9.140625" style="34"/>
    <col min="5385" max="5385" width="14.5703125" style="34" customWidth="1"/>
    <col min="5386" max="5387" width="11.28515625" style="34" bestFit="1" customWidth="1"/>
    <col min="5388" max="5388" width="13.7109375" style="34" customWidth="1"/>
    <col min="5389" max="5389" width="11.28515625" style="34" bestFit="1" customWidth="1"/>
    <col min="5390" max="5633" width="9.140625" style="34"/>
    <col min="5634" max="5634" width="16.28515625" style="34" customWidth="1"/>
    <col min="5635" max="5635" width="18.5703125" style="34" customWidth="1"/>
    <col min="5636" max="5637" width="9.140625" style="34"/>
    <col min="5638" max="5638" width="17" style="34" customWidth="1"/>
    <col min="5639" max="5639" width="11.28515625" style="34" bestFit="1" customWidth="1"/>
    <col min="5640" max="5640" width="9.140625" style="34"/>
    <col min="5641" max="5641" width="14.5703125" style="34" customWidth="1"/>
    <col min="5642" max="5643" width="11.28515625" style="34" bestFit="1" customWidth="1"/>
    <col min="5644" max="5644" width="13.7109375" style="34" customWidth="1"/>
    <col min="5645" max="5645" width="11.28515625" style="34" bestFit="1" customWidth="1"/>
    <col min="5646" max="5889" width="9.140625" style="34"/>
    <col min="5890" max="5890" width="16.28515625" style="34" customWidth="1"/>
    <col min="5891" max="5891" width="18.5703125" style="34" customWidth="1"/>
    <col min="5892" max="5893" width="9.140625" style="34"/>
    <col min="5894" max="5894" width="17" style="34" customWidth="1"/>
    <col min="5895" max="5895" width="11.28515625" style="34" bestFit="1" customWidth="1"/>
    <col min="5896" max="5896" width="9.140625" style="34"/>
    <col min="5897" max="5897" width="14.5703125" style="34" customWidth="1"/>
    <col min="5898" max="5899" width="11.28515625" style="34" bestFit="1" customWidth="1"/>
    <col min="5900" max="5900" width="13.7109375" style="34" customWidth="1"/>
    <col min="5901" max="5901" width="11.28515625" style="34" bestFit="1" customWidth="1"/>
    <col min="5902" max="6145" width="9.140625" style="34"/>
    <col min="6146" max="6146" width="16.28515625" style="34" customWidth="1"/>
    <col min="6147" max="6147" width="18.5703125" style="34" customWidth="1"/>
    <col min="6148" max="6149" width="9.140625" style="34"/>
    <col min="6150" max="6150" width="17" style="34" customWidth="1"/>
    <col min="6151" max="6151" width="11.28515625" style="34" bestFit="1" customWidth="1"/>
    <col min="6152" max="6152" width="9.140625" style="34"/>
    <col min="6153" max="6153" width="14.5703125" style="34" customWidth="1"/>
    <col min="6154" max="6155" width="11.28515625" style="34" bestFit="1" customWidth="1"/>
    <col min="6156" max="6156" width="13.7109375" style="34" customWidth="1"/>
    <col min="6157" max="6157" width="11.28515625" style="34" bestFit="1" customWidth="1"/>
    <col min="6158" max="6401" width="9.140625" style="34"/>
    <col min="6402" max="6402" width="16.28515625" style="34" customWidth="1"/>
    <col min="6403" max="6403" width="18.5703125" style="34" customWidth="1"/>
    <col min="6404" max="6405" width="9.140625" style="34"/>
    <col min="6406" max="6406" width="17" style="34" customWidth="1"/>
    <col min="6407" max="6407" width="11.28515625" style="34" bestFit="1" customWidth="1"/>
    <col min="6408" max="6408" width="9.140625" style="34"/>
    <col min="6409" max="6409" width="14.5703125" style="34" customWidth="1"/>
    <col min="6410" max="6411" width="11.28515625" style="34" bestFit="1" customWidth="1"/>
    <col min="6412" max="6412" width="13.7109375" style="34" customWidth="1"/>
    <col min="6413" max="6413" width="11.28515625" style="34" bestFit="1" customWidth="1"/>
    <col min="6414" max="6657" width="9.140625" style="34"/>
    <col min="6658" max="6658" width="16.28515625" style="34" customWidth="1"/>
    <col min="6659" max="6659" width="18.5703125" style="34" customWidth="1"/>
    <col min="6660" max="6661" width="9.140625" style="34"/>
    <col min="6662" max="6662" width="17" style="34" customWidth="1"/>
    <col min="6663" max="6663" width="11.28515625" style="34" bestFit="1" customWidth="1"/>
    <col min="6664" max="6664" width="9.140625" style="34"/>
    <col min="6665" max="6665" width="14.5703125" style="34" customWidth="1"/>
    <col min="6666" max="6667" width="11.28515625" style="34" bestFit="1" customWidth="1"/>
    <col min="6668" max="6668" width="13.7109375" style="34" customWidth="1"/>
    <col min="6669" max="6669" width="11.28515625" style="34" bestFit="1" customWidth="1"/>
    <col min="6670" max="6913" width="9.140625" style="34"/>
    <col min="6914" max="6914" width="16.28515625" style="34" customWidth="1"/>
    <col min="6915" max="6915" width="18.5703125" style="34" customWidth="1"/>
    <col min="6916" max="6917" width="9.140625" style="34"/>
    <col min="6918" max="6918" width="17" style="34" customWidth="1"/>
    <col min="6919" max="6919" width="11.28515625" style="34" bestFit="1" customWidth="1"/>
    <col min="6920" max="6920" width="9.140625" style="34"/>
    <col min="6921" max="6921" width="14.5703125" style="34" customWidth="1"/>
    <col min="6922" max="6923" width="11.28515625" style="34" bestFit="1" customWidth="1"/>
    <col min="6924" max="6924" width="13.7109375" style="34" customWidth="1"/>
    <col min="6925" max="6925" width="11.28515625" style="34" bestFit="1" customWidth="1"/>
    <col min="6926" max="7169" width="9.140625" style="34"/>
    <col min="7170" max="7170" width="16.28515625" style="34" customWidth="1"/>
    <col min="7171" max="7171" width="18.5703125" style="34" customWidth="1"/>
    <col min="7172" max="7173" width="9.140625" style="34"/>
    <col min="7174" max="7174" width="17" style="34" customWidth="1"/>
    <col min="7175" max="7175" width="11.28515625" style="34" bestFit="1" customWidth="1"/>
    <col min="7176" max="7176" width="9.140625" style="34"/>
    <col min="7177" max="7177" width="14.5703125" style="34" customWidth="1"/>
    <col min="7178" max="7179" width="11.28515625" style="34" bestFit="1" customWidth="1"/>
    <col min="7180" max="7180" width="13.7109375" style="34" customWidth="1"/>
    <col min="7181" max="7181" width="11.28515625" style="34" bestFit="1" customWidth="1"/>
    <col min="7182" max="7425" width="9.140625" style="34"/>
    <col min="7426" max="7426" width="16.28515625" style="34" customWidth="1"/>
    <col min="7427" max="7427" width="18.5703125" style="34" customWidth="1"/>
    <col min="7428" max="7429" width="9.140625" style="34"/>
    <col min="7430" max="7430" width="17" style="34" customWidth="1"/>
    <col min="7431" max="7431" width="11.28515625" style="34" bestFit="1" customWidth="1"/>
    <col min="7432" max="7432" width="9.140625" style="34"/>
    <col min="7433" max="7433" width="14.5703125" style="34" customWidth="1"/>
    <col min="7434" max="7435" width="11.28515625" style="34" bestFit="1" customWidth="1"/>
    <col min="7436" max="7436" width="13.7109375" style="34" customWidth="1"/>
    <col min="7437" max="7437" width="11.28515625" style="34" bestFit="1" customWidth="1"/>
    <col min="7438" max="7681" width="9.140625" style="34"/>
    <col min="7682" max="7682" width="16.28515625" style="34" customWidth="1"/>
    <col min="7683" max="7683" width="18.5703125" style="34" customWidth="1"/>
    <col min="7684" max="7685" width="9.140625" style="34"/>
    <col min="7686" max="7686" width="17" style="34" customWidth="1"/>
    <col min="7687" max="7687" width="11.28515625" style="34" bestFit="1" customWidth="1"/>
    <col min="7688" max="7688" width="9.140625" style="34"/>
    <col min="7689" max="7689" width="14.5703125" style="34" customWidth="1"/>
    <col min="7690" max="7691" width="11.28515625" style="34" bestFit="1" customWidth="1"/>
    <col min="7692" max="7692" width="13.7109375" style="34" customWidth="1"/>
    <col min="7693" max="7693" width="11.28515625" style="34" bestFit="1" customWidth="1"/>
    <col min="7694" max="7937" width="9.140625" style="34"/>
    <col min="7938" max="7938" width="16.28515625" style="34" customWidth="1"/>
    <col min="7939" max="7939" width="18.5703125" style="34" customWidth="1"/>
    <col min="7940" max="7941" width="9.140625" style="34"/>
    <col min="7942" max="7942" width="17" style="34" customWidth="1"/>
    <col min="7943" max="7943" width="11.28515625" style="34" bestFit="1" customWidth="1"/>
    <col min="7944" max="7944" width="9.140625" style="34"/>
    <col min="7945" max="7945" width="14.5703125" style="34" customWidth="1"/>
    <col min="7946" max="7947" width="11.28515625" style="34" bestFit="1" customWidth="1"/>
    <col min="7948" max="7948" width="13.7109375" style="34" customWidth="1"/>
    <col min="7949" max="7949" width="11.28515625" style="34" bestFit="1" customWidth="1"/>
    <col min="7950" max="8193" width="9.140625" style="34"/>
    <col min="8194" max="8194" width="16.28515625" style="34" customWidth="1"/>
    <col min="8195" max="8195" width="18.5703125" style="34" customWidth="1"/>
    <col min="8196" max="8197" width="9.140625" style="34"/>
    <col min="8198" max="8198" width="17" style="34" customWidth="1"/>
    <col min="8199" max="8199" width="11.28515625" style="34" bestFit="1" customWidth="1"/>
    <col min="8200" max="8200" width="9.140625" style="34"/>
    <col min="8201" max="8201" width="14.5703125" style="34" customWidth="1"/>
    <col min="8202" max="8203" width="11.28515625" style="34" bestFit="1" customWidth="1"/>
    <col min="8204" max="8204" width="13.7109375" style="34" customWidth="1"/>
    <col min="8205" max="8205" width="11.28515625" style="34" bestFit="1" customWidth="1"/>
    <col min="8206" max="8449" width="9.140625" style="34"/>
    <col min="8450" max="8450" width="16.28515625" style="34" customWidth="1"/>
    <col min="8451" max="8451" width="18.5703125" style="34" customWidth="1"/>
    <col min="8452" max="8453" width="9.140625" style="34"/>
    <col min="8454" max="8454" width="17" style="34" customWidth="1"/>
    <col min="8455" max="8455" width="11.28515625" style="34" bestFit="1" customWidth="1"/>
    <col min="8456" max="8456" width="9.140625" style="34"/>
    <col min="8457" max="8457" width="14.5703125" style="34" customWidth="1"/>
    <col min="8458" max="8459" width="11.28515625" style="34" bestFit="1" customWidth="1"/>
    <col min="8460" max="8460" width="13.7109375" style="34" customWidth="1"/>
    <col min="8461" max="8461" width="11.28515625" style="34" bestFit="1" customWidth="1"/>
    <col min="8462" max="8705" width="9.140625" style="34"/>
    <col min="8706" max="8706" width="16.28515625" style="34" customWidth="1"/>
    <col min="8707" max="8707" width="18.5703125" style="34" customWidth="1"/>
    <col min="8708" max="8709" width="9.140625" style="34"/>
    <col min="8710" max="8710" width="17" style="34" customWidth="1"/>
    <col min="8711" max="8711" width="11.28515625" style="34" bestFit="1" customWidth="1"/>
    <col min="8712" max="8712" width="9.140625" style="34"/>
    <col min="8713" max="8713" width="14.5703125" style="34" customWidth="1"/>
    <col min="8714" max="8715" width="11.28515625" style="34" bestFit="1" customWidth="1"/>
    <col min="8716" max="8716" width="13.7109375" style="34" customWidth="1"/>
    <col min="8717" max="8717" width="11.28515625" style="34" bestFit="1" customWidth="1"/>
    <col min="8718" max="8961" width="9.140625" style="34"/>
    <col min="8962" max="8962" width="16.28515625" style="34" customWidth="1"/>
    <col min="8963" max="8963" width="18.5703125" style="34" customWidth="1"/>
    <col min="8964" max="8965" width="9.140625" style="34"/>
    <col min="8966" max="8966" width="17" style="34" customWidth="1"/>
    <col min="8967" max="8967" width="11.28515625" style="34" bestFit="1" customWidth="1"/>
    <col min="8968" max="8968" width="9.140625" style="34"/>
    <col min="8969" max="8969" width="14.5703125" style="34" customWidth="1"/>
    <col min="8970" max="8971" width="11.28515625" style="34" bestFit="1" customWidth="1"/>
    <col min="8972" max="8972" width="13.7109375" style="34" customWidth="1"/>
    <col min="8973" max="8973" width="11.28515625" style="34" bestFit="1" customWidth="1"/>
    <col min="8974" max="9217" width="9.140625" style="34"/>
    <col min="9218" max="9218" width="16.28515625" style="34" customWidth="1"/>
    <col min="9219" max="9219" width="18.5703125" style="34" customWidth="1"/>
    <col min="9220" max="9221" width="9.140625" style="34"/>
    <col min="9222" max="9222" width="17" style="34" customWidth="1"/>
    <col min="9223" max="9223" width="11.28515625" style="34" bestFit="1" customWidth="1"/>
    <col min="9224" max="9224" width="9.140625" style="34"/>
    <col min="9225" max="9225" width="14.5703125" style="34" customWidth="1"/>
    <col min="9226" max="9227" width="11.28515625" style="34" bestFit="1" customWidth="1"/>
    <col min="9228" max="9228" width="13.7109375" style="34" customWidth="1"/>
    <col min="9229" max="9229" width="11.28515625" style="34" bestFit="1" customWidth="1"/>
    <col min="9230" max="9473" width="9.140625" style="34"/>
    <col min="9474" max="9474" width="16.28515625" style="34" customWidth="1"/>
    <col min="9475" max="9475" width="18.5703125" style="34" customWidth="1"/>
    <col min="9476" max="9477" width="9.140625" style="34"/>
    <col min="9478" max="9478" width="17" style="34" customWidth="1"/>
    <col min="9479" max="9479" width="11.28515625" style="34" bestFit="1" customWidth="1"/>
    <col min="9480" max="9480" width="9.140625" style="34"/>
    <col min="9481" max="9481" width="14.5703125" style="34" customWidth="1"/>
    <col min="9482" max="9483" width="11.28515625" style="34" bestFit="1" customWidth="1"/>
    <col min="9484" max="9484" width="13.7109375" style="34" customWidth="1"/>
    <col min="9485" max="9485" width="11.28515625" style="34" bestFit="1" customWidth="1"/>
    <col min="9486" max="9729" width="9.140625" style="34"/>
    <col min="9730" max="9730" width="16.28515625" style="34" customWidth="1"/>
    <col min="9731" max="9731" width="18.5703125" style="34" customWidth="1"/>
    <col min="9732" max="9733" width="9.140625" style="34"/>
    <col min="9734" max="9734" width="17" style="34" customWidth="1"/>
    <col min="9735" max="9735" width="11.28515625" style="34" bestFit="1" customWidth="1"/>
    <col min="9736" max="9736" width="9.140625" style="34"/>
    <col min="9737" max="9737" width="14.5703125" style="34" customWidth="1"/>
    <col min="9738" max="9739" width="11.28515625" style="34" bestFit="1" customWidth="1"/>
    <col min="9740" max="9740" width="13.7109375" style="34" customWidth="1"/>
    <col min="9741" max="9741" width="11.28515625" style="34" bestFit="1" customWidth="1"/>
    <col min="9742" max="9985" width="9.140625" style="34"/>
    <col min="9986" max="9986" width="16.28515625" style="34" customWidth="1"/>
    <col min="9987" max="9987" width="18.5703125" style="34" customWidth="1"/>
    <col min="9988" max="9989" width="9.140625" style="34"/>
    <col min="9990" max="9990" width="17" style="34" customWidth="1"/>
    <col min="9991" max="9991" width="11.28515625" style="34" bestFit="1" customWidth="1"/>
    <col min="9992" max="9992" width="9.140625" style="34"/>
    <col min="9993" max="9993" width="14.5703125" style="34" customWidth="1"/>
    <col min="9994" max="9995" width="11.28515625" style="34" bestFit="1" customWidth="1"/>
    <col min="9996" max="9996" width="13.7109375" style="34" customWidth="1"/>
    <col min="9997" max="9997" width="11.28515625" style="34" bestFit="1" customWidth="1"/>
    <col min="9998" max="10241" width="9.140625" style="34"/>
    <col min="10242" max="10242" width="16.28515625" style="34" customWidth="1"/>
    <col min="10243" max="10243" width="18.5703125" style="34" customWidth="1"/>
    <col min="10244" max="10245" width="9.140625" style="34"/>
    <col min="10246" max="10246" width="17" style="34" customWidth="1"/>
    <col min="10247" max="10247" width="11.28515625" style="34" bestFit="1" customWidth="1"/>
    <col min="10248" max="10248" width="9.140625" style="34"/>
    <col min="10249" max="10249" width="14.5703125" style="34" customWidth="1"/>
    <col min="10250" max="10251" width="11.28515625" style="34" bestFit="1" customWidth="1"/>
    <col min="10252" max="10252" width="13.7109375" style="34" customWidth="1"/>
    <col min="10253" max="10253" width="11.28515625" style="34" bestFit="1" customWidth="1"/>
    <col min="10254" max="10497" width="9.140625" style="34"/>
    <col min="10498" max="10498" width="16.28515625" style="34" customWidth="1"/>
    <col min="10499" max="10499" width="18.5703125" style="34" customWidth="1"/>
    <col min="10500" max="10501" width="9.140625" style="34"/>
    <col min="10502" max="10502" width="17" style="34" customWidth="1"/>
    <col min="10503" max="10503" width="11.28515625" style="34" bestFit="1" customWidth="1"/>
    <col min="10504" max="10504" width="9.140625" style="34"/>
    <col min="10505" max="10505" width="14.5703125" style="34" customWidth="1"/>
    <col min="10506" max="10507" width="11.28515625" style="34" bestFit="1" customWidth="1"/>
    <col min="10508" max="10508" width="13.7109375" style="34" customWidth="1"/>
    <col min="10509" max="10509" width="11.28515625" style="34" bestFit="1" customWidth="1"/>
    <col min="10510" max="10753" width="9.140625" style="34"/>
    <col min="10754" max="10754" width="16.28515625" style="34" customWidth="1"/>
    <col min="10755" max="10755" width="18.5703125" style="34" customWidth="1"/>
    <col min="10756" max="10757" width="9.140625" style="34"/>
    <col min="10758" max="10758" width="17" style="34" customWidth="1"/>
    <col min="10759" max="10759" width="11.28515625" style="34" bestFit="1" customWidth="1"/>
    <col min="10760" max="10760" width="9.140625" style="34"/>
    <col min="10761" max="10761" width="14.5703125" style="34" customWidth="1"/>
    <col min="10762" max="10763" width="11.28515625" style="34" bestFit="1" customWidth="1"/>
    <col min="10764" max="10764" width="13.7109375" style="34" customWidth="1"/>
    <col min="10765" max="10765" width="11.28515625" style="34" bestFit="1" customWidth="1"/>
    <col min="10766" max="11009" width="9.140625" style="34"/>
    <col min="11010" max="11010" width="16.28515625" style="34" customWidth="1"/>
    <col min="11011" max="11011" width="18.5703125" style="34" customWidth="1"/>
    <col min="11012" max="11013" width="9.140625" style="34"/>
    <col min="11014" max="11014" width="17" style="34" customWidth="1"/>
    <col min="11015" max="11015" width="11.28515625" style="34" bestFit="1" customWidth="1"/>
    <col min="11016" max="11016" width="9.140625" style="34"/>
    <col min="11017" max="11017" width="14.5703125" style="34" customWidth="1"/>
    <col min="11018" max="11019" width="11.28515625" style="34" bestFit="1" customWidth="1"/>
    <col min="11020" max="11020" width="13.7109375" style="34" customWidth="1"/>
    <col min="11021" max="11021" width="11.28515625" style="34" bestFit="1" customWidth="1"/>
    <col min="11022" max="11265" width="9.140625" style="34"/>
    <col min="11266" max="11266" width="16.28515625" style="34" customWidth="1"/>
    <col min="11267" max="11267" width="18.5703125" style="34" customWidth="1"/>
    <col min="11268" max="11269" width="9.140625" style="34"/>
    <col min="11270" max="11270" width="17" style="34" customWidth="1"/>
    <col min="11271" max="11271" width="11.28515625" style="34" bestFit="1" customWidth="1"/>
    <col min="11272" max="11272" width="9.140625" style="34"/>
    <col min="11273" max="11273" width="14.5703125" style="34" customWidth="1"/>
    <col min="11274" max="11275" width="11.28515625" style="34" bestFit="1" customWidth="1"/>
    <col min="11276" max="11276" width="13.7109375" style="34" customWidth="1"/>
    <col min="11277" max="11277" width="11.28515625" style="34" bestFit="1" customWidth="1"/>
    <col min="11278" max="11521" width="9.140625" style="34"/>
    <col min="11522" max="11522" width="16.28515625" style="34" customWidth="1"/>
    <col min="11523" max="11523" width="18.5703125" style="34" customWidth="1"/>
    <col min="11524" max="11525" width="9.140625" style="34"/>
    <col min="11526" max="11526" width="17" style="34" customWidth="1"/>
    <col min="11527" max="11527" width="11.28515625" style="34" bestFit="1" customWidth="1"/>
    <col min="11528" max="11528" width="9.140625" style="34"/>
    <col min="11529" max="11529" width="14.5703125" style="34" customWidth="1"/>
    <col min="11530" max="11531" width="11.28515625" style="34" bestFit="1" customWidth="1"/>
    <col min="11532" max="11532" width="13.7109375" style="34" customWidth="1"/>
    <col min="11533" max="11533" width="11.28515625" style="34" bestFit="1" customWidth="1"/>
    <col min="11534" max="11777" width="9.140625" style="34"/>
    <col min="11778" max="11778" width="16.28515625" style="34" customWidth="1"/>
    <col min="11779" max="11779" width="18.5703125" style="34" customWidth="1"/>
    <col min="11780" max="11781" width="9.140625" style="34"/>
    <col min="11782" max="11782" width="17" style="34" customWidth="1"/>
    <col min="11783" max="11783" width="11.28515625" style="34" bestFit="1" customWidth="1"/>
    <col min="11784" max="11784" width="9.140625" style="34"/>
    <col min="11785" max="11785" width="14.5703125" style="34" customWidth="1"/>
    <col min="11786" max="11787" width="11.28515625" style="34" bestFit="1" customWidth="1"/>
    <col min="11788" max="11788" width="13.7109375" style="34" customWidth="1"/>
    <col min="11789" max="11789" width="11.28515625" style="34" bestFit="1" customWidth="1"/>
    <col min="11790" max="12033" width="9.140625" style="34"/>
    <col min="12034" max="12034" width="16.28515625" style="34" customWidth="1"/>
    <col min="12035" max="12035" width="18.5703125" style="34" customWidth="1"/>
    <col min="12036" max="12037" width="9.140625" style="34"/>
    <col min="12038" max="12038" width="17" style="34" customWidth="1"/>
    <col min="12039" max="12039" width="11.28515625" style="34" bestFit="1" customWidth="1"/>
    <col min="12040" max="12040" width="9.140625" style="34"/>
    <col min="12041" max="12041" width="14.5703125" style="34" customWidth="1"/>
    <col min="12042" max="12043" width="11.28515625" style="34" bestFit="1" customWidth="1"/>
    <col min="12044" max="12044" width="13.7109375" style="34" customWidth="1"/>
    <col min="12045" max="12045" width="11.28515625" style="34" bestFit="1" customWidth="1"/>
    <col min="12046" max="12289" width="9.140625" style="34"/>
    <col min="12290" max="12290" width="16.28515625" style="34" customWidth="1"/>
    <col min="12291" max="12291" width="18.5703125" style="34" customWidth="1"/>
    <col min="12292" max="12293" width="9.140625" style="34"/>
    <col min="12294" max="12294" width="17" style="34" customWidth="1"/>
    <col min="12295" max="12295" width="11.28515625" style="34" bestFit="1" customWidth="1"/>
    <col min="12296" max="12296" width="9.140625" style="34"/>
    <col min="12297" max="12297" width="14.5703125" style="34" customWidth="1"/>
    <col min="12298" max="12299" width="11.28515625" style="34" bestFit="1" customWidth="1"/>
    <col min="12300" max="12300" width="13.7109375" style="34" customWidth="1"/>
    <col min="12301" max="12301" width="11.28515625" style="34" bestFit="1" customWidth="1"/>
    <col min="12302" max="12545" width="9.140625" style="34"/>
    <col min="12546" max="12546" width="16.28515625" style="34" customWidth="1"/>
    <col min="12547" max="12547" width="18.5703125" style="34" customWidth="1"/>
    <col min="12548" max="12549" width="9.140625" style="34"/>
    <col min="12550" max="12550" width="17" style="34" customWidth="1"/>
    <col min="12551" max="12551" width="11.28515625" style="34" bestFit="1" customWidth="1"/>
    <col min="12552" max="12552" width="9.140625" style="34"/>
    <col min="12553" max="12553" width="14.5703125" style="34" customWidth="1"/>
    <col min="12554" max="12555" width="11.28515625" style="34" bestFit="1" customWidth="1"/>
    <col min="12556" max="12556" width="13.7109375" style="34" customWidth="1"/>
    <col min="12557" max="12557" width="11.28515625" style="34" bestFit="1" customWidth="1"/>
    <col min="12558" max="12801" width="9.140625" style="34"/>
    <col min="12802" max="12802" width="16.28515625" style="34" customWidth="1"/>
    <col min="12803" max="12803" width="18.5703125" style="34" customWidth="1"/>
    <col min="12804" max="12805" width="9.140625" style="34"/>
    <col min="12806" max="12806" width="17" style="34" customWidth="1"/>
    <col min="12807" max="12807" width="11.28515625" style="34" bestFit="1" customWidth="1"/>
    <col min="12808" max="12808" width="9.140625" style="34"/>
    <col min="12809" max="12809" width="14.5703125" style="34" customWidth="1"/>
    <col min="12810" max="12811" width="11.28515625" style="34" bestFit="1" customWidth="1"/>
    <col min="12812" max="12812" width="13.7109375" style="34" customWidth="1"/>
    <col min="12813" max="12813" width="11.28515625" style="34" bestFit="1" customWidth="1"/>
    <col min="12814" max="13057" width="9.140625" style="34"/>
    <col min="13058" max="13058" width="16.28515625" style="34" customWidth="1"/>
    <col min="13059" max="13059" width="18.5703125" style="34" customWidth="1"/>
    <col min="13060" max="13061" width="9.140625" style="34"/>
    <col min="13062" max="13062" width="17" style="34" customWidth="1"/>
    <col min="13063" max="13063" width="11.28515625" style="34" bestFit="1" customWidth="1"/>
    <col min="13064" max="13064" width="9.140625" style="34"/>
    <col min="13065" max="13065" width="14.5703125" style="34" customWidth="1"/>
    <col min="13066" max="13067" width="11.28515625" style="34" bestFit="1" customWidth="1"/>
    <col min="13068" max="13068" width="13.7109375" style="34" customWidth="1"/>
    <col min="13069" max="13069" width="11.28515625" style="34" bestFit="1" customWidth="1"/>
    <col min="13070" max="13313" width="9.140625" style="34"/>
    <col min="13314" max="13314" width="16.28515625" style="34" customWidth="1"/>
    <col min="13315" max="13315" width="18.5703125" style="34" customWidth="1"/>
    <col min="13316" max="13317" width="9.140625" style="34"/>
    <col min="13318" max="13318" width="17" style="34" customWidth="1"/>
    <col min="13319" max="13319" width="11.28515625" style="34" bestFit="1" customWidth="1"/>
    <col min="13320" max="13320" width="9.140625" style="34"/>
    <col min="13321" max="13321" width="14.5703125" style="34" customWidth="1"/>
    <col min="13322" max="13323" width="11.28515625" style="34" bestFit="1" customWidth="1"/>
    <col min="13324" max="13324" width="13.7109375" style="34" customWidth="1"/>
    <col min="13325" max="13325" width="11.28515625" style="34" bestFit="1" customWidth="1"/>
    <col min="13326" max="13569" width="9.140625" style="34"/>
    <col min="13570" max="13570" width="16.28515625" style="34" customWidth="1"/>
    <col min="13571" max="13571" width="18.5703125" style="34" customWidth="1"/>
    <col min="13572" max="13573" width="9.140625" style="34"/>
    <col min="13574" max="13574" width="17" style="34" customWidth="1"/>
    <col min="13575" max="13575" width="11.28515625" style="34" bestFit="1" customWidth="1"/>
    <col min="13576" max="13576" width="9.140625" style="34"/>
    <col min="13577" max="13577" width="14.5703125" style="34" customWidth="1"/>
    <col min="13578" max="13579" width="11.28515625" style="34" bestFit="1" customWidth="1"/>
    <col min="13580" max="13580" width="13.7109375" style="34" customWidth="1"/>
    <col min="13581" max="13581" width="11.28515625" style="34" bestFit="1" customWidth="1"/>
    <col min="13582" max="13825" width="9.140625" style="34"/>
    <col min="13826" max="13826" width="16.28515625" style="34" customWidth="1"/>
    <col min="13827" max="13827" width="18.5703125" style="34" customWidth="1"/>
    <col min="13828" max="13829" width="9.140625" style="34"/>
    <col min="13830" max="13830" width="17" style="34" customWidth="1"/>
    <col min="13831" max="13831" width="11.28515625" style="34" bestFit="1" customWidth="1"/>
    <col min="13832" max="13832" width="9.140625" style="34"/>
    <col min="13833" max="13833" width="14.5703125" style="34" customWidth="1"/>
    <col min="13834" max="13835" width="11.28515625" style="34" bestFit="1" customWidth="1"/>
    <col min="13836" max="13836" width="13.7109375" style="34" customWidth="1"/>
    <col min="13837" max="13837" width="11.28515625" style="34" bestFit="1" customWidth="1"/>
    <col min="13838" max="14081" width="9.140625" style="34"/>
    <col min="14082" max="14082" width="16.28515625" style="34" customWidth="1"/>
    <col min="14083" max="14083" width="18.5703125" style="34" customWidth="1"/>
    <col min="14084" max="14085" width="9.140625" style="34"/>
    <col min="14086" max="14086" width="17" style="34" customWidth="1"/>
    <col min="14087" max="14087" width="11.28515625" style="34" bestFit="1" customWidth="1"/>
    <col min="14088" max="14088" width="9.140625" style="34"/>
    <col min="14089" max="14089" width="14.5703125" style="34" customWidth="1"/>
    <col min="14090" max="14091" width="11.28515625" style="34" bestFit="1" customWidth="1"/>
    <col min="14092" max="14092" width="13.7109375" style="34" customWidth="1"/>
    <col min="14093" max="14093" width="11.28515625" style="34" bestFit="1" customWidth="1"/>
    <col min="14094" max="14337" width="9.140625" style="34"/>
    <col min="14338" max="14338" width="16.28515625" style="34" customWidth="1"/>
    <col min="14339" max="14339" width="18.5703125" style="34" customWidth="1"/>
    <col min="14340" max="14341" width="9.140625" style="34"/>
    <col min="14342" max="14342" width="17" style="34" customWidth="1"/>
    <col min="14343" max="14343" width="11.28515625" style="34" bestFit="1" customWidth="1"/>
    <col min="14344" max="14344" width="9.140625" style="34"/>
    <col min="14345" max="14345" width="14.5703125" style="34" customWidth="1"/>
    <col min="14346" max="14347" width="11.28515625" style="34" bestFit="1" customWidth="1"/>
    <col min="14348" max="14348" width="13.7109375" style="34" customWidth="1"/>
    <col min="14349" max="14349" width="11.28515625" style="34" bestFit="1" customWidth="1"/>
    <col min="14350" max="14593" width="9.140625" style="34"/>
    <col min="14594" max="14594" width="16.28515625" style="34" customWidth="1"/>
    <col min="14595" max="14595" width="18.5703125" style="34" customWidth="1"/>
    <col min="14596" max="14597" width="9.140625" style="34"/>
    <col min="14598" max="14598" width="17" style="34" customWidth="1"/>
    <col min="14599" max="14599" width="11.28515625" style="34" bestFit="1" customWidth="1"/>
    <col min="14600" max="14600" width="9.140625" style="34"/>
    <col min="14601" max="14601" width="14.5703125" style="34" customWidth="1"/>
    <col min="14602" max="14603" width="11.28515625" style="34" bestFit="1" customWidth="1"/>
    <col min="14604" max="14604" width="13.7109375" style="34" customWidth="1"/>
    <col min="14605" max="14605" width="11.28515625" style="34" bestFit="1" customWidth="1"/>
    <col min="14606" max="14849" width="9.140625" style="34"/>
    <col min="14850" max="14850" width="16.28515625" style="34" customWidth="1"/>
    <col min="14851" max="14851" width="18.5703125" style="34" customWidth="1"/>
    <col min="14852" max="14853" width="9.140625" style="34"/>
    <col min="14854" max="14854" width="17" style="34" customWidth="1"/>
    <col min="14855" max="14855" width="11.28515625" style="34" bestFit="1" customWidth="1"/>
    <col min="14856" max="14856" width="9.140625" style="34"/>
    <col min="14857" max="14857" width="14.5703125" style="34" customWidth="1"/>
    <col min="14858" max="14859" width="11.28515625" style="34" bestFit="1" customWidth="1"/>
    <col min="14860" max="14860" width="13.7109375" style="34" customWidth="1"/>
    <col min="14861" max="14861" width="11.28515625" style="34" bestFit="1" customWidth="1"/>
    <col min="14862" max="15105" width="9.140625" style="34"/>
    <col min="15106" max="15106" width="16.28515625" style="34" customWidth="1"/>
    <col min="15107" max="15107" width="18.5703125" style="34" customWidth="1"/>
    <col min="15108" max="15109" width="9.140625" style="34"/>
    <col min="15110" max="15110" width="17" style="34" customWidth="1"/>
    <col min="15111" max="15111" width="11.28515625" style="34" bestFit="1" customWidth="1"/>
    <col min="15112" max="15112" width="9.140625" style="34"/>
    <col min="15113" max="15113" width="14.5703125" style="34" customWidth="1"/>
    <col min="15114" max="15115" width="11.28515625" style="34" bestFit="1" customWidth="1"/>
    <col min="15116" max="15116" width="13.7109375" style="34" customWidth="1"/>
    <col min="15117" max="15117" width="11.28515625" style="34" bestFit="1" customWidth="1"/>
    <col min="15118" max="15361" width="9.140625" style="34"/>
    <col min="15362" max="15362" width="16.28515625" style="34" customWidth="1"/>
    <col min="15363" max="15363" width="18.5703125" style="34" customWidth="1"/>
    <col min="15364" max="15365" width="9.140625" style="34"/>
    <col min="15366" max="15366" width="17" style="34" customWidth="1"/>
    <col min="15367" max="15367" width="11.28515625" style="34" bestFit="1" customWidth="1"/>
    <col min="15368" max="15368" width="9.140625" style="34"/>
    <col min="15369" max="15369" width="14.5703125" style="34" customWidth="1"/>
    <col min="15370" max="15371" width="11.28515625" style="34" bestFit="1" customWidth="1"/>
    <col min="15372" max="15372" width="13.7109375" style="34" customWidth="1"/>
    <col min="15373" max="15373" width="11.28515625" style="34" bestFit="1" customWidth="1"/>
    <col min="15374" max="15617" width="9.140625" style="34"/>
    <col min="15618" max="15618" width="16.28515625" style="34" customWidth="1"/>
    <col min="15619" max="15619" width="18.5703125" style="34" customWidth="1"/>
    <col min="15620" max="15621" width="9.140625" style="34"/>
    <col min="15622" max="15622" width="17" style="34" customWidth="1"/>
    <col min="15623" max="15623" width="11.28515625" style="34" bestFit="1" customWidth="1"/>
    <col min="15624" max="15624" width="9.140625" style="34"/>
    <col min="15625" max="15625" width="14.5703125" style="34" customWidth="1"/>
    <col min="15626" max="15627" width="11.28515625" style="34" bestFit="1" customWidth="1"/>
    <col min="15628" max="15628" width="13.7109375" style="34" customWidth="1"/>
    <col min="15629" max="15629" width="11.28515625" style="34" bestFit="1" customWidth="1"/>
    <col min="15630" max="15873" width="9.140625" style="34"/>
    <col min="15874" max="15874" width="16.28515625" style="34" customWidth="1"/>
    <col min="15875" max="15875" width="18.5703125" style="34" customWidth="1"/>
    <col min="15876" max="15877" width="9.140625" style="34"/>
    <col min="15878" max="15878" width="17" style="34" customWidth="1"/>
    <col min="15879" max="15879" width="11.28515625" style="34" bestFit="1" customWidth="1"/>
    <col min="15880" max="15880" width="9.140625" style="34"/>
    <col min="15881" max="15881" width="14.5703125" style="34" customWidth="1"/>
    <col min="15882" max="15883" width="11.28515625" style="34" bestFit="1" customWidth="1"/>
    <col min="15884" max="15884" width="13.7109375" style="34" customWidth="1"/>
    <col min="15885" max="15885" width="11.28515625" style="34" bestFit="1" customWidth="1"/>
    <col min="15886" max="16129" width="9.140625" style="34"/>
    <col min="16130" max="16130" width="16.28515625" style="34" customWidth="1"/>
    <col min="16131" max="16131" width="18.5703125" style="34" customWidth="1"/>
    <col min="16132" max="16133" width="9.140625" style="34"/>
    <col min="16134" max="16134" width="17" style="34" customWidth="1"/>
    <col min="16135" max="16135" width="11.28515625" style="34" bestFit="1" customWidth="1"/>
    <col min="16136" max="16136" width="9.140625" style="34"/>
    <col min="16137" max="16137" width="14.5703125" style="34" customWidth="1"/>
    <col min="16138" max="16139" width="11.28515625" style="34" bestFit="1" customWidth="1"/>
    <col min="16140" max="16140" width="13.7109375" style="34" customWidth="1"/>
    <col min="16141" max="16141" width="11.28515625" style="34" bestFit="1" customWidth="1"/>
    <col min="16142" max="16384" width="9.140625" style="34"/>
  </cols>
  <sheetData>
    <row r="1" spans="1:21" ht="15" customHeight="1" x14ac:dyDescent="0.2">
      <c r="A1" s="653" t="s">
        <v>203</v>
      </c>
      <c r="B1" s="653"/>
      <c r="C1" s="662" t="s">
        <v>40</v>
      </c>
      <c r="D1" s="663"/>
      <c r="E1" s="663"/>
      <c r="F1" s="663"/>
      <c r="G1" s="663"/>
      <c r="H1" s="663"/>
      <c r="I1" s="663"/>
    </row>
    <row r="2" spans="1:21" ht="15" customHeight="1" x14ac:dyDescent="0.2">
      <c r="A2" s="653" t="s">
        <v>205</v>
      </c>
      <c r="B2" s="653"/>
      <c r="C2" s="654" t="s">
        <v>13</v>
      </c>
      <c r="D2" s="655"/>
      <c r="E2" s="655"/>
      <c r="F2" s="655"/>
      <c r="G2" s="655"/>
      <c r="H2" s="655"/>
      <c r="I2" s="655"/>
    </row>
    <row r="3" spans="1:21" ht="15" customHeight="1" x14ac:dyDescent="0.2">
      <c r="A3" s="653" t="s">
        <v>206</v>
      </c>
      <c r="B3" s="653"/>
      <c r="C3" s="655" t="s">
        <v>207</v>
      </c>
      <c r="D3" s="655"/>
      <c r="E3" s="655"/>
      <c r="F3" s="655"/>
      <c r="G3" s="655"/>
      <c r="H3" s="655"/>
      <c r="I3" s="655"/>
    </row>
    <row r="4" spans="1:21" ht="12" x14ac:dyDescent="0.2">
      <c r="A4" s="653" t="s">
        <v>208</v>
      </c>
      <c r="B4" s="653"/>
      <c r="C4" s="654" t="s">
        <v>46</v>
      </c>
      <c r="D4" s="655"/>
      <c r="E4" s="655"/>
      <c r="F4" s="655"/>
      <c r="G4" s="655"/>
      <c r="H4" s="655"/>
      <c r="I4" s="655"/>
      <c r="L4" s="56"/>
      <c r="M4" s="57"/>
      <c r="N4" s="57"/>
    </row>
    <row r="5" spans="1:21" ht="15" customHeight="1" x14ac:dyDescent="0.2">
      <c r="A5" s="653" t="s">
        <v>209</v>
      </c>
      <c r="B5" s="653"/>
      <c r="C5" s="656" t="s">
        <v>48</v>
      </c>
      <c r="D5" s="657"/>
      <c r="E5" s="657"/>
      <c r="F5" s="657"/>
      <c r="G5" s="58"/>
      <c r="H5" s="58"/>
      <c r="I5" s="58"/>
      <c r="L5" s="56"/>
      <c r="M5" s="59"/>
      <c r="N5" s="59"/>
    </row>
    <row r="6" spans="1:21" ht="15" customHeight="1" x14ac:dyDescent="0.2">
      <c r="A6" s="653" t="s">
        <v>210</v>
      </c>
      <c r="B6" s="653"/>
      <c r="C6" s="657" t="s">
        <v>211</v>
      </c>
      <c r="D6" s="657"/>
      <c r="E6" s="657"/>
      <c r="F6" s="657"/>
      <c r="G6" s="58"/>
      <c r="H6" s="58"/>
      <c r="I6" s="56"/>
      <c r="L6" s="56"/>
      <c r="M6" s="59"/>
      <c r="N6" s="59"/>
    </row>
    <row r="7" spans="1:21" s="30" customFormat="1" ht="15" customHeight="1" x14ac:dyDescent="0.2">
      <c r="A7" s="658" t="s">
        <v>211</v>
      </c>
      <c r="B7" s="658"/>
      <c r="C7" s="659" t="s">
        <v>211</v>
      </c>
      <c r="D7" s="659"/>
      <c r="E7" s="659"/>
      <c r="F7" s="659"/>
      <c r="I7" s="56"/>
      <c r="L7" s="56"/>
      <c r="M7" s="57"/>
      <c r="N7" s="57"/>
      <c r="O7" s="57"/>
    </row>
    <row r="8" spans="1:21" s="30" customFormat="1" ht="15" customHeight="1" x14ac:dyDescent="0.2">
      <c r="A8" s="658"/>
      <c r="B8" s="658"/>
      <c r="C8" s="660" t="s">
        <v>385</v>
      </c>
      <c r="D8" s="660"/>
      <c r="E8" s="660"/>
      <c r="F8" s="660"/>
      <c r="I8" s="56"/>
      <c r="J8" s="60"/>
      <c r="K8" s="61"/>
      <c r="L8" s="56"/>
      <c r="M8" s="57"/>
      <c r="N8" s="57"/>
      <c r="O8" s="59"/>
    </row>
    <row r="9" spans="1:21" s="30" customFormat="1" ht="15" customHeight="1" x14ac:dyDescent="0.2">
      <c r="A9" s="661" t="s">
        <v>386</v>
      </c>
      <c r="B9" s="661"/>
      <c r="C9" s="661"/>
      <c r="D9" s="661"/>
      <c r="E9" s="661"/>
      <c r="F9" s="661"/>
      <c r="I9" s="56"/>
      <c r="K9" s="61"/>
      <c r="L9" s="56"/>
      <c r="M9" s="59"/>
      <c r="N9" s="59"/>
      <c r="O9" s="59"/>
    </row>
    <row r="10" spans="1:21" s="30" customFormat="1" ht="15" customHeight="1" x14ac:dyDescent="0.2">
      <c r="A10" s="661" t="s">
        <v>528</v>
      </c>
      <c r="B10" s="661"/>
      <c r="C10" s="661"/>
      <c r="D10" s="661"/>
      <c r="E10" s="661"/>
      <c r="F10" s="661"/>
      <c r="I10" s="56"/>
      <c r="L10" s="56"/>
      <c r="M10" s="59"/>
      <c r="N10" s="59"/>
      <c r="O10" s="57"/>
    </row>
    <row r="11" spans="1:21" s="30" customFormat="1" ht="15" customHeight="1" x14ac:dyDescent="0.2">
      <c r="A11" s="33"/>
      <c r="B11" s="33"/>
      <c r="C11" s="33"/>
      <c r="D11" s="33"/>
      <c r="E11" s="33"/>
      <c r="F11" s="33"/>
      <c r="I11" s="56"/>
      <c r="L11" s="56"/>
      <c r="M11" s="57"/>
      <c r="N11" s="57"/>
      <c r="O11" s="57"/>
    </row>
    <row r="12" spans="1:21" s="66" customFormat="1" ht="24.75" customHeight="1" x14ac:dyDescent="0.2">
      <c r="A12" s="62" t="s">
        <v>387</v>
      </c>
      <c r="B12" s="650" t="s">
        <v>388</v>
      </c>
      <c r="C12" s="651"/>
      <c r="D12" s="652" t="s">
        <v>289</v>
      </c>
      <c r="E12" s="652"/>
      <c r="F12" s="63" t="s">
        <v>290</v>
      </c>
      <c r="G12" s="64"/>
      <c r="H12" s="57"/>
      <c r="I12" s="56"/>
      <c r="J12" s="30"/>
      <c r="K12" s="30"/>
      <c r="L12" s="56"/>
      <c r="M12" s="65"/>
      <c r="N12" s="65"/>
      <c r="O12" s="59"/>
      <c r="P12" s="30"/>
      <c r="Q12" s="30"/>
      <c r="R12" s="30"/>
      <c r="S12" s="30"/>
      <c r="T12" s="30"/>
      <c r="U12" s="30"/>
    </row>
    <row r="13" spans="1:21" s="30" customFormat="1" ht="25.5" customHeight="1" x14ac:dyDescent="0.2">
      <c r="A13" s="67" t="s">
        <v>247</v>
      </c>
      <c r="B13" s="646" t="s">
        <v>389</v>
      </c>
      <c r="C13" s="647"/>
      <c r="D13" s="648"/>
      <c r="E13" s="649"/>
      <c r="F13" s="68"/>
      <c r="G13" s="69"/>
      <c r="H13" s="59"/>
      <c r="I13" s="70"/>
      <c r="L13" s="56"/>
      <c r="M13" s="65"/>
      <c r="N13" s="65"/>
      <c r="O13" s="59"/>
    </row>
    <row r="14" spans="1:21" s="30" customFormat="1" ht="25.5" customHeight="1" x14ac:dyDescent="0.2">
      <c r="A14" s="71" t="s">
        <v>69</v>
      </c>
      <c r="B14" s="638" t="s">
        <v>390</v>
      </c>
      <c r="C14" s="639"/>
      <c r="D14" s="642">
        <v>3084997.8</v>
      </c>
      <c r="E14" s="643"/>
      <c r="F14" s="499">
        <v>4957843.67</v>
      </c>
      <c r="G14" s="69"/>
      <c r="H14" s="59"/>
      <c r="I14" s="72"/>
      <c r="J14" s="73"/>
      <c r="L14" s="56"/>
      <c r="M14" s="57"/>
      <c r="N14" s="57"/>
      <c r="O14" s="57"/>
    </row>
    <row r="15" spans="1:21" s="30" customFormat="1" ht="25.5" customHeight="1" x14ac:dyDescent="0.2">
      <c r="A15" s="71" t="s">
        <v>73</v>
      </c>
      <c r="B15" s="638" t="s">
        <v>391</v>
      </c>
      <c r="C15" s="639"/>
      <c r="D15" s="642">
        <f>'Prilog 3'!Q12</f>
        <v>2470391.0787</v>
      </c>
      <c r="E15" s="643"/>
      <c r="F15" s="500">
        <v>2990257.2423999999</v>
      </c>
      <c r="G15" s="64"/>
      <c r="H15" s="57"/>
      <c r="I15" s="74"/>
      <c r="L15" s="56"/>
      <c r="M15" s="65"/>
      <c r="N15" s="65"/>
      <c r="O15" s="65"/>
    </row>
    <row r="16" spans="1:21" s="30" customFormat="1" ht="25.5" customHeight="1" x14ac:dyDescent="0.2">
      <c r="A16" s="71" t="s">
        <v>76</v>
      </c>
      <c r="B16" s="638" t="s">
        <v>392</v>
      </c>
      <c r="C16" s="639"/>
      <c r="D16" s="644">
        <f>'Prilog 3'!R12</f>
        <v>1.2404067908197471</v>
      </c>
      <c r="E16" s="645"/>
      <c r="F16" s="500">
        <v>1.6579990509514835</v>
      </c>
      <c r="G16" s="64"/>
      <c r="H16" s="57"/>
      <c r="I16" s="74"/>
      <c r="L16" s="32"/>
      <c r="M16" s="32"/>
      <c r="N16" s="65"/>
      <c r="O16" s="65"/>
    </row>
    <row r="17" spans="1:17" s="30" customFormat="1" ht="25.5" customHeight="1" x14ac:dyDescent="0.2">
      <c r="A17" s="67" t="s">
        <v>274</v>
      </c>
      <c r="B17" s="646" t="s">
        <v>393</v>
      </c>
      <c r="C17" s="647"/>
      <c r="D17" s="642"/>
      <c r="E17" s="643"/>
      <c r="F17" s="499"/>
      <c r="G17" s="69"/>
      <c r="H17" s="59"/>
      <c r="I17" s="72"/>
      <c r="M17" s="32"/>
      <c r="N17" s="57"/>
      <c r="O17" s="57"/>
    </row>
    <row r="18" spans="1:17" s="30" customFormat="1" ht="25.5" customHeight="1" x14ac:dyDescent="0.2">
      <c r="A18" s="71" t="s">
        <v>69</v>
      </c>
      <c r="B18" s="638" t="s">
        <v>394</v>
      </c>
      <c r="C18" s="639"/>
      <c r="D18" s="642">
        <f>'Prilog 3'!L398</f>
        <v>2347182.2200000002</v>
      </c>
      <c r="E18" s="643"/>
      <c r="F18" s="499">
        <v>3084997.8000000003</v>
      </c>
      <c r="G18" s="69"/>
      <c r="H18" s="59"/>
      <c r="I18" s="74"/>
      <c r="M18" s="32"/>
      <c r="N18" s="57"/>
      <c r="O18" s="57"/>
    </row>
    <row r="19" spans="1:17" s="30" customFormat="1" ht="25.5" customHeight="1" x14ac:dyDescent="0.2">
      <c r="A19" s="71" t="s">
        <v>73</v>
      </c>
      <c r="B19" s="638" t="s">
        <v>395</v>
      </c>
      <c r="C19" s="639"/>
      <c r="D19" s="644">
        <f>'Prilog 3'!Q398</f>
        <v>2071711.6094</v>
      </c>
      <c r="E19" s="645"/>
      <c r="F19" s="500">
        <v>2470391.0787000004</v>
      </c>
      <c r="G19" s="64"/>
      <c r="H19" s="57"/>
      <c r="I19" s="75"/>
      <c r="J19" s="35"/>
      <c r="K19" s="35"/>
      <c r="L19" s="35"/>
      <c r="M19" s="54"/>
      <c r="N19" s="76"/>
      <c r="O19" s="76"/>
      <c r="P19" s="35"/>
      <c r="Q19" s="35"/>
    </row>
    <row r="20" spans="1:17" s="30" customFormat="1" ht="25.5" customHeight="1" x14ac:dyDescent="0.2">
      <c r="A20" s="71" t="s">
        <v>76</v>
      </c>
      <c r="B20" s="638" t="s">
        <v>396</v>
      </c>
      <c r="C20" s="639"/>
      <c r="D20" s="644">
        <f>D18/D19</f>
        <v>1.1329676434452094</v>
      </c>
      <c r="E20" s="645"/>
      <c r="F20" s="500">
        <v>1.2487892409421368</v>
      </c>
      <c r="G20" s="64"/>
      <c r="H20" s="57"/>
      <c r="I20" s="54"/>
      <c r="J20" s="35"/>
      <c r="K20" s="35"/>
      <c r="L20" s="35"/>
      <c r="M20" s="35"/>
      <c r="N20" s="35"/>
      <c r="O20" s="35"/>
      <c r="P20" s="35"/>
      <c r="Q20" s="35"/>
    </row>
    <row r="21" spans="1:17" s="30" customFormat="1" ht="25.5" customHeight="1" x14ac:dyDescent="0.2">
      <c r="A21" s="67" t="s">
        <v>397</v>
      </c>
      <c r="B21" s="646" t="s">
        <v>398</v>
      </c>
      <c r="C21" s="647"/>
      <c r="D21" s="642"/>
      <c r="E21" s="643"/>
      <c r="F21" s="499"/>
      <c r="G21" s="77"/>
      <c r="H21" s="65"/>
      <c r="I21" s="54"/>
      <c r="J21" s="35"/>
      <c r="K21" s="35"/>
      <c r="L21" s="35"/>
      <c r="M21" s="35"/>
      <c r="N21" s="35"/>
      <c r="O21" s="35"/>
      <c r="P21" s="35"/>
      <c r="Q21" s="35"/>
    </row>
    <row r="22" spans="1:17" s="30" customFormat="1" ht="25.5" customHeight="1" x14ac:dyDescent="0.2">
      <c r="A22" s="71" t="s">
        <v>69</v>
      </c>
      <c r="B22" s="638" t="s">
        <v>399</v>
      </c>
      <c r="C22" s="639"/>
      <c r="D22" s="640">
        <f>'Prilog 3'!K204/'Prilog 3'!L204</f>
        <v>4.2420499565116202E-3</v>
      </c>
      <c r="E22" s="641"/>
      <c r="F22" s="501">
        <v>2.0331376995517559E-2</v>
      </c>
      <c r="G22" s="64"/>
      <c r="H22" s="57"/>
      <c r="I22" s="54"/>
      <c r="J22" s="78"/>
      <c r="K22" s="78"/>
      <c r="L22" s="78"/>
      <c r="M22" s="78"/>
      <c r="N22" s="79"/>
      <c r="O22" s="35"/>
      <c r="P22" s="35"/>
      <c r="Q22" s="35"/>
    </row>
    <row r="23" spans="1:17" s="30" customFormat="1" ht="25.5" customHeight="1" x14ac:dyDescent="0.2">
      <c r="A23" s="71" t="s">
        <v>73</v>
      </c>
      <c r="B23" s="638" t="s">
        <v>400</v>
      </c>
      <c r="C23" s="639"/>
      <c r="D23" s="640">
        <v>0</v>
      </c>
      <c r="E23" s="641"/>
      <c r="F23" s="501">
        <v>0</v>
      </c>
      <c r="G23" s="77"/>
      <c r="H23" s="65"/>
      <c r="I23" s="54"/>
      <c r="J23" s="78"/>
      <c r="K23" s="78"/>
      <c r="L23" s="78"/>
      <c r="M23" s="78"/>
      <c r="N23" s="35"/>
      <c r="O23" s="35"/>
      <c r="P23" s="35"/>
      <c r="Q23" s="35"/>
    </row>
    <row r="24" spans="1:17" s="30" customFormat="1" ht="25.5" customHeight="1" x14ac:dyDescent="0.2">
      <c r="A24" s="71" t="s">
        <v>76</v>
      </c>
      <c r="B24" s="638" t="s">
        <v>401</v>
      </c>
      <c r="C24" s="639"/>
      <c r="D24" s="642">
        <v>0</v>
      </c>
      <c r="E24" s="643"/>
      <c r="F24" s="499">
        <v>0</v>
      </c>
      <c r="G24" s="80"/>
      <c r="H24" s="80"/>
      <c r="I24" s="81"/>
      <c r="O24" s="35"/>
      <c r="P24" s="35"/>
      <c r="Q24" s="35"/>
    </row>
    <row r="25" spans="1:17" s="30" customFormat="1" ht="25.5" customHeight="1" x14ac:dyDescent="0.2">
      <c r="A25" s="71" t="s">
        <v>79</v>
      </c>
      <c r="B25" s="638" t="s">
        <v>402</v>
      </c>
      <c r="C25" s="639"/>
      <c r="D25" s="640">
        <f>-(D18/D14)%</f>
        <v>-7.6083756688578533E-3</v>
      </c>
      <c r="E25" s="641"/>
      <c r="F25" s="501">
        <v>-6.2224588053620498E-3</v>
      </c>
      <c r="G25" s="80"/>
      <c r="H25" s="82"/>
      <c r="I25" s="54"/>
      <c r="O25" s="35"/>
      <c r="P25" s="35"/>
      <c r="Q25" s="35"/>
    </row>
    <row r="26" spans="1:17" s="30" customFormat="1" ht="15" customHeight="1" x14ac:dyDescent="0.2">
      <c r="A26" s="33"/>
      <c r="B26" s="33"/>
      <c r="C26" s="33"/>
      <c r="D26" s="33"/>
      <c r="E26" s="33"/>
      <c r="F26" s="33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1:17" s="30" customFormat="1" ht="15" customHeight="1" x14ac:dyDescent="0.2">
      <c r="A27" s="35" t="s">
        <v>239</v>
      </c>
      <c r="B27" s="35"/>
      <c r="E27" s="35" t="s">
        <v>240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1:17" s="30" customFormat="1" ht="15" customHeight="1" x14ac:dyDescent="0.2">
      <c r="A28" s="11" t="s">
        <v>463</v>
      </c>
      <c r="B28" s="35"/>
      <c r="E28" s="35" t="s">
        <v>241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1:17" s="30" customFormat="1" ht="15" customHeight="1" x14ac:dyDescent="0.2">
      <c r="A29" s="35"/>
      <c r="B29" s="35"/>
      <c r="E29" s="35"/>
      <c r="F29" s="32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17" s="30" customFormat="1" ht="15" customHeight="1" x14ac:dyDescent="0.2">
      <c r="H30" s="35"/>
      <c r="I30" s="79"/>
      <c r="J30" s="78"/>
      <c r="K30" s="78"/>
      <c r="L30" s="78"/>
      <c r="M30" s="78"/>
      <c r="N30" s="79"/>
      <c r="O30" s="35"/>
    </row>
    <row r="31" spans="1:17" s="30" customFormat="1" ht="15" customHeight="1" x14ac:dyDescent="0.2">
      <c r="H31" s="35"/>
      <c r="I31" s="35"/>
      <c r="J31" s="78"/>
      <c r="K31" s="78"/>
      <c r="L31" s="78"/>
      <c r="M31" s="78"/>
      <c r="N31" s="35"/>
      <c r="O31" s="35"/>
    </row>
    <row r="32" spans="1:17" s="30" customFormat="1" ht="15" customHeight="1" x14ac:dyDescent="0.2"/>
    <row r="33" s="30" customFormat="1" ht="15" customHeight="1" x14ac:dyDescent="0.2"/>
    <row r="34" s="30" customFormat="1" ht="15" customHeight="1" x14ac:dyDescent="0.2"/>
    <row r="35" s="30" customFormat="1" ht="15" customHeight="1" x14ac:dyDescent="0.2"/>
    <row r="36" s="30" customFormat="1" ht="15" customHeight="1" x14ac:dyDescent="0.2"/>
    <row r="37" s="30" customFormat="1" ht="15" customHeight="1" x14ac:dyDescent="0.2"/>
  </sheetData>
  <mergeCells count="45">
    <mergeCell ref="A1:B1"/>
    <mergeCell ref="C1:I1"/>
    <mergeCell ref="A2:B2"/>
    <mergeCell ref="C2:I2"/>
    <mergeCell ref="A3:B3"/>
    <mergeCell ref="C3:I3"/>
    <mergeCell ref="B12:C12"/>
    <mergeCell ref="D12:E12"/>
    <mergeCell ref="A4:B4"/>
    <mergeCell ref="C4:I4"/>
    <mergeCell ref="A5:B5"/>
    <mergeCell ref="C5:F5"/>
    <mergeCell ref="A6:B6"/>
    <mergeCell ref="C6:F6"/>
    <mergeCell ref="A7:B8"/>
    <mergeCell ref="C7:F7"/>
    <mergeCell ref="C8:F8"/>
    <mergeCell ref="A9:F9"/>
    <mergeCell ref="A10:F10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5:C25"/>
    <mergeCell ref="D25:E25"/>
    <mergeCell ref="B22:C22"/>
    <mergeCell ref="D22:E22"/>
    <mergeCell ref="B23:C23"/>
    <mergeCell ref="D23:E23"/>
    <mergeCell ref="B24:C24"/>
    <mergeCell ref="D24:E2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L25" sqref="L25"/>
    </sheetView>
  </sheetViews>
  <sheetFormatPr defaultRowHeight="15.75" customHeight="1" x14ac:dyDescent="0.2"/>
  <cols>
    <col min="1" max="1" width="27.85546875" style="34" customWidth="1"/>
    <col min="2" max="2" width="14.140625" style="34" customWidth="1"/>
    <col min="3" max="3" width="11.7109375" style="34" customWidth="1"/>
    <col min="4" max="4" width="19.5703125" style="34" customWidth="1"/>
    <col min="5" max="5" width="15.5703125" style="34" customWidth="1"/>
    <col min="6" max="6" width="1.7109375" style="34" hidden="1" customWidth="1"/>
    <col min="7" max="9" width="8.85546875" style="34" hidden="1" customWidth="1"/>
    <col min="10" max="256" width="9.140625" style="34"/>
    <col min="257" max="257" width="27.85546875" style="34" customWidth="1"/>
    <col min="258" max="258" width="14.140625" style="34" customWidth="1"/>
    <col min="259" max="259" width="11.7109375" style="34" customWidth="1"/>
    <col min="260" max="260" width="19.5703125" style="34" customWidth="1"/>
    <col min="261" max="261" width="15.5703125" style="34" customWidth="1"/>
    <col min="262" max="265" width="0" style="34" hidden="1" customWidth="1"/>
    <col min="266" max="512" width="9.140625" style="34"/>
    <col min="513" max="513" width="27.85546875" style="34" customWidth="1"/>
    <col min="514" max="514" width="14.140625" style="34" customWidth="1"/>
    <col min="515" max="515" width="11.7109375" style="34" customWidth="1"/>
    <col min="516" max="516" width="19.5703125" style="34" customWidth="1"/>
    <col min="517" max="517" width="15.5703125" style="34" customWidth="1"/>
    <col min="518" max="521" width="0" style="34" hidden="1" customWidth="1"/>
    <col min="522" max="768" width="9.140625" style="34"/>
    <col min="769" max="769" width="27.85546875" style="34" customWidth="1"/>
    <col min="770" max="770" width="14.140625" style="34" customWidth="1"/>
    <col min="771" max="771" width="11.7109375" style="34" customWidth="1"/>
    <col min="772" max="772" width="19.5703125" style="34" customWidth="1"/>
    <col min="773" max="773" width="15.5703125" style="34" customWidth="1"/>
    <col min="774" max="777" width="0" style="34" hidden="1" customWidth="1"/>
    <col min="778" max="1024" width="9.140625" style="34"/>
    <col min="1025" max="1025" width="27.85546875" style="34" customWidth="1"/>
    <col min="1026" max="1026" width="14.140625" style="34" customWidth="1"/>
    <col min="1027" max="1027" width="11.7109375" style="34" customWidth="1"/>
    <col min="1028" max="1028" width="19.5703125" style="34" customWidth="1"/>
    <col min="1029" max="1029" width="15.5703125" style="34" customWidth="1"/>
    <col min="1030" max="1033" width="0" style="34" hidden="1" customWidth="1"/>
    <col min="1034" max="1280" width="9.140625" style="34"/>
    <col min="1281" max="1281" width="27.85546875" style="34" customWidth="1"/>
    <col min="1282" max="1282" width="14.140625" style="34" customWidth="1"/>
    <col min="1283" max="1283" width="11.7109375" style="34" customWidth="1"/>
    <col min="1284" max="1284" width="19.5703125" style="34" customWidth="1"/>
    <col min="1285" max="1285" width="15.5703125" style="34" customWidth="1"/>
    <col min="1286" max="1289" width="0" style="34" hidden="1" customWidth="1"/>
    <col min="1290" max="1536" width="9.140625" style="34"/>
    <col min="1537" max="1537" width="27.85546875" style="34" customWidth="1"/>
    <col min="1538" max="1538" width="14.140625" style="34" customWidth="1"/>
    <col min="1539" max="1539" width="11.7109375" style="34" customWidth="1"/>
    <col min="1540" max="1540" width="19.5703125" style="34" customWidth="1"/>
    <col min="1541" max="1541" width="15.5703125" style="34" customWidth="1"/>
    <col min="1542" max="1545" width="0" style="34" hidden="1" customWidth="1"/>
    <col min="1546" max="1792" width="9.140625" style="34"/>
    <col min="1793" max="1793" width="27.85546875" style="34" customWidth="1"/>
    <col min="1794" max="1794" width="14.140625" style="34" customWidth="1"/>
    <col min="1795" max="1795" width="11.7109375" style="34" customWidth="1"/>
    <col min="1796" max="1796" width="19.5703125" style="34" customWidth="1"/>
    <col min="1797" max="1797" width="15.5703125" style="34" customWidth="1"/>
    <col min="1798" max="1801" width="0" style="34" hidden="1" customWidth="1"/>
    <col min="1802" max="2048" width="9.140625" style="34"/>
    <col min="2049" max="2049" width="27.85546875" style="34" customWidth="1"/>
    <col min="2050" max="2050" width="14.140625" style="34" customWidth="1"/>
    <col min="2051" max="2051" width="11.7109375" style="34" customWidth="1"/>
    <col min="2052" max="2052" width="19.5703125" style="34" customWidth="1"/>
    <col min="2053" max="2053" width="15.5703125" style="34" customWidth="1"/>
    <col min="2054" max="2057" width="0" style="34" hidden="1" customWidth="1"/>
    <col min="2058" max="2304" width="9.140625" style="34"/>
    <col min="2305" max="2305" width="27.85546875" style="34" customWidth="1"/>
    <col min="2306" max="2306" width="14.140625" style="34" customWidth="1"/>
    <col min="2307" max="2307" width="11.7109375" style="34" customWidth="1"/>
    <col min="2308" max="2308" width="19.5703125" style="34" customWidth="1"/>
    <col min="2309" max="2309" width="15.5703125" style="34" customWidth="1"/>
    <col min="2310" max="2313" width="0" style="34" hidden="1" customWidth="1"/>
    <col min="2314" max="2560" width="9.140625" style="34"/>
    <col min="2561" max="2561" width="27.85546875" style="34" customWidth="1"/>
    <col min="2562" max="2562" width="14.140625" style="34" customWidth="1"/>
    <col min="2563" max="2563" width="11.7109375" style="34" customWidth="1"/>
    <col min="2564" max="2564" width="19.5703125" style="34" customWidth="1"/>
    <col min="2565" max="2565" width="15.5703125" style="34" customWidth="1"/>
    <col min="2566" max="2569" width="0" style="34" hidden="1" customWidth="1"/>
    <col min="2570" max="2816" width="9.140625" style="34"/>
    <col min="2817" max="2817" width="27.85546875" style="34" customWidth="1"/>
    <col min="2818" max="2818" width="14.140625" style="34" customWidth="1"/>
    <col min="2819" max="2819" width="11.7109375" style="34" customWidth="1"/>
    <col min="2820" max="2820" width="19.5703125" style="34" customWidth="1"/>
    <col min="2821" max="2821" width="15.5703125" style="34" customWidth="1"/>
    <col min="2822" max="2825" width="0" style="34" hidden="1" customWidth="1"/>
    <col min="2826" max="3072" width="9.140625" style="34"/>
    <col min="3073" max="3073" width="27.85546875" style="34" customWidth="1"/>
    <col min="3074" max="3074" width="14.140625" style="34" customWidth="1"/>
    <col min="3075" max="3075" width="11.7109375" style="34" customWidth="1"/>
    <col min="3076" max="3076" width="19.5703125" style="34" customWidth="1"/>
    <col min="3077" max="3077" width="15.5703125" style="34" customWidth="1"/>
    <col min="3078" max="3081" width="0" style="34" hidden="1" customWidth="1"/>
    <col min="3082" max="3328" width="9.140625" style="34"/>
    <col min="3329" max="3329" width="27.85546875" style="34" customWidth="1"/>
    <col min="3330" max="3330" width="14.140625" style="34" customWidth="1"/>
    <col min="3331" max="3331" width="11.7109375" style="34" customWidth="1"/>
    <col min="3332" max="3332" width="19.5703125" style="34" customWidth="1"/>
    <col min="3333" max="3333" width="15.5703125" style="34" customWidth="1"/>
    <col min="3334" max="3337" width="0" style="34" hidden="1" customWidth="1"/>
    <col min="3338" max="3584" width="9.140625" style="34"/>
    <col min="3585" max="3585" width="27.85546875" style="34" customWidth="1"/>
    <col min="3586" max="3586" width="14.140625" style="34" customWidth="1"/>
    <col min="3587" max="3587" width="11.7109375" style="34" customWidth="1"/>
    <col min="3588" max="3588" width="19.5703125" style="34" customWidth="1"/>
    <col min="3589" max="3589" width="15.5703125" style="34" customWidth="1"/>
    <col min="3590" max="3593" width="0" style="34" hidden="1" customWidth="1"/>
    <col min="3594" max="3840" width="9.140625" style="34"/>
    <col min="3841" max="3841" width="27.85546875" style="34" customWidth="1"/>
    <col min="3842" max="3842" width="14.140625" style="34" customWidth="1"/>
    <col min="3843" max="3843" width="11.7109375" style="34" customWidth="1"/>
    <col min="3844" max="3844" width="19.5703125" style="34" customWidth="1"/>
    <col min="3845" max="3845" width="15.5703125" style="34" customWidth="1"/>
    <col min="3846" max="3849" width="0" style="34" hidden="1" customWidth="1"/>
    <col min="3850" max="4096" width="9.140625" style="34"/>
    <col min="4097" max="4097" width="27.85546875" style="34" customWidth="1"/>
    <col min="4098" max="4098" width="14.140625" style="34" customWidth="1"/>
    <col min="4099" max="4099" width="11.7109375" style="34" customWidth="1"/>
    <col min="4100" max="4100" width="19.5703125" style="34" customWidth="1"/>
    <col min="4101" max="4101" width="15.5703125" style="34" customWidth="1"/>
    <col min="4102" max="4105" width="0" style="34" hidden="1" customWidth="1"/>
    <col min="4106" max="4352" width="9.140625" style="34"/>
    <col min="4353" max="4353" width="27.85546875" style="34" customWidth="1"/>
    <col min="4354" max="4354" width="14.140625" style="34" customWidth="1"/>
    <col min="4355" max="4355" width="11.7109375" style="34" customWidth="1"/>
    <col min="4356" max="4356" width="19.5703125" style="34" customWidth="1"/>
    <col min="4357" max="4357" width="15.5703125" style="34" customWidth="1"/>
    <col min="4358" max="4361" width="0" style="34" hidden="1" customWidth="1"/>
    <col min="4362" max="4608" width="9.140625" style="34"/>
    <col min="4609" max="4609" width="27.85546875" style="34" customWidth="1"/>
    <col min="4610" max="4610" width="14.140625" style="34" customWidth="1"/>
    <col min="4611" max="4611" width="11.7109375" style="34" customWidth="1"/>
    <col min="4612" max="4612" width="19.5703125" style="34" customWidth="1"/>
    <col min="4613" max="4613" width="15.5703125" style="34" customWidth="1"/>
    <col min="4614" max="4617" width="0" style="34" hidden="1" customWidth="1"/>
    <col min="4618" max="4864" width="9.140625" style="34"/>
    <col min="4865" max="4865" width="27.85546875" style="34" customWidth="1"/>
    <col min="4866" max="4866" width="14.140625" style="34" customWidth="1"/>
    <col min="4867" max="4867" width="11.7109375" style="34" customWidth="1"/>
    <col min="4868" max="4868" width="19.5703125" style="34" customWidth="1"/>
    <col min="4869" max="4869" width="15.5703125" style="34" customWidth="1"/>
    <col min="4870" max="4873" width="0" style="34" hidden="1" customWidth="1"/>
    <col min="4874" max="5120" width="9.140625" style="34"/>
    <col min="5121" max="5121" width="27.85546875" style="34" customWidth="1"/>
    <col min="5122" max="5122" width="14.140625" style="34" customWidth="1"/>
    <col min="5123" max="5123" width="11.7109375" style="34" customWidth="1"/>
    <col min="5124" max="5124" width="19.5703125" style="34" customWidth="1"/>
    <col min="5125" max="5125" width="15.5703125" style="34" customWidth="1"/>
    <col min="5126" max="5129" width="0" style="34" hidden="1" customWidth="1"/>
    <col min="5130" max="5376" width="9.140625" style="34"/>
    <col min="5377" max="5377" width="27.85546875" style="34" customWidth="1"/>
    <col min="5378" max="5378" width="14.140625" style="34" customWidth="1"/>
    <col min="5379" max="5379" width="11.7109375" style="34" customWidth="1"/>
    <col min="5380" max="5380" width="19.5703125" style="34" customWidth="1"/>
    <col min="5381" max="5381" width="15.5703125" style="34" customWidth="1"/>
    <col min="5382" max="5385" width="0" style="34" hidden="1" customWidth="1"/>
    <col min="5386" max="5632" width="9.140625" style="34"/>
    <col min="5633" max="5633" width="27.85546875" style="34" customWidth="1"/>
    <col min="5634" max="5634" width="14.140625" style="34" customWidth="1"/>
    <col min="5635" max="5635" width="11.7109375" style="34" customWidth="1"/>
    <col min="5636" max="5636" width="19.5703125" style="34" customWidth="1"/>
    <col min="5637" max="5637" width="15.5703125" style="34" customWidth="1"/>
    <col min="5638" max="5641" width="0" style="34" hidden="1" customWidth="1"/>
    <col min="5642" max="5888" width="9.140625" style="34"/>
    <col min="5889" max="5889" width="27.85546875" style="34" customWidth="1"/>
    <col min="5890" max="5890" width="14.140625" style="34" customWidth="1"/>
    <col min="5891" max="5891" width="11.7109375" style="34" customWidth="1"/>
    <col min="5892" max="5892" width="19.5703125" style="34" customWidth="1"/>
    <col min="5893" max="5893" width="15.5703125" style="34" customWidth="1"/>
    <col min="5894" max="5897" width="0" style="34" hidden="1" customWidth="1"/>
    <col min="5898" max="6144" width="9.140625" style="34"/>
    <col min="6145" max="6145" width="27.85546875" style="34" customWidth="1"/>
    <col min="6146" max="6146" width="14.140625" style="34" customWidth="1"/>
    <col min="6147" max="6147" width="11.7109375" style="34" customWidth="1"/>
    <col min="6148" max="6148" width="19.5703125" style="34" customWidth="1"/>
    <col min="6149" max="6149" width="15.5703125" style="34" customWidth="1"/>
    <col min="6150" max="6153" width="0" style="34" hidden="1" customWidth="1"/>
    <col min="6154" max="6400" width="9.140625" style="34"/>
    <col min="6401" max="6401" width="27.85546875" style="34" customWidth="1"/>
    <col min="6402" max="6402" width="14.140625" style="34" customWidth="1"/>
    <col min="6403" max="6403" width="11.7109375" style="34" customWidth="1"/>
    <col min="6404" max="6404" width="19.5703125" style="34" customWidth="1"/>
    <col min="6405" max="6405" width="15.5703125" style="34" customWidth="1"/>
    <col min="6406" max="6409" width="0" style="34" hidden="1" customWidth="1"/>
    <col min="6410" max="6656" width="9.140625" style="34"/>
    <col min="6657" max="6657" width="27.85546875" style="34" customWidth="1"/>
    <col min="6658" max="6658" width="14.140625" style="34" customWidth="1"/>
    <col min="6659" max="6659" width="11.7109375" style="34" customWidth="1"/>
    <col min="6660" max="6660" width="19.5703125" style="34" customWidth="1"/>
    <col min="6661" max="6661" width="15.5703125" style="34" customWidth="1"/>
    <col min="6662" max="6665" width="0" style="34" hidden="1" customWidth="1"/>
    <col min="6666" max="6912" width="9.140625" style="34"/>
    <col min="6913" max="6913" width="27.85546875" style="34" customWidth="1"/>
    <col min="6914" max="6914" width="14.140625" style="34" customWidth="1"/>
    <col min="6915" max="6915" width="11.7109375" style="34" customWidth="1"/>
    <col min="6916" max="6916" width="19.5703125" style="34" customWidth="1"/>
    <col min="6917" max="6917" width="15.5703125" style="34" customWidth="1"/>
    <col min="6918" max="6921" width="0" style="34" hidden="1" customWidth="1"/>
    <col min="6922" max="7168" width="9.140625" style="34"/>
    <col min="7169" max="7169" width="27.85546875" style="34" customWidth="1"/>
    <col min="7170" max="7170" width="14.140625" style="34" customWidth="1"/>
    <col min="7171" max="7171" width="11.7109375" style="34" customWidth="1"/>
    <col min="7172" max="7172" width="19.5703125" style="34" customWidth="1"/>
    <col min="7173" max="7173" width="15.5703125" style="34" customWidth="1"/>
    <col min="7174" max="7177" width="0" style="34" hidden="1" customWidth="1"/>
    <col min="7178" max="7424" width="9.140625" style="34"/>
    <col min="7425" max="7425" width="27.85546875" style="34" customWidth="1"/>
    <col min="7426" max="7426" width="14.140625" style="34" customWidth="1"/>
    <col min="7427" max="7427" width="11.7109375" style="34" customWidth="1"/>
    <col min="7428" max="7428" width="19.5703125" style="34" customWidth="1"/>
    <col min="7429" max="7429" width="15.5703125" style="34" customWidth="1"/>
    <col min="7430" max="7433" width="0" style="34" hidden="1" customWidth="1"/>
    <col min="7434" max="7680" width="9.140625" style="34"/>
    <col min="7681" max="7681" width="27.85546875" style="34" customWidth="1"/>
    <col min="7682" max="7682" width="14.140625" style="34" customWidth="1"/>
    <col min="7683" max="7683" width="11.7109375" style="34" customWidth="1"/>
    <col min="7684" max="7684" width="19.5703125" style="34" customWidth="1"/>
    <col min="7685" max="7685" width="15.5703125" style="34" customWidth="1"/>
    <col min="7686" max="7689" width="0" style="34" hidden="1" customWidth="1"/>
    <col min="7690" max="7936" width="9.140625" style="34"/>
    <col min="7937" max="7937" width="27.85546875" style="34" customWidth="1"/>
    <col min="7938" max="7938" width="14.140625" style="34" customWidth="1"/>
    <col min="7939" max="7939" width="11.7109375" style="34" customWidth="1"/>
    <col min="7940" max="7940" width="19.5703125" style="34" customWidth="1"/>
    <col min="7941" max="7941" width="15.5703125" style="34" customWidth="1"/>
    <col min="7942" max="7945" width="0" style="34" hidden="1" customWidth="1"/>
    <col min="7946" max="8192" width="9.140625" style="34"/>
    <col min="8193" max="8193" width="27.85546875" style="34" customWidth="1"/>
    <col min="8194" max="8194" width="14.140625" style="34" customWidth="1"/>
    <col min="8195" max="8195" width="11.7109375" style="34" customWidth="1"/>
    <col min="8196" max="8196" width="19.5703125" style="34" customWidth="1"/>
    <col min="8197" max="8197" width="15.5703125" style="34" customWidth="1"/>
    <col min="8198" max="8201" width="0" style="34" hidden="1" customWidth="1"/>
    <col min="8202" max="8448" width="9.140625" style="34"/>
    <col min="8449" max="8449" width="27.85546875" style="34" customWidth="1"/>
    <col min="8450" max="8450" width="14.140625" style="34" customWidth="1"/>
    <col min="8451" max="8451" width="11.7109375" style="34" customWidth="1"/>
    <col min="8452" max="8452" width="19.5703125" style="34" customWidth="1"/>
    <col min="8453" max="8453" width="15.5703125" style="34" customWidth="1"/>
    <col min="8454" max="8457" width="0" style="34" hidden="1" customWidth="1"/>
    <col min="8458" max="8704" width="9.140625" style="34"/>
    <col min="8705" max="8705" width="27.85546875" style="34" customWidth="1"/>
    <col min="8706" max="8706" width="14.140625" style="34" customWidth="1"/>
    <col min="8707" max="8707" width="11.7109375" style="34" customWidth="1"/>
    <col min="8708" max="8708" width="19.5703125" style="34" customWidth="1"/>
    <col min="8709" max="8709" width="15.5703125" style="34" customWidth="1"/>
    <col min="8710" max="8713" width="0" style="34" hidden="1" customWidth="1"/>
    <col min="8714" max="8960" width="9.140625" style="34"/>
    <col min="8961" max="8961" width="27.85546875" style="34" customWidth="1"/>
    <col min="8962" max="8962" width="14.140625" style="34" customWidth="1"/>
    <col min="8963" max="8963" width="11.7109375" style="34" customWidth="1"/>
    <col min="8964" max="8964" width="19.5703125" style="34" customWidth="1"/>
    <col min="8965" max="8965" width="15.5703125" style="34" customWidth="1"/>
    <col min="8966" max="8969" width="0" style="34" hidden="1" customWidth="1"/>
    <col min="8970" max="9216" width="9.140625" style="34"/>
    <col min="9217" max="9217" width="27.85546875" style="34" customWidth="1"/>
    <col min="9218" max="9218" width="14.140625" style="34" customWidth="1"/>
    <col min="9219" max="9219" width="11.7109375" style="34" customWidth="1"/>
    <col min="9220" max="9220" width="19.5703125" style="34" customWidth="1"/>
    <col min="9221" max="9221" width="15.5703125" style="34" customWidth="1"/>
    <col min="9222" max="9225" width="0" style="34" hidden="1" customWidth="1"/>
    <col min="9226" max="9472" width="9.140625" style="34"/>
    <col min="9473" max="9473" width="27.85546875" style="34" customWidth="1"/>
    <col min="9474" max="9474" width="14.140625" style="34" customWidth="1"/>
    <col min="9475" max="9475" width="11.7109375" style="34" customWidth="1"/>
    <col min="9476" max="9476" width="19.5703125" style="34" customWidth="1"/>
    <col min="9477" max="9477" width="15.5703125" style="34" customWidth="1"/>
    <col min="9478" max="9481" width="0" style="34" hidden="1" customWidth="1"/>
    <col min="9482" max="9728" width="9.140625" style="34"/>
    <col min="9729" max="9729" width="27.85546875" style="34" customWidth="1"/>
    <col min="9730" max="9730" width="14.140625" style="34" customWidth="1"/>
    <col min="9731" max="9731" width="11.7109375" style="34" customWidth="1"/>
    <col min="9732" max="9732" width="19.5703125" style="34" customWidth="1"/>
    <col min="9733" max="9733" width="15.5703125" style="34" customWidth="1"/>
    <col min="9734" max="9737" width="0" style="34" hidden="1" customWidth="1"/>
    <col min="9738" max="9984" width="9.140625" style="34"/>
    <col min="9985" max="9985" width="27.85546875" style="34" customWidth="1"/>
    <col min="9986" max="9986" width="14.140625" style="34" customWidth="1"/>
    <col min="9987" max="9987" width="11.7109375" style="34" customWidth="1"/>
    <col min="9988" max="9988" width="19.5703125" style="34" customWidth="1"/>
    <col min="9989" max="9989" width="15.5703125" style="34" customWidth="1"/>
    <col min="9990" max="9993" width="0" style="34" hidden="1" customWidth="1"/>
    <col min="9994" max="10240" width="9.140625" style="34"/>
    <col min="10241" max="10241" width="27.85546875" style="34" customWidth="1"/>
    <col min="10242" max="10242" width="14.140625" style="34" customWidth="1"/>
    <col min="10243" max="10243" width="11.7109375" style="34" customWidth="1"/>
    <col min="10244" max="10244" width="19.5703125" style="34" customWidth="1"/>
    <col min="10245" max="10245" width="15.5703125" style="34" customWidth="1"/>
    <col min="10246" max="10249" width="0" style="34" hidden="1" customWidth="1"/>
    <col min="10250" max="10496" width="9.140625" style="34"/>
    <col min="10497" max="10497" width="27.85546875" style="34" customWidth="1"/>
    <col min="10498" max="10498" width="14.140625" style="34" customWidth="1"/>
    <col min="10499" max="10499" width="11.7109375" style="34" customWidth="1"/>
    <col min="10500" max="10500" width="19.5703125" style="34" customWidth="1"/>
    <col min="10501" max="10501" width="15.5703125" style="34" customWidth="1"/>
    <col min="10502" max="10505" width="0" style="34" hidden="1" customWidth="1"/>
    <col min="10506" max="10752" width="9.140625" style="34"/>
    <col min="10753" max="10753" width="27.85546875" style="34" customWidth="1"/>
    <col min="10754" max="10754" width="14.140625" style="34" customWidth="1"/>
    <col min="10755" max="10755" width="11.7109375" style="34" customWidth="1"/>
    <col min="10756" max="10756" width="19.5703125" style="34" customWidth="1"/>
    <col min="10757" max="10757" width="15.5703125" style="34" customWidth="1"/>
    <col min="10758" max="10761" width="0" style="34" hidden="1" customWidth="1"/>
    <col min="10762" max="11008" width="9.140625" style="34"/>
    <col min="11009" max="11009" width="27.85546875" style="34" customWidth="1"/>
    <col min="11010" max="11010" width="14.140625" style="34" customWidth="1"/>
    <col min="11011" max="11011" width="11.7109375" style="34" customWidth="1"/>
    <col min="11012" max="11012" width="19.5703125" style="34" customWidth="1"/>
    <col min="11013" max="11013" width="15.5703125" style="34" customWidth="1"/>
    <col min="11014" max="11017" width="0" style="34" hidden="1" customWidth="1"/>
    <col min="11018" max="11264" width="9.140625" style="34"/>
    <col min="11265" max="11265" width="27.85546875" style="34" customWidth="1"/>
    <col min="11266" max="11266" width="14.140625" style="34" customWidth="1"/>
    <col min="11267" max="11267" width="11.7109375" style="34" customWidth="1"/>
    <col min="11268" max="11268" width="19.5703125" style="34" customWidth="1"/>
    <col min="11269" max="11269" width="15.5703125" style="34" customWidth="1"/>
    <col min="11270" max="11273" width="0" style="34" hidden="1" customWidth="1"/>
    <col min="11274" max="11520" width="9.140625" style="34"/>
    <col min="11521" max="11521" width="27.85546875" style="34" customWidth="1"/>
    <col min="11522" max="11522" width="14.140625" style="34" customWidth="1"/>
    <col min="11523" max="11523" width="11.7109375" style="34" customWidth="1"/>
    <col min="11524" max="11524" width="19.5703125" style="34" customWidth="1"/>
    <col min="11525" max="11525" width="15.5703125" style="34" customWidth="1"/>
    <col min="11526" max="11529" width="0" style="34" hidden="1" customWidth="1"/>
    <col min="11530" max="11776" width="9.140625" style="34"/>
    <col min="11777" max="11777" width="27.85546875" style="34" customWidth="1"/>
    <col min="11778" max="11778" width="14.140625" style="34" customWidth="1"/>
    <col min="11779" max="11779" width="11.7109375" style="34" customWidth="1"/>
    <col min="11780" max="11780" width="19.5703125" style="34" customWidth="1"/>
    <col min="11781" max="11781" width="15.5703125" style="34" customWidth="1"/>
    <col min="11782" max="11785" width="0" style="34" hidden="1" customWidth="1"/>
    <col min="11786" max="12032" width="9.140625" style="34"/>
    <col min="12033" max="12033" width="27.85546875" style="34" customWidth="1"/>
    <col min="12034" max="12034" width="14.140625" style="34" customWidth="1"/>
    <col min="12035" max="12035" width="11.7109375" style="34" customWidth="1"/>
    <col min="12036" max="12036" width="19.5703125" style="34" customWidth="1"/>
    <col min="12037" max="12037" width="15.5703125" style="34" customWidth="1"/>
    <col min="12038" max="12041" width="0" style="34" hidden="1" customWidth="1"/>
    <col min="12042" max="12288" width="9.140625" style="34"/>
    <col min="12289" max="12289" width="27.85546875" style="34" customWidth="1"/>
    <col min="12290" max="12290" width="14.140625" style="34" customWidth="1"/>
    <col min="12291" max="12291" width="11.7109375" style="34" customWidth="1"/>
    <col min="12292" max="12292" width="19.5703125" style="34" customWidth="1"/>
    <col min="12293" max="12293" width="15.5703125" style="34" customWidth="1"/>
    <col min="12294" max="12297" width="0" style="34" hidden="1" customWidth="1"/>
    <col min="12298" max="12544" width="9.140625" style="34"/>
    <col min="12545" max="12545" width="27.85546875" style="34" customWidth="1"/>
    <col min="12546" max="12546" width="14.140625" style="34" customWidth="1"/>
    <col min="12547" max="12547" width="11.7109375" style="34" customWidth="1"/>
    <col min="12548" max="12548" width="19.5703125" style="34" customWidth="1"/>
    <col min="12549" max="12549" width="15.5703125" style="34" customWidth="1"/>
    <col min="12550" max="12553" width="0" style="34" hidden="1" customWidth="1"/>
    <col min="12554" max="12800" width="9.140625" style="34"/>
    <col min="12801" max="12801" width="27.85546875" style="34" customWidth="1"/>
    <col min="12802" max="12802" width="14.140625" style="34" customWidth="1"/>
    <col min="12803" max="12803" width="11.7109375" style="34" customWidth="1"/>
    <col min="12804" max="12804" width="19.5703125" style="34" customWidth="1"/>
    <col min="12805" max="12805" width="15.5703125" style="34" customWidth="1"/>
    <col min="12806" max="12809" width="0" style="34" hidden="1" customWidth="1"/>
    <col min="12810" max="13056" width="9.140625" style="34"/>
    <col min="13057" max="13057" width="27.85546875" style="34" customWidth="1"/>
    <col min="13058" max="13058" width="14.140625" style="34" customWidth="1"/>
    <col min="13059" max="13059" width="11.7109375" style="34" customWidth="1"/>
    <col min="13060" max="13060" width="19.5703125" style="34" customWidth="1"/>
    <col min="13061" max="13061" width="15.5703125" style="34" customWidth="1"/>
    <col min="13062" max="13065" width="0" style="34" hidden="1" customWidth="1"/>
    <col min="13066" max="13312" width="9.140625" style="34"/>
    <col min="13313" max="13313" width="27.85546875" style="34" customWidth="1"/>
    <col min="13314" max="13314" width="14.140625" style="34" customWidth="1"/>
    <col min="13315" max="13315" width="11.7109375" style="34" customWidth="1"/>
    <col min="13316" max="13316" width="19.5703125" style="34" customWidth="1"/>
    <col min="13317" max="13317" width="15.5703125" style="34" customWidth="1"/>
    <col min="13318" max="13321" width="0" style="34" hidden="1" customWidth="1"/>
    <col min="13322" max="13568" width="9.140625" style="34"/>
    <col min="13569" max="13569" width="27.85546875" style="34" customWidth="1"/>
    <col min="13570" max="13570" width="14.140625" style="34" customWidth="1"/>
    <col min="13571" max="13571" width="11.7109375" style="34" customWidth="1"/>
    <col min="13572" max="13572" width="19.5703125" style="34" customWidth="1"/>
    <col min="13573" max="13573" width="15.5703125" style="34" customWidth="1"/>
    <col min="13574" max="13577" width="0" style="34" hidden="1" customWidth="1"/>
    <col min="13578" max="13824" width="9.140625" style="34"/>
    <col min="13825" max="13825" width="27.85546875" style="34" customWidth="1"/>
    <col min="13826" max="13826" width="14.140625" style="34" customWidth="1"/>
    <col min="13827" max="13827" width="11.7109375" style="34" customWidth="1"/>
    <col min="13828" max="13828" width="19.5703125" style="34" customWidth="1"/>
    <col min="13829" max="13829" width="15.5703125" style="34" customWidth="1"/>
    <col min="13830" max="13833" width="0" style="34" hidden="1" customWidth="1"/>
    <col min="13834" max="14080" width="9.140625" style="34"/>
    <col min="14081" max="14081" width="27.85546875" style="34" customWidth="1"/>
    <col min="14082" max="14082" width="14.140625" style="34" customWidth="1"/>
    <col min="14083" max="14083" width="11.7109375" style="34" customWidth="1"/>
    <col min="14084" max="14084" width="19.5703125" style="34" customWidth="1"/>
    <col min="14085" max="14085" width="15.5703125" style="34" customWidth="1"/>
    <col min="14086" max="14089" width="0" style="34" hidden="1" customWidth="1"/>
    <col min="14090" max="14336" width="9.140625" style="34"/>
    <col min="14337" max="14337" width="27.85546875" style="34" customWidth="1"/>
    <col min="14338" max="14338" width="14.140625" style="34" customWidth="1"/>
    <col min="14339" max="14339" width="11.7109375" style="34" customWidth="1"/>
    <col min="14340" max="14340" width="19.5703125" style="34" customWidth="1"/>
    <col min="14341" max="14341" width="15.5703125" style="34" customWidth="1"/>
    <col min="14342" max="14345" width="0" style="34" hidden="1" customWidth="1"/>
    <col min="14346" max="14592" width="9.140625" style="34"/>
    <col min="14593" max="14593" width="27.85546875" style="34" customWidth="1"/>
    <col min="14594" max="14594" width="14.140625" style="34" customWidth="1"/>
    <col min="14595" max="14595" width="11.7109375" style="34" customWidth="1"/>
    <col min="14596" max="14596" width="19.5703125" style="34" customWidth="1"/>
    <col min="14597" max="14597" width="15.5703125" style="34" customWidth="1"/>
    <col min="14598" max="14601" width="0" style="34" hidden="1" customWidth="1"/>
    <col min="14602" max="14848" width="9.140625" style="34"/>
    <col min="14849" max="14849" width="27.85546875" style="34" customWidth="1"/>
    <col min="14850" max="14850" width="14.140625" style="34" customWidth="1"/>
    <col min="14851" max="14851" width="11.7109375" style="34" customWidth="1"/>
    <col min="14852" max="14852" width="19.5703125" style="34" customWidth="1"/>
    <col min="14853" max="14853" width="15.5703125" style="34" customWidth="1"/>
    <col min="14854" max="14857" width="0" style="34" hidden="1" customWidth="1"/>
    <col min="14858" max="15104" width="9.140625" style="34"/>
    <col min="15105" max="15105" width="27.85546875" style="34" customWidth="1"/>
    <col min="15106" max="15106" width="14.140625" style="34" customWidth="1"/>
    <col min="15107" max="15107" width="11.7109375" style="34" customWidth="1"/>
    <col min="15108" max="15108" width="19.5703125" style="34" customWidth="1"/>
    <col min="15109" max="15109" width="15.5703125" style="34" customWidth="1"/>
    <col min="15110" max="15113" width="0" style="34" hidden="1" customWidth="1"/>
    <col min="15114" max="15360" width="9.140625" style="34"/>
    <col min="15361" max="15361" width="27.85546875" style="34" customWidth="1"/>
    <col min="15362" max="15362" width="14.140625" style="34" customWidth="1"/>
    <col min="15363" max="15363" width="11.7109375" style="34" customWidth="1"/>
    <col min="15364" max="15364" width="19.5703125" style="34" customWidth="1"/>
    <col min="15365" max="15365" width="15.5703125" style="34" customWidth="1"/>
    <col min="15366" max="15369" width="0" style="34" hidden="1" customWidth="1"/>
    <col min="15370" max="15616" width="9.140625" style="34"/>
    <col min="15617" max="15617" width="27.85546875" style="34" customWidth="1"/>
    <col min="15618" max="15618" width="14.140625" style="34" customWidth="1"/>
    <col min="15619" max="15619" width="11.7109375" style="34" customWidth="1"/>
    <col min="15620" max="15620" width="19.5703125" style="34" customWidth="1"/>
    <col min="15621" max="15621" width="15.5703125" style="34" customWidth="1"/>
    <col min="15622" max="15625" width="0" style="34" hidden="1" customWidth="1"/>
    <col min="15626" max="15872" width="9.140625" style="34"/>
    <col min="15873" max="15873" width="27.85546875" style="34" customWidth="1"/>
    <col min="15874" max="15874" width="14.140625" style="34" customWidth="1"/>
    <col min="15875" max="15875" width="11.7109375" style="34" customWidth="1"/>
    <col min="15876" max="15876" width="19.5703125" style="34" customWidth="1"/>
    <col min="15877" max="15877" width="15.5703125" style="34" customWidth="1"/>
    <col min="15878" max="15881" width="0" style="34" hidden="1" customWidth="1"/>
    <col min="15882" max="16128" width="9.140625" style="34"/>
    <col min="16129" max="16129" width="27.85546875" style="34" customWidth="1"/>
    <col min="16130" max="16130" width="14.140625" style="34" customWidth="1"/>
    <col min="16131" max="16131" width="11.7109375" style="34" customWidth="1"/>
    <col min="16132" max="16132" width="19.5703125" style="34" customWidth="1"/>
    <col min="16133" max="16133" width="15.5703125" style="34" customWidth="1"/>
    <col min="16134" max="16137" width="0" style="34" hidden="1" customWidth="1"/>
    <col min="16138" max="16384" width="9.140625" style="34"/>
  </cols>
  <sheetData>
    <row r="1" spans="1:10" ht="15.75" customHeight="1" x14ac:dyDescent="0.2">
      <c r="A1" s="669" t="s">
        <v>403</v>
      </c>
      <c r="B1" s="669"/>
      <c r="C1" s="670"/>
      <c r="D1" s="670"/>
      <c r="E1" s="268" t="s">
        <v>404</v>
      </c>
    </row>
    <row r="2" spans="1:10" ht="15.75" customHeight="1" x14ac:dyDescent="0.2">
      <c r="A2" s="669" t="s">
        <v>405</v>
      </c>
      <c r="B2" s="669"/>
      <c r="C2" s="670"/>
      <c r="D2" s="670"/>
    </row>
    <row r="3" spans="1:10" ht="15.75" customHeight="1" x14ac:dyDescent="0.2">
      <c r="A3" s="669" t="s">
        <v>377</v>
      </c>
      <c r="B3" s="669"/>
      <c r="C3" s="670"/>
      <c r="D3" s="670"/>
    </row>
    <row r="4" spans="1:10" ht="15.75" customHeight="1" x14ac:dyDescent="0.2">
      <c r="A4" s="669" t="s">
        <v>484</v>
      </c>
      <c r="B4" s="669"/>
      <c r="C4" s="670"/>
      <c r="D4" s="670"/>
    </row>
    <row r="5" spans="1:10" ht="15.75" customHeight="1" x14ac:dyDescent="0.2">
      <c r="A5" s="669" t="s">
        <v>483</v>
      </c>
      <c r="B5" s="669"/>
      <c r="C5" s="670"/>
      <c r="D5" s="670"/>
    </row>
    <row r="6" spans="1:10" ht="15.75" customHeight="1" x14ac:dyDescent="0.2">
      <c r="A6" s="669" t="s">
        <v>49</v>
      </c>
      <c r="B6" s="669"/>
      <c r="C6" s="670"/>
      <c r="D6" s="670"/>
    </row>
    <row r="7" spans="1:10" ht="15.75" customHeight="1" x14ac:dyDescent="0.2">
      <c r="A7" s="11"/>
      <c r="B7" s="11"/>
      <c r="C7" s="11"/>
      <c r="D7" s="11"/>
    </row>
    <row r="8" spans="1:10" ht="15.75" customHeight="1" thickBo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</row>
    <row r="9" spans="1:10" ht="15.75" customHeight="1" thickBot="1" x14ac:dyDescent="0.25">
      <c r="A9" s="664" t="s">
        <v>522</v>
      </c>
      <c r="B9" s="664"/>
      <c r="C9" s="664"/>
      <c r="D9" s="664"/>
      <c r="E9" s="664"/>
      <c r="F9" s="30"/>
      <c r="G9" s="30"/>
      <c r="H9" s="83"/>
      <c r="I9" s="30"/>
      <c r="J9" s="30"/>
    </row>
    <row r="10" spans="1:10" ht="15.75" customHeight="1" x14ac:dyDescent="0.2">
      <c r="A10" s="84"/>
      <c r="B10" s="84"/>
      <c r="C10" s="84"/>
      <c r="D10" s="84"/>
      <c r="E10" s="84"/>
      <c r="F10" s="30"/>
      <c r="G10" s="30"/>
      <c r="H10" s="30"/>
      <c r="I10" s="30"/>
      <c r="J10" s="30"/>
    </row>
    <row r="12" spans="1:10" ht="15.75" customHeight="1" x14ac:dyDescent="0.2">
      <c r="A12" s="665" t="s">
        <v>51</v>
      </c>
      <c r="B12" s="667" t="s">
        <v>406</v>
      </c>
      <c r="C12" s="667" t="s">
        <v>407</v>
      </c>
      <c r="D12" s="667" t="s">
        <v>408</v>
      </c>
      <c r="E12" s="668" t="s">
        <v>409</v>
      </c>
    </row>
    <row r="13" spans="1:10" ht="15.75" customHeight="1" x14ac:dyDescent="0.2">
      <c r="A13" s="666"/>
      <c r="B13" s="667"/>
      <c r="C13" s="667"/>
      <c r="D13" s="667"/>
      <c r="E13" s="668"/>
    </row>
    <row r="14" spans="1:10" ht="12" x14ac:dyDescent="0.2">
      <c r="A14" s="504" t="s">
        <v>486</v>
      </c>
      <c r="B14" s="504" t="s">
        <v>146</v>
      </c>
      <c r="C14" s="505">
        <v>70</v>
      </c>
      <c r="D14" s="506">
        <f>E14/C14</f>
        <v>0.71699999999999997</v>
      </c>
      <c r="E14" s="507">
        <v>50.19</v>
      </c>
    </row>
    <row r="15" spans="1:10" ht="12" x14ac:dyDescent="0.2">
      <c r="A15" s="504" t="s">
        <v>487</v>
      </c>
      <c r="B15" s="504" t="s">
        <v>461</v>
      </c>
      <c r="C15" s="505">
        <v>20</v>
      </c>
      <c r="D15" s="506">
        <f t="shared" ref="D15:D18" si="0">E15/C15</f>
        <v>1.8260000000000001</v>
      </c>
      <c r="E15" s="507">
        <v>36.520000000000003</v>
      </c>
      <c r="J15" s="85"/>
    </row>
    <row r="16" spans="1:10" ht="12" x14ac:dyDescent="0.2">
      <c r="A16" s="504" t="s">
        <v>488</v>
      </c>
      <c r="B16" s="504" t="s">
        <v>92</v>
      </c>
      <c r="C16" s="505">
        <v>200</v>
      </c>
      <c r="D16" s="506">
        <f t="shared" si="0"/>
        <v>10.199999999999999</v>
      </c>
      <c r="E16" s="507">
        <v>2039.9999999999998</v>
      </c>
    </row>
    <row r="17" spans="1:11" ht="12" x14ac:dyDescent="0.2">
      <c r="A17" s="504" t="s">
        <v>489</v>
      </c>
      <c r="B17" s="504" t="s">
        <v>460</v>
      </c>
      <c r="C17" s="505">
        <v>155</v>
      </c>
      <c r="D17" s="506">
        <f t="shared" si="0"/>
        <v>1.5846451612903225</v>
      </c>
      <c r="E17" s="507">
        <v>245.62</v>
      </c>
    </row>
    <row r="18" spans="1:11" ht="12" x14ac:dyDescent="0.2">
      <c r="A18" s="504" t="s">
        <v>490</v>
      </c>
      <c r="B18" s="504" t="s">
        <v>455</v>
      </c>
      <c r="C18" s="505">
        <v>4000</v>
      </c>
      <c r="D18" s="506">
        <f t="shared" si="0"/>
        <v>1.1000000000000001</v>
      </c>
      <c r="E18" s="507">
        <v>4400</v>
      </c>
    </row>
    <row r="19" spans="1:11" ht="17.25" customHeight="1" x14ac:dyDescent="0.2">
      <c r="A19" s="86"/>
      <c r="B19" s="87"/>
      <c r="C19" s="88"/>
      <c r="D19" s="89"/>
      <c r="E19" s="281"/>
    </row>
    <row r="20" spans="1:11" ht="15.75" customHeight="1" x14ac:dyDescent="0.2">
      <c r="A20" s="90" t="s">
        <v>410</v>
      </c>
      <c r="B20" s="91"/>
      <c r="C20" s="115">
        <f>C14+C15+C16+C17+C18</f>
        <v>4445</v>
      </c>
      <c r="D20" s="291">
        <f>SUM(D14:D18)</f>
        <v>15.42764516129032</v>
      </c>
      <c r="E20" s="291">
        <f>SUM(E14:E19)</f>
        <v>6772.33</v>
      </c>
    </row>
    <row r="21" spans="1:11" ht="15.75" customHeight="1" x14ac:dyDescent="0.2">
      <c r="A21" s="92"/>
      <c r="B21" s="58"/>
      <c r="C21" s="58"/>
      <c r="D21" s="58"/>
      <c r="E21" s="93"/>
      <c r="K21" s="85"/>
    </row>
    <row r="22" spans="1:11" ht="15.75" customHeight="1" x14ac:dyDescent="0.2">
      <c r="A22" s="11" t="s">
        <v>239</v>
      </c>
      <c r="B22" s="35"/>
      <c r="C22" s="30"/>
      <c r="D22" s="35" t="s">
        <v>240</v>
      </c>
      <c r="E22" s="94"/>
      <c r="F22" s="95"/>
      <c r="G22" s="95"/>
      <c r="H22" s="95"/>
      <c r="I22" s="95"/>
    </row>
    <row r="23" spans="1:11" ht="15.75" customHeight="1" x14ac:dyDescent="0.2">
      <c r="A23" s="11" t="s">
        <v>463</v>
      </c>
      <c r="B23" s="35"/>
      <c r="C23" s="30"/>
      <c r="D23" s="35" t="s">
        <v>241</v>
      </c>
      <c r="E23" s="11"/>
      <c r="F23" s="95"/>
      <c r="G23" s="95"/>
      <c r="H23" s="95"/>
      <c r="I23" s="95"/>
    </row>
    <row r="24" spans="1:11" ht="15.75" customHeight="1" x14ac:dyDescent="0.2">
      <c r="A24" s="11"/>
      <c r="B24" s="35"/>
      <c r="C24" s="30"/>
      <c r="D24" s="35"/>
      <c r="E24" s="11"/>
      <c r="F24" s="95"/>
      <c r="G24" s="95"/>
      <c r="H24" s="95"/>
      <c r="I24" s="95"/>
    </row>
    <row r="25" spans="1:11" ht="15.75" customHeight="1" x14ac:dyDescent="0.2">
      <c r="B25" s="54"/>
      <c r="C25" s="30"/>
      <c r="F25" s="96"/>
      <c r="G25" s="95"/>
      <c r="H25" s="95"/>
      <c r="I25" s="95"/>
    </row>
  </sheetData>
  <mergeCells count="12">
    <mergeCell ref="A6:D6"/>
    <mergeCell ref="A1:D1"/>
    <mergeCell ref="A2:D2"/>
    <mergeCell ref="A3:D3"/>
    <mergeCell ref="A4:D4"/>
    <mergeCell ref="A5:D5"/>
    <mergeCell ref="A9:E9"/>
    <mergeCell ref="A12:A13"/>
    <mergeCell ref="B12:B13"/>
    <mergeCell ref="C12:C13"/>
    <mergeCell ref="D12:D13"/>
    <mergeCell ref="E12:E1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9"/>
  <sheetViews>
    <sheetView zoomScale="80" zoomScaleNormal="80" workbookViewId="0">
      <selection activeCell="G13" sqref="G13"/>
    </sheetView>
  </sheetViews>
  <sheetFormatPr defaultColWidth="9" defaultRowHeight="12.75" x14ac:dyDescent="0.2"/>
  <cols>
    <col min="1" max="1" width="6.5703125" style="27" customWidth="1"/>
    <col min="2" max="2" width="25.5703125" style="27" customWidth="1"/>
    <col min="3" max="3" width="32.7109375" style="27" customWidth="1"/>
    <col min="4" max="4" width="20" style="27" customWidth="1"/>
    <col min="5" max="5" width="17.7109375" style="27" customWidth="1"/>
    <col min="6" max="6" width="19.140625" style="27" customWidth="1"/>
    <col min="7" max="7" width="21.5703125" style="27" customWidth="1"/>
    <col min="8" max="8" width="17.140625" style="27" customWidth="1"/>
    <col min="9" max="9" width="9" style="27"/>
    <col min="10" max="10" width="14.85546875" style="27" bestFit="1" customWidth="1"/>
    <col min="11" max="11" width="12" style="27" bestFit="1" customWidth="1"/>
    <col min="12" max="16384" width="9" style="27"/>
  </cols>
  <sheetData>
    <row r="1" spans="1:11" ht="15.75" x14ac:dyDescent="0.25">
      <c r="A1" s="295"/>
      <c r="B1" s="295"/>
      <c r="C1" s="295"/>
      <c r="D1" s="295"/>
      <c r="E1" s="295"/>
      <c r="F1" s="295"/>
      <c r="G1" s="295"/>
      <c r="H1" s="479" t="s">
        <v>411</v>
      </c>
      <c r="I1" s="97"/>
    </row>
    <row r="2" spans="1:11" ht="15.75" x14ac:dyDescent="0.25">
      <c r="A2" s="673" t="s">
        <v>509</v>
      </c>
      <c r="B2" s="673"/>
      <c r="C2" s="673"/>
      <c r="D2" s="673"/>
      <c r="E2" s="673"/>
      <c r="F2" s="673"/>
      <c r="G2" s="673"/>
      <c r="H2" s="673"/>
      <c r="I2" s="97"/>
    </row>
    <row r="3" spans="1:11" ht="15.75" x14ac:dyDescent="0.25">
      <c r="A3" s="480"/>
      <c r="B3" s="480"/>
      <c r="C3" s="480"/>
      <c r="D3" s="480"/>
      <c r="E3" s="480"/>
      <c r="F3" s="480"/>
      <c r="G3" s="480"/>
      <c r="H3" s="480"/>
      <c r="I3" s="98"/>
    </row>
    <row r="4" spans="1:11" ht="63" x14ac:dyDescent="0.2">
      <c r="A4" s="481" t="s">
        <v>412</v>
      </c>
      <c r="B4" s="481" t="s">
        <v>413</v>
      </c>
      <c r="C4" s="481" t="s">
        <v>414</v>
      </c>
      <c r="D4" s="481" t="s">
        <v>415</v>
      </c>
      <c r="E4" s="481" t="s">
        <v>416</v>
      </c>
      <c r="F4" s="481" t="s">
        <v>417</v>
      </c>
      <c r="G4" s="481" t="s">
        <v>418</v>
      </c>
      <c r="H4" s="481" t="s">
        <v>419</v>
      </c>
      <c r="I4" s="98"/>
    </row>
    <row r="5" spans="1:11" ht="15.75" x14ac:dyDescent="0.25">
      <c r="A5" s="482">
        <v>1</v>
      </c>
      <c r="B5" s="483" t="s">
        <v>420</v>
      </c>
      <c r="C5" s="484">
        <v>0</v>
      </c>
      <c r="D5" s="483">
        <v>0</v>
      </c>
      <c r="E5" s="484">
        <v>0</v>
      </c>
      <c r="F5" s="483">
        <v>0</v>
      </c>
      <c r="G5" s="485">
        <f>C5+E5</f>
        <v>0</v>
      </c>
      <c r="H5" s="483">
        <f>D5+F5</f>
        <v>0</v>
      </c>
      <c r="I5" s="98"/>
    </row>
    <row r="6" spans="1:11" ht="15.75" x14ac:dyDescent="0.25">
      <c r="A6" s="482">
        <v>2</v>
      </c>
      <c r="B6" s="483" t="s">
        <v>421</v>
      </c>
      <c r="C6" s="484">
        <v>20797.563999999998</v>
      </c>
      <c r="D6" s="483">
        <v>1</v>
      </c>
      <c r="E6" s="484">
        <v>0</v>
      </c>
      <c r="F6" s="483">
        <v>0</v>
      </c>
      <c r="G6" s="485">
        <f t="shared" ref="G6:H11" si="0">C6+E6</f>
        <v>20797.563999999998</v>
      </c>
      <c r="H6" s="483">
        <f t="shared" si="0"/>
        <v>1</v>
      </c>
      <c r="I6" s="98"/>
      <c r="J6" s="100"/>
    </row>
    <row r="7" spans="1:11" ht="15.75" x14ac:dyDescent="0.25">
      <c r="A7" s="482">
        <v>3</v>
      </c>
      <c r="B7" s="483" t="s">
        <v>422</v>
      </c>
      <c r="C7" s="484">
        <v>1800565.1383</v>
      </c>
      <c r="D7" s="483">
        <v>6</v>
      </c>
      <c r="E7" s="484">
        <v>41084.904300000002</v>
      </c>
      <c r="F7" s="483">
        <v>1</v>
      </c>
      <c r="G7" s="485">
        <f t="shared" si="0"/>
        <v>1841650.0426</v>
      </c>
      <c r="H7" s="483">
        <f t="shared" si="0"/>
        <v>7</v>
      </c>
      <c r="I7" s="98"/>
      <c r="J7" s="486"/>
    </row>
    <row r="8" spans="1:11" ht="15.75" x14ac:dyDescent="0.25">
      <c r="A8" s="482">
        <v>4</v>
      </c>
      <c r="B8" s="483" t="s">
        <v>423</v>
      </c>
      <c r="C8" s="484">
        <v>0</v>
      </c>
      <c r="D8" s="483">
        <v>0</v>
      </c>
      <c r="E8" s="484">
        <v>0</v>
      </c>
      <c r="F8" s="483">
        <v>0</v>
      </c>
      <c r="G8" s="485">
        <f t="shared" si="0"/>
        <v>0</v>
      </c>
      <c r="H8" s="483">
        <f t="shared" si="0"/>
        <v>0</v>
      </c>
      <c r="I8" s="98"/>
      <c r="J8" s="487"/>
    </row>
    <row r="9" spans="1:11" ht="15.75" x14ac:dyDescent="0.25">
      <c r="A9" s="482">
        <v>5</v>
      </c>
      <c r="B9" s="483" t="s">
        <v>424</v>
      </c>
      <c r="C9" s="484">
        <v>0</v>
      </c>
      <c r="D9" s="483">
        <v>0</v>
      </c>
      <c r="E9" s="484">
        <v>0</v>
      </c>
      <c r="F9" s="483">
        <v>0</v>
      </c>
      <c r="G9" s="485">
        <f t="shared" si="0"/>
        <v>0</v>
      </c>
      <c r="H9" s="483">
        <f t="shared" si="0"/>
        <v>0</v>
      </c>
      <c r="I9" s="98"/>
    </row>
    <row r="10" spans="1:11" ht="15.75" x14ac:dyDescent="0.25">
      <c r="A10" s="482">
        <v>6</v>
      </c>
      <c r="B10" s="483" t="s">
        <v>425</v>
      </c>
      <c r="C10" s="484">
        <v>164157.21340000001</v>
      </c>
      <c r="D10" s="483">
        <v>18</v>
      </c>
      <c r="E10" s="484">
        <v>4742.8879999999999</v>
      </c>
      <c r="F10" s="483">
        <v>1</v>
      </c>
      <c r="G10" s="485">
        <f t="shared" si="0"/>
        <v>168900.10140000001</v>
      </c>
      <c r="H10" s="483">
        <f t="shared" si="0"/>
        <v>19</v>
      </c>
      <c r="I10" s="98"/>
    </row>
    <row r="11" spans="1:11" ht="16.5" thickBot="1" x14ac:dyDescent="0.3">
      <c r="A11" s="482">
        <v>7</v>
      </c>
      <c r="B11" s="483" t="s">
        <v>426</v>
      </c>
      <c r="C11" s="484">
        <v>40363.901400000002</v>
      </c>
      <c r="D11" s="483">
        <v>173</v>
      </c>
      <c r="E11" s="484">
        <v>0</v>
      </c>
      <c r="F11" s="483">
        <v>0</v>
      </c>
      <c r="G11" s="485">
        <f t="shared" si="0"/>
        <v>40363.901400000002</v>
      </c>
      <c r="H11" s="483">
        <f t="shared" si="0"/>
        <v>173</v>
      </c>
      <c r="I11" s="98"/>
    </row>
    <row r="12" spans="1:11" ht="16.5" thickBot="1" x14ac:dyDescent="0.3">
      <c r="A12" s="295"/>
      <c r="B12" s="295"/>
      <c r="C12" s="488"/>
      <c r="D12" s="295"/>
      <c r="E12" s="295"/>
      <c r="F12" s="295"/>
      <c r="G12" s="489">
        <f>SUM(G5:G11)</f>
        <v>2071711.6094000002</v>
      </c>
      <c r="H12" s="490"/>
      <c r="I12" s="98"/>
      <c r="K12" s="100"/>
    </row>
    <row r="13" spans="1:11" ht="15.75" x14ac:dyDescent="0.25">
      <c r="A13" s="295"/>
      <c r="B13" s="295"/>
      <c r="C13" s="295"/>
      <c r="D13" s="295"/>
      <c r="E13" s="295"/>
      <c r="F13" s="295"/>
      <c r="G13" s="491"/>
      <c r="H13" s="295"/>
      <c r="I13" s="98"/>
    </row>
    <row r="14" spans="1:11" ht="15.75" x14ac:dyDescent="0.25">
      <c r="A14" s="674" t="s">
        <v>510</v>
      </c>
      <c r="B14" s="674"/>
      <c r="C14" s="674"/>
      <c r="D14" s="674"/>
      <c r="E14" s="674"/>
      <c r="F14" s="674"/>
      <c r="G14" s="674"/>
      <c r="H14" s="674"/>
      <c r="I14" s="98"/>
    </row>
    <row r="15" spans="1:11" ht="15.75" x14ac:dyDescent="0.25">
      <c r="A15" s="480"/>
      <c r="B15" s="480"/>
      <c r="C15" s="480"/>
      <c r="D15" s="480"/>
      <c r="E15" s="480"/>
      <c r="F15" s="480"/>
      <c r="G15" s="480"/>
      <c r="H15" s="480"/>
      <c r="I15" s="98"/>
    </row>
    <row r="16" spans="1:11" ht="47.25" x14ac:dyDescent="0.25">
      <c r="A16" s="492" t="s">
        <v>412</v>
      </c>
      <c r="B16" s="675" t="s">
        <v>413</v>
      </c>
      <c r="C16" s="675"/>
      <c r="D16" s="492" t="s">
        <v>427</v>
      </c>
      <c r="E16" s="480"/>
      <c r="F16" s="295"/>
      <c r="G16" s="491"/>
      <c r="H16" s="295"/>
    </row>
    <row r="17" spans="1:8" ht="15.75" x14ac:dyDescent="0.25">
      <c r="A17" s="493">
        <v>1</v>
      </c>
      <c r="B17" s="671" t="s">
        <v>430</v>
      </c>
      <c r="C17" s="672"/>
      <c r="D17" s="494">
        <v>0.24712400000000001</v>
      </c>
      <c r="E17" s="495"/>
      <c r="F17" s="488"/>
      <c r="G17" s="495"/>
      <c r="H17" s="295"/>
    </row>
    <row r="18" spans="1:8" ht="15.75" x14ac:dyDescent="0.25">
      <c r="A18" s="493">
        <v>2</v>
      </c>
      <c r="B18" s="671" t="s">
        <v>431</v>
      </c>
      <c r="C18" s="672"/>
      <c r="D18" s="494">
        <v>0.18353</v>
      </c>
      <c r="E18" s="480"/>
      <c r="F18" s="496"/>
      <c r="G18" s="295"/>
      <c r="H18" s="295"/>
    </row>
    <row r="19" spans="1:8" ht="15.75" x14ac:dyDescent="0.25">
      <c r="A19" s="493">
        <v>3</v>
      </c>
      <c r="B19" s="671" t="s">
        <v>429</v>
      </c>
      <c r="C19" s="672"/>
      <c r="D19" s="494">
        <v>0.18282000000000001</v>
      </c>
      <c r="E19" s="480"/>
      <c r="F19" s="295"/>
      <c r="G19" s="295"/>
      <c r="H19" s="295"/>
    </row>
    <row r="20" spans="1:8" ht="15.75" x14ac:dyDescent="0.25">
      <c r="A20" s="493">
        <v>4</v>
      </c>
      <c r="B20" s="671" t="s">
        <v>428</v>
      </c>
      <c r="C20" s="672"/>
      <c r="D20" s="494">
        <v>0.14344599999999999</v>
      </c>
      <c r="E20" s="480"/>
      <c r="F20" s="497"/>
      <c r="G20" s="497"/>
      <c r="H20" s="295"/>
    </row>
    <row r="21" spans="1:8" ht="15.75" x14ac:dyDescent="0.25">
      <c r="A21" s="493">
        <v>5</v>
      </c>
      <c r="B21" s="671" t="s">
        <v>432</v>
      </c>
      <c r="C21" s="672"/>
      <c r="D21" s="494">
        <v>9.6038999999999999E-2</v>
      </c>
      <c r="E21" s="480"/>
      <c r="F21" s="295"/>
      <c r="G21" s="295"/>
      <c r="H21" s="295"/>
    </row>
    <row r="22" spans="1:8" ht="15.75" x14ac:dyDescent="0.25">
      <c r="A22" s="493">
        <v>6</v>
      </c>
      <c r="B22" s="671" t="s">
        <v>433</v>
      </c>
      <c r="C22" s="672"/>
      <c r="D22" s="494">
        <v>7.0918999999999996E-2</v>
      </c>
      <c r="E22" s="480"/>
      <c r="F22" s="295"/>
      <c r="G22" s="295"/>
      <c r="H22" s="295"/>
    </row>
    <row r="23" spans="1:8" ht="15.75" x14ac:dyDescent="0.25">
      <c r="A23" s="493">
        <v>7</v>
      </c>
      <c r="B23" s="671" t="s">
        <v>434</v>
      </c>
      <c r="C23" s="672"/>
      <c r="D23" s="494">
        <v>1.9831000000000001E-2</v>
      </c>
      <c r="E23" s="480"/>
      <c r="F23" s="295"/>
      <c r="G23" s="295"/>
      <c r="H23" s="295"/>
    </row>
    <row r="24" spans="1:8" ht="15.75" x14ac:dyDescent="0.25">
      <c r="A24" s="493">
        <v>8</v>
      </c>
      <c r="B24" s="671" t="s">
        <v>503</v>
      </c>
      <c r="C24" s="672"/>
      <c r="D24" s="494">
        <v>1.6160999999999998E-2</v>
      </c>
      <c r="E24" s="480"/>
      <c r="F24" s="295"/>
      <c r="G24" s="295"/>
      <c r="H24" s="295"/>
    </row>
    <row r="25" spans="1:8" ht="15.75" x14ac:dyDescent="0.25">
      <c r="A25" s="493">
        <v>9</v>
      </c>
      <c r="B25" s="671" t="s">
        <v>435</v>
      </c>
      <c r="C25" s="672"/>
      <c r="D25" s="494">
        <v>1.0038999999999999E-2</v>
      </c>
      <c r="E25" s="480"/>
      <c r="F25" s="295"/>
      <c r="G25" s="295"/>
      <c r="H25" s="295"/>
    </row>
    <row r="26" spans="1:8" ht="15.75" x14ac:dyDescent="0.25">
      <c r="A26" s="493">
        <v>10</v>
      </c>
      <c r="B26" s="671" t="s">
        <v>464</v>
      </c>
      <c r="C26" s="672"/>
      <c r="D26" s="494">
        <v>3.7469999999999999E-3</v>
      </c>
      <c r="E26" s="480"/>
      <c r="F26" s="295"/>
      <c r="G26" s="295"/>
      <c r="H26" s="295"/>
    </row>
    <row r="27" spans="1:8" ht="15.75" x14ac:dyDescent="0.25">
      <c r="A27" s="480"/>
      <c r="B27" s="480"/>
      <c r="C27" s="480"/>
      <c r="D27" s="480"/>
      <c r="E27" s="480"/>
      <c r="F27" s="295"/>
      <c r="G27" s="295"/>
      <c r="H27" s="295"/>
    </row>
    <row r="28" spans="1:8" ht="15.75" x14ac:dyDescent="0.25">
      <c r="A28" s="295" t="str">
        <f>'Prilog 2'!B132</f>
        <v>Datum izvještaja: 15.02.2026. godine</v>
      </c>
      <c r="B28" s="498"/>
      <c r="C28" s="480"/>
      <c r="D28" s="480"/>
      <c r="E28" s="295"/>
      <c r="F28" s="295"/>
      <c r="G28" s="295"/>
      <c r="H28" s="295"/>
    </row>
    <row r="29" spans="1:8" ht="15.75" x14ac:dyDescent="0.25">
      <c r="A29" s="480" t="s">
        <v>36</v>
      </c>
      <c r="B29" s="480"/>
      <c r="C29" s="480"/>
      <c r="D29" s="480"/>
      <c r="E29" s="498" t="s">
        <v>37</v>
      </c>
      <c r="F29" s="295"/>
      <c r="G29" s="295"/>
      <c r="H29" s="295"/>
    </row>
    <row r="30" spans="1:8" ht="15.75" x14ac:dyDescent="0.25">
      <c r="A30" s="294" t="s">
        <v>463</v>
      </c>
      <c r="B30" s="295"/>
      <c r="C30" s="295"/>
      <c r="D30" s="295"/>
      <c r="E30" s="498" t="s">
        <v>38</v>
      </c>
      <c r="F30" s="295"/>
      <c r="G30" s="295"/>
      <c r="H30" s="295"/>
    </row>
    <row r="31" spans="1:8" ht="15.75" x14ac:dyDescent="0.25">
      <c r="A31" s="295"/>
      <c r="B31" s="295"/>
      <c r="C31" s="295"/>
      <c r="D31" s="295"/>
      <c r="E31" s="295"/>
      <c r="F31" s="295"/>
      <c r="G31" s="295"/>
      <c r="H31" s="295"/>
    </row>
    <row r="32" spans="1:8" ht="15.75" x14ac:dyDescent="0.25">
      <c r="A32" s="295"/>
      <c r="B32" s="295"/>
      <c r="C32" s="295"/>
      <c r="D32" s="295"/>
      <c r="E32" s="295"/>
      <c r="F32" s="295"/>
      <c r="G32" s="295"/>
      <c r="H32" s="295"/>
    </row>
    <row r="39" spans="2:2" x14ac:dyDescent="0.2">
      <c r="B39" s="99"/>
    </row>
    <row r="40" spans="2:2" x14ac:dyDescent="0.2">
      <c r="B40" s="99"/>
    </row>
    <row r="41" spans="2:2" x14ac:dyDescent="0.2">
      <c r="B41" s="99"/>
    </row>
    <row r="42" spans="2:2" x14ac:dyDescent="0.2">
      <c r="B42" s="99"/>
    </row>
    <row r="43" spans="2:2" x14ac:dyDescent="0.2">
      <c r="B43" s="99"/>
    </row>
    <row r="44" spans="2:2" x14ac:dyDescent="0.2">
      <c r="B44" s="99"/>
    </row>
    <row r="45" spans="2:2" x14ac:dyDescent="0.2">
      <c r="B45" s="99"/>
    </row>
    <row r="46" spans="2:2" x14ac:dyDescent="0.2">
      <c r="B46" s="99"/>
    </row>
    <row r="47" spans="2:2" x14ac:dyDescent="0.2">
      <c r="B47" s="99"/>
    </row>
    <row r="48" spans="2:2" x14ac:dyDescent="0.2">
      <c r="B48" s="99"/>
    </row>
    <row r="49" spans="2:2" x14ac:dyDescent="0.2">
      <c r="B49" s="99"/>
    </row>
    <row r="50" spans="2:2" x14ac:dyDescent="0.2">
      <c r="B50" s="99"/>
    </row>
    <row r="51" spans="2:2" x14ac:dyDescent="0.2">
      <c r="B51" s="99"/>
    </row>
    <row r="52" spans="2:2" x14ac:dyDescent="0.2">
      <c r="B52" s="99"/>
    </row>
    <row r="53" spans="2:2" x14ac:dyDescent="0.2">
      <c r="B53" s="99"/>
    </row>
    <row r="54" spans="2:2" x14ac:dyDescent="0.2">
      <c r="B54" s="99"/>
    </row>
    <row r="55" spans="2:2" x14ac:dyDescent="0.2">
      <c r="B55" s="99"/>
    </row>
    <row r="56" spans="2:2" x14ac:dyDescent="0.2">
      <c r="B56" s="99"/>
    </row>
    <row r="57" spans="2:2" x14ac:dyDescent="0.2">
      <c r="B57" s="99"/>
    </row>
    <row r="58" spans="2:2" x14ac:dyDescent="0.2">
      <c r="B58" s="99"/>
    </row>
    <row r="59" spans="2:2" x14ac:dyDescent="0.2">
      <c r="B59" s="99"/>
    </row>
    <row r="60" spans="2:2" x14ac:dyDescent="0.2">
      <c r="B60" s="99"/>
    </row>
    <row r="61" spans="2:2" x14ac:dyDescent="0.2">
      <c r="B61" s="99"/>
    </row>
    <row r="62" spans="2:2" x14ac:dyDescent="0.2">
      <c r="B62" s="99"/>
    </row>
    <row r="63" spans="2:2" x14ac:dyDescent="0.2">
      <c r="B63" s="99"/>
    </row>
    <row r="64" spans="2:2" x14ac:dyDescent="0.2">
      <c r="B64" s="99"/>
    </row>
    <row r="65" spans="2:2" x14ac:dyDescent="0.2">
      <c r="B65" s="99"/>
    </row>
    <row r="66" spans="2:2" x14ac:dyDescent="0.2">
      <c r="B66" s="99"/>
    </row>
    <row r="67" spans="2:2" x14ac:dyDescent="0.2">
      <c r="B67" s="99"/>
    </row>
    <row r="68" spans="2:2" x14ac:dyDescent="0.2">
      <c r="B68" s="99"/>
    </row>
    <row r="69" spans="2:2" x14ac:dyDescent="0.2">
      <c r="B69" s="99"/>
    </row>
    <row r="70" spans="2:2" x14ac:dyDescent="0.2">
      <c r="B70" s="99"/>
    </row>
    <row r="71" spans="2:2" x14ac:dyDescent="0.2">
      <c r="B71" s="99"/>
    </row>
    <row r="72" spans="2:2" x14ac:dyDescent="0.2">
      <c r="B72" s="99"/>
    </row>
    <row r="73" spans="2:2" x14ac:dyDescent="0.2">
      <c r="B73" s="99"/>
    </row>
    <row r="74" spans="2:2" x14ac:dyDescent="0.2">
      <c r="B74" s="99"/>
    </row>
    <row r="75" spans="2:2" x14ac:dyDescent="0.2">
      <c r="B75" s="99"/>
    </row>
    <row r="76" spans="2:2" x14ac:dyDescent="0.2">
      <c r="B76" s="99"/>
    </row>
    <row r="77" spans="2:2" x14ac:dyDescent="0.2">
      <c r="B77" s="99"/>
    </row>
    <row r="78" spans="2:2" x14ac:dyDescent="0.2">
      <c r="B78" s="99"/>
    </row>
    <row r="79" spans="2:2" x14ac:dyDescent="0.2">
      <c r="B79" s="99"/>
    </row>
    <row r="80" spans="2:2" x14ac:dyDescent="0.2">
      <c r="B80" s="99"/>
    </row>
    <row r="81" spans="2:2" x14ac:dyDescent="0.2">
      <c r="B81" s="99"/>
    </row>
    <row r="82" spans="2:2" x14ac:dyDescent="0.2">
      <c r="B82" s="99"/>
    </row>
    <row r="83" spans="2:2" x14ac:dyDescent="0.2">
      <c r="B83" s="99"/>
    </row>
    <row r="84" spans="2:2" x14ac:dyDescent="0.2">
      <c r="B84" s="99"/>
    </row>
    <row r="85" spans="2:2" x14ac:dyDescent="0.2">
      <c r="B85" s="99"/>
    </row>
    <row r="86" spans="2:2" x14ac:dyDescent="0.2">
      <c r="B86" s="99"/>
    </row>
    <row r="87" spans="2:2" x14ac:dyDescent="0.2">
      <c r="B87" s="99"/>
    </row>
    <row r="88" spans="2:2" x14ac:dyDescent="0.2">
      <c r="B88" s="99"/>
    </row>
    <row r="89" spans="2:2" x14ac:dyDescent="0.2">
      <c r="B89" s="99"/>
    </row>
    <row r="90" spans="2:2" x14ac:dyDescent="0.2">
      <c r="B90" s="99"/>
    </row>
    <row r="91" spans="2:2" x14ac:dyDescent="0.2">
      <c r="B91" s="99"/>
    </row>
    <row r="92" spans="2:2" x14ac:dyDescent="0.2">
      <c r="B92" s="99"/>
    </row>
    <row r="93" spans="2:2" x14ac:dyDescent="0.2">
      <c r="B93" s="99"/>
    </row>
    <row r="94" spans="2:2" x14ac:dyDescent="0.2">
      <c r="B94" s="99"/>
    </row>
    <row r="95" spans="2:2" x14ac:dyDescent="0.2">
      <c r="B95" s="99"/>
    </row>
    <row r="96" spans="2:2" x14ac:dyDescent="0.2">
      <c r="B96" s="99"/>
    </row>
    <row r="97" spans="2:2" x14ac:dyDescent="0.2">
      <c r="B97" s="99"/>
    </row>
    <row r="98" spans="2:2" x14ac:dyDescent="0.2">
      <c r="B98" s="99"/>
    </row>
    <row r="99" spans="2:2" x14ac:dyDescent="0.2">
      <c r="B99" s="99"/>
    </row>
    <row r="100" spans="2:2" x14ac:dyDescent="0.2">
      <c r="B100" s="99"/>
    </row>
    <row r="101" spans="2:2" x14ac:dyDescent="0.2">
      <c r="B101" s="99"/>
    </row>
    <row r="102" spans="2:2" x14ac:dyDescent="0.2">
      <c r="B102" s="99"/>
    </row>
    <row r="103" spans="2:2" x14ac:dyDescent="0.2">
      <c r="B103" s="99"/>
    </row>
    <row r="104" spans="2:2" x14ac:dyDescent="0.2">
      <c r="B104" s="99"/>
    </row>
    <row r="105" spans="2:2" x14ac:dyDescent="0.2">
      <c r="B105" s="99"/>
    </row>
    <row r="106" spans="2:2" x14ac:dyDescent="0.2">
      <c r="B106" s="99"/>
    </row>
    <row r="107" spans="2:2" x14ac:dyDescent="0.2">
      <c r="B107" s="99"/>
    </row>
    <row r="108" spans="2:2" x14ac:dyDescent="0.2">
      <c r="B108" s="99"/>
    </row>
    <row r="109" spans="2:2" x14ac:dyDescent="0.2">
      <c r="B109" s="99"/>
    </row>
    <row r="110" spans="2:2" x14ac:dyDescent="0.2">
      <c r="B110" s="99"/>
    </row>
    <row r="111" spans="2:2" x14ac:dyDescent="0.2">
      <c r="B111" s="99"/>
    </row>
    <row r="112" spans="2:2" x14ac:dyDescent="0.2">
      <c r="B112" s="99"/>
    </row>
    <row r="113" spans="2:2" x14ac:dyDescent="0.2">
      <c r="B113" s="99"/>
    </row>
    <row r="114" spans="2:2" x14ac:dyDescent="0.2">
      <c r="B114" s="99"/>
    </row>
    <row r="115" spans="2:2" x14ac:dyDescent="0.2">
      <c r="B115" s="99"/>
    </row>
    <row r="116" spans="2:2" x14ac:dyDescent="0.2">
      <c r="B116" s="99"/>
    </row>
    <row r="117" spans="2:2" x14ac:dyDescent="0.2">
      <c r="B117" s="99"/>
    </row>
    <row r="118" spans="2:2" x14ac:dyDescent="0.2">
      <c r="B118" s="99"/>
    </row>
    <row r="119" spans="2:2" x14ac:dyDescent="0.2">
      <c r="B119" s="99"/>
    </row>
    <row r="120" spans="2:2" x14ac:dyDescent="0.2">
      <c r="B120" s="99"/>
    </row>
    <row r="121" spans="2:2" x14ac:dyDescent="0.2">
      <c r="B121" s="99"/>
    </row>
    <row r="122" spans="2:2" x14ac:dyDescent="0.2">
      <c r="B122" s="99"/>
    </row>
    <row r="123" spans="2:2" x14ac:dyDescent="0.2">
      <c r="B123" s="99"/>
    </row>
    <row r="124" spans="2:2" x14ac:dyDescent="0.2">
      <c r="B124" s="99"/>
    </row>
    <row r="125" spans="2:2" x14ac:dyDescent="0.2">
      <c r="B125" s="99"/>
    </row>
    <row r="126" spans="2:2" x14ac:dyDescent="0.2">
      <c r="B126" s="99"/>
    </row>
    <row r="127" spans="2:2" x14ac:dyDescent="0.2">
      <c r="B127" s="99"/>
    </row>
    <row r="128" spans="2:2" x14ac:dyDescent="0.2">
      <c r="B128" s="99"/>
    </row>
    <row r="129" spans="2:2" x14ac:dyDescent="0.2">
      <c r="B129" s="99"/>
    </row>
    <row r="130" spans="2:2" x14ac:dyDescent="0.2">
      <c r="B130" s="99"/>
    </row>
    <row r="131" spans="2:2" x14ac:dyDescent="0.2">
      <c r="B131" s="99"/>
    </row>
    <row r="132" spans="2:2" x14ac:dyDescent="0.2">
      <c r="B132" s="99"/>
    </row>
    <row r="133" spans="2:2" x14ac:dyDescent="0.2">
      <c r="B133" s="99"/>
    </row>
    <row r="134" spans="2:2" x14ac:dyDescent="0.2">
      <c r="B134" s="99"/>
    </row>
    <row r="135" spans="2:2" x14ac:dyDescent="0.2">
      <c r="B135" s="99"/>
    </row>
    <row r="136" spans="2:2" x14ac:dyDescent="0.2">
      <c r="B136" s="99"/>
    </row>
    <row r="137" spans="2:2" x14ac:dyDescent="0.2">
      <c r="B137" s="99"/>
    </row>
    <row r="138" spans="2:2" x14ac:dyDescent="0.2">
      <c r="B138" s="99"/>
    </row>
    <row r="139" spans="2:2" x14ac:dyDescent="0.2">
      <c r="B139" s="99"/>
    </row>
    <row r="140" spans="2:2" x14ac:dyDescent="0.2">
      <c r="B140" s="99"/>
    </row>
    <row r="141" spans="2:2" x14ac:dyDescent="0.2">
      <c r="B141" s="99"/>
    </row>
    <row r="142" spans="2:2" x14ac:dyDescent="0.2">
      <c r="B142" s="99"/>
    </row>
    <row r="143" spans="2:2" x14ac:dyDescent="0.2">
      <c r="B143" s="99"/>
    </row>
    <row r="144" spans="2:2" x14ac:dyDescent="0.2">
      <c r="B144" s="99"/>
    </row>
    <row r="145" spans="2:2" x14ac:dyDescent="0.2">
      <c r="B145" s="99"/>
    </row>
    <row r="146" spans="2:2" x14ac:dyDescent="0.2">
      <c r="B146" s="99"/>
    </row>
    <row r="147" spans="2:2" x14ac:dyDescent="0.2">
      <c r="B147" s="99"/>
    </row>
    <row r="148" spans="2:2" x14ac:dyDescent="0.2">
      <c r="B148" s="99"/>
    </row>
    <row r="149" spans="2:2" x14ac:dyDescent="0.2">
      <c r="B149" s="99"/>
    </row>
    <row r="150" spans="2:2" x14ac:dyDescent="0.2">
      <c r="B150" s="99"/>
    </row>
    <row r="151" spans="2:2" x14ac:dyDescent="0.2">
      <c r="B151" s="99"/>
    </row>
    <row r="152" spans="2:2" x14ac:dyDescent="0.2">
      <c r="B152" s="99"/>
    </row>
    <row r="153" spans="2:2" x14ac:dyDescent="0.2">
      <c r="B153" s="99"/>
    </row>
    <row r="154" spans="2:2" x14ac:dyDescent="0.2">
      <c r="B154" s="99"/>
    </row>
    <row r="155" spans="2:2" x14ac:dyDescent="0.2">
      <c r="B155" s="99"/>
    </row>
    <row r="156" spans="2:2" x14ac:dyDescent="0.2">
      <c r="B156" s="99"/>
    </row>
    <row r="157" spans="2:2" x14ac:dyDescent="0.2">
      <c r="B157" s="99"/>
    </row>
    <row r="158" spans="2:2" x14ac:dyDescent="0.2">
      <c r="B158" s="99"/>
    </row>
    <row r="159" spans="2:2" x14ac:dyDescent="0.2">
      <c r="B159" s="99"/>
    </row>
    <row r="160" spans="2:2" x14ac:dyDescent="0.2">
      <c r="B160" s="99"/>
    </row>
    <row r="161" spans="2:2" x14ac:dyDescent="0.2">
      <c r="B161" s="99"/>
    </row>
    <row r="162" spans="2:2" x14ac:dyDescent="0.2">
      <c r="B162" s="99"/>
    </row>
    <row r="163" spans="2:2" x14ac:dyDescent="0.2">
      <c r="B163" s="99"/>
    </row>
    <row r="164" spans="2:2" x14ac:dyDescent="0.2">
      <c r="B164" s="99"/>
    </row>
    <row r="165" spans="2:2" x14ac:dyDescent="0.2">
      <c r="B165" s="99"/>
    </row>
    <row r="166" spans="2:2" x14ac:dyDescent="0.2">
      <c r="B166" s="99"/>
    </row>
    <row r="167" spans="2:2" x14ac:dyDescent="0.2">
      <c r="B167" s="99"/>
    </row>
    <row r="168" spans="2:2" x14ac:dyDescent="0.2">
      <c r="B168" s="99"/>
    </row>
    <row r="169" spans="2:2" x14ac:dyDescent="0.2">
      <c r="B169" s="99"/>
    </row>
    <row r="170" spans="2:2" x14ac:dyDescent="0.2">
      <c r="B170" s="99"/>
    </row>
    <row r="171" spans="2:2" x14ac:dyDescent="0.2">
      <c r="B171" s="99"/>
    </row>
    <row r="172" spans="2:2" x14ac:dyDescent="0.2">
      <c r="B172" s="99"/>
    </row>
    <row r="173" spans="2:2" x14ac:dyDescent="0.2">
      <c r="B173" s="99"/>
    </row>
    <row r="174" spans="2:2" x14ac:dyDescent="0.2">
      <c r="B174" s="99"/>
    </row>
    <row r="175" spans="2:2" x14ac:dyDescent="0.2">
      <c r="B175" s="99"/>
    </row>
    <row r="176" spans="2:2" x14ac:dyDescent="0.2">
      <c r="B176" s="99"/>
    </row>
    <row r="177" spans="2:2" x14ac:dyDescent="0.2">
      <c r="B177" s="99"/>
    </row>
    <row r="178" spans="2:2" x14ac:dyDescent="0.2">
      <c r="B178" s="99"/>
    </row>
    <row r="179" spans="2:2" x14ac:dyDescent="0.2">
      <c r="B179" s="99"/>
    </row>
    <row r="180" spans="2:2" x14ac:dyDescent="0.2">
      <c r="B180" s="99"/>
    </row>
    <row r="181" spans="2:2" x14ac:dyDescent="0.2">
      <c r="B181" s="99"/>
    </row>
    <row r="182" spans="2:2" x14ac:dyDescent="0.2">
      <c r="B182" s="99"/>
    </row>
    <row r="183" spans="2:2" x14ac:dyDescent="0.2">
      <c r="B183" s="99"/>
    </row>
    <row r="184" spans="2:2" x14ac:dyDescent="0.2">
      <c r="B184" s="99"/>
    </row>
    <row r="185" spans="2:2" x14ac:dyDescent="0.2">
      <c r="B185" s="99"/>
    </row>
    <row r="186" spans="2:2" x14ac:dyDescent="0.2">
      <c r="B186" s="99"/>
    </row>
    <row r="187" spans="2:2" x14ac:dyDescent="0.2">
      <c r="B187" s="99"/>
    </row>
    <row r="188" spans="2:2" x14ac:dyDescent="0.2">
      <c r="B188" s="99"/>
    </row>
    <row r="189" spans="2:2" x14ac:dyDescent="0.2">
      <c r="B189" s="99"/>
    </row>
    <row r="190" spans="2:2" x14ac:dyDescent="0.2">
      <c r="B190" s="99"/>
    </row>
    <row r="191" spans="2:2" x14ac:dyDescent="0.2">
      <c r="B191" s="99"/>
    </row>
    <row r="192" spans="2:2" x14ac:dyDescent="0.2">
      <c r="B192" s="99"/>
    </row>
    <row r="193" spans="2:2" x14ac:dyDescent="0.2">
      <c r="B193" s="99"/>
    </row>
    <row r="194" spans="2:2" x14ac:dyDescent="0.2">
      <c r="B194" s="99"/>
    </row>
    <row r="195" spans="2:2" x14ac:dyDescent="0.2">
      <c r="B195" s="99"/>
    </row>
    <row r="196" spans="2:2" x14ac:dyDescent="0.2">
      <c r="B196" s="99"/>
    </row>
    <row r="197" spans="2:2" x14ac:dyDescent="0.2">
      <c r="B197" s="99"/>
    </row>
    <row r="198" spans="2:2" x14ac:dyDescent="0.2">
      <c r="B198" s="99"/>
    </row>
    <row r="199" spans="2:2" x14ac:dyDescent="0.2">
      <c r="B199" s="99"/>
    </row>
    <row r="200" spans="2:2" x14ac:dyDescent="0.2">
      <c r="B200" s="99"/>
    </row>
    <row r="201" spans="2:2" x14ac:dyDescent="0.2">
      <c r="B201" s="99"/>
    </row>
    <row r="202" spans="2:2" x14ac:dyDescent="0.2">
      <c r="B202" s="99"/>
    </row>
    <row r="203" spans="2:2" x14ac:dyDescent="0.2">
      <c r="B203" s="99"/>
    </row>
    <row r="204" spans="2:2" x14ac:dyDescent="0.2">
      <c r="B204" s="99"/>
    </row>
    <row r="205" spans="2:2" x14ac:dyDescent="0.2">
      <c r="B205" s="99"/>
    </row>
    <row r="206" spans="2:2" x14ac:dyDescent="0.2">
      <c r="B206" s="99"/>
    </row>
    <row r="207" spans="2:2" x14ac:dyDescent="0.2">
      <c r="B207" s="99"/>
    </row>
    <row r="208" spans="2:2" x14ac:dyDescent="0.2">
      <c r="B208" s="99"/>
    </row>
    <row r="209" spans="2:3" x14ac:dyDescent="0.2">
      <c r="B209" s="99"/>
    </row>
    <row r="210" spans="2:3" x14ac:dyDescent="0.2">
      <c r="B210" s="99"/>
    </row>
    <row r="211" spans="2:3" x14ac:dyDescent="0.2">
      <c r="B211" s="99"/>
    </row>
    <row r="212" spans="2:3" x14ac:dyDescent="0.2">
      <c r="B212" s="99"/>
    </row>
    <row r="213" spans="2:3" x14ac:dyDescent="0.2">
      <c r="B213" s="99"/>
    </row>
    <row r="214" spans="2:3" x14ac:dyDescent="0.2">
      <c r="B214" s="99"/>
      <c r="C214" s="100"/>
    </row>
    <row r="215" spans="2:3" x14ac:dyDescent="0.2">
      <c r="B215" s="99"/>
    </row>
    <row r="216" spans="2:3" x14ac:dyDescent="0.2">
      <c r="B216" s="99"/>
    </row>
    <row r="217" spans="2:3" x14ac:dyDescent="0.2">
      <c r="B217" s="99"/>
    </row>
    <row r="218" spans="2:3" x14ac:dyDescent="0.2">
      <c r="B218" s="99"/>
    </row>
    <row r="219" spans="2:3" x14ac:dyDescent="0.2">
      <c r="B219" s="99"/>
    </row>
    <row r="220" spans="2:3" x14ac:dyDescent="0.2">
      <c r="B220" s="99"/>
    </row>
    <row r="221" spans="2:3" x14ac:dyDescent="0.2">
      <c r="B221" s="99"/>
      <c r="C221" s="101"/>
    </row>
    <row r="239" spans="4:4" x14ac:dyDescent="0.2">
      <c r="D239" s="101"/>
    </row>
  </sheetData>
  <mergeCells count="13">
    <mergeCell ref="B19:C19"/>
    <mergeCell ref="A2:H2"/>
    <mergeCell ref="A14:H14"/>
    <mergeCell ref="B16:C16"/>
    <mergeCell ref="B17:C17"/>
    <mergeCell ref="B18:C18"/>
    <mergeCell ref="B26:C26"/>
    <mergeCell ref="B20:C20"/>
    <mergeCell ref="B21:C21"/>
    <mergeCell ref="B22:C22"/>
    <mergeCell ref="B23:C23"/>
    <mergeCell ref="B24:C24"/>
    <mergeCell ref="B25:C25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726"/>
  <sheetViews>
    <sheetView topLeftCell="A109" zoomScale="90" zoomScaleNormal="90" workbookViewId="0">
      <selection activeCell="E16" sqref="E16"/>
    </sheetView>
  </sheetViews>
  <sheetFormatPr defaultColWidth="9.140625" defaultRowHeight="12.75" x14ac:dyDescent="0.2"/>
  <cols>
    <col min="1" max="1" width="5.28515625" style="331" customWidth="1"/>
    <col min="2" max="2" width="48.7109375" style="469" customWidth="1"/>
    <col min="3" max="3" width="13.28515625" style="331" customWidth="1"/>
    <col min="4" max="4" width="19.28515625" style="331" customWidth="1"/>
    <col min="5" max="5" width="16.85546875" style="331" customWidth="1"/>
    <col min="6" max="6" width="14.42578125" style="470" customWidth="1"/>
    <col min="7" max="7" width="16.42578125" style="331" customWidth="1"/>
    <col min="8" max="8" width="15.42578125" style="331" customWidth="1"/>
    <col min="9" max="9" width="19" style="471" customWidth="1"/>
    <col min="10" max="10" width="18.85546875" style="331" customWidth="1"/>
    <col min="11" max="11" width="19.42578125" style="472" customWidth="1"/>
    <col min="12" max="12" width="15.7109375" style="331" customWidth="1"/>
    <col min="13" max="13" width="15.5703125" style="471" customWidth="1"/>
    <col min="14" max="14" width="15.85546875" style="331" customWidth="1"/>
    <col min="15" max="15" width="39.7109375" style="474" customWidth="1"/>
    <col min="16" max="16" width="24.85546875" style="474" customWidth="1"/>
    <col min="17" max="29" width="9.140625" style="474"/>
    <col min="30" max="16384" width="9.140625" style="331"/>
  </cols>
  <sheetData>
    <row r="1" spans="1:48" ht="15" x14ac:dyDescent="0.25">
      <c r="A1" s="567" t="s">
        <v>39</v>
      </c>
      <c r="B1" s="567"/>
      <c r="C1" s="270" t="s">
        <v>40</v>
      </c>
      <c r="D1" s="271"/>
      <c r="E1" s="325"/>
      <c r="F1" s="326"/>
      <c r="G1" s="326"/>
      <c r="H1" s="326"/>
      <c r="I1" s="326"/>
      <c r="J1" s="326"/>
      <c r="K1" s="326"/>
      <c r="L1" s="327"/>
      <c r="M1" s="327"/>
      <c r="N1" s="327"/>
      <c r="O1" s="326" t="s">
        <v>41</v>
      </c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30"/>
    </row>
    <row r="2" spans="1:48" ht="15" x14ac:dyDescent="0.25">
      <c r="A2" s="567" t="s">
        <v>42</v>
      </c>
      <c r="B2" s="567"/>
      <c r="C2" s="270" t="s">
        <v>13</v>
      </c>
      <c r="D2" s="271"/>
      <c r="E2" s="325"/>
      <c r="F2" s="332"/>
      <c r="G2" s="332"/>
      <c r="H2" s="326"/>
      <c r="I2" s="332"/>
      <c r="J2" s="332"/>
      <c r="K2" s="332"/>
      <c r="L2" s="327"/>
      <c r="M2" s="327"/>
      <c r="N2" s="327"/>
      <c r="O2" s="327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9"/>
      <c r="AE2" s="329"/>
      <c r="AF2" s="329"/>
      <c r="AG2" s="329"/>
      <c r="AH2" s="329"/>
      <c r="AI2" s="329"/>
      <c r="AJ2" s="329"/>
      <c r="AK2" s="329"/>
      <c r="AL2" s="329"/>
      <c r="AM2" s="329"/>
      <c r="AN2" s="329"/>
      <c r="AO2" s="329"/>
      <c r="AP2" s="329"/>
      <c r="AQ2" s="329"/>
      <c r="AR2" s="329"/>
      <c r="AS2" s="329"/>
      <c r="AT2" s="329"/>
      <c r="AU2" s="329"/>
      <c r="AV2" s="330"/>
    </row>
    <row r="3" spans="1:48" ht="15" x14ac:dyDescent="0.25">
      <c r="A3" s="567" t="s">
        <v>43</v>
      </c>
      <c r="B3" s="567"/>
      <c r="C3" s="270" t="s">
        <v>44</v>
      </c>
      <c r="D3" s="271"/>
      <c r="E3" s="325"/>
      <c r="F3" s="326"/>
      <c r="G3" s="326"/>
      <c r="H3" s="332"/>
      <c r="I3" s="326"/>
      <c r="J3" s="332"/>
      <c r="K3" s="332"/>
      <c r="L3" s="327"/>
      <c r="M3" s="327"/>
      <c r="N3" s="327"/>
      <c r="O3" s="327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9"/>
      <c r="AE3" s="329"/>
      <c r="AF3" s="329"/>
      <c r="AG3" s="329"/>
      <c r="AH3" s="329"/>
      <c r="AI3" s="329"/>
      <c r="AJ3" s="329"/>
      <c r="AK3" s="329"/>
      <c r="AL3" s="329"/>
      <c r="AM3" s="329"/>
      <c r="AN3" s="329"/>
      <c r="AO3" s="329"/>
      <c r="AP3" s="329"/>
      <c r="AQ3" s="329"/>
      <c r="AR3" s="329"/>
      <c r="AS3" s="329"/>
      <c r="AT3" s="329"/>
      <c r="AU3" s="329"/>
      <c r="AV3" s="330"/>
    </row>
    <row r="4" spans="1:48" ht="15" x14ac:dyDescent="0.25">
      <c r="A4" s="567" t="s">
        <v>45</v>
      </c>
      <c r="B4" s="567"/>
      <c r="C4" s="333" t="s">
        <v>46</v>
      </c>
      <c r="D4" s="333"/>
      <c r="E4" s="325"/>
      <c r="F4" s="332"/>
      <c r="G4" s="332"/>
      <c r="H4" s="332"/>
      <c r="I4" s="332"/>
      <c r="J4" s="334">
        <f>' Prilog 3a'!C32</f>
        <v>2347182.2177422997</v>
      </c>
      <c r="K4" s="332"/>
      <c r="L4" s="326"/>
      <c r="M4" s="327"/>
      <c r="N4" s="326"/>
      <c r="O4" s="327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9"/>
      <c r="AE4" s="329"/>
      <c r="AF4" s="329"/>
      <c r="AG4" s="329"/>
      <c r="AH4" s="329"/>
      <c r="AI4" s="329"/>
      <c r="AJ4" s="329"/>
      <c r="AK4" s="329"/>
      <c r="AL4" s="329"/>
      <c r="AM4" s="329"/>
      <c r="AN4" s="329"/>
      <c r="AO4" s="329"/>
      <c r="AP4" s="329"/>
      <c r="AQ4" s="329"/>
      <c r="AR4" s="329"/>
      <c r="AS4" s="329"/>
      <c r="AT4" s="329"/>
      <c r="AU4" s="329"/>
      <c r="AV4" s="330"/>
    </row>
    <row r="5" spans="1:48" ht="15" x14ac:dyDescent="0.25">
      <c r="A5" s="567" t="s">
        <v>47</v>
      </c>
      <c r="B5" s="567"/>
      <c r="C5" s="272" t="s">
        <v>48</v>
      </c>
      <c r="D5" s="273"/>
      <c r="E5" s="325"/>
      <c r="F5" s="326"/>
      <c r="G5" s="326"/>
      <c r="H5" s="326"/>
      <c r="I5" s="326"/>
      <c r="J5" s="332"/>
      <c r="K5" s="332"/>
      <c r="L5" s="326"/>
      <c r="M5" s="326"/>
      <c r="N5" s="326"/>
      <c r="O5" s="327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9"/>
      <c r="AE5" s="329"/>
      <c r="AF5" s="329"/>
      <c r="AG5" s="329"/>
      <c r="AH5" s="329"/>
      <c r="AI5" s="329"/>
      <c r="AJ5" s="329"/>
      <c r="AK5" s="329"/>
      <c r="AL5" s="329"/>
      <c r="AM5" s="329"/>
      <c r="AN5" s="329"/>
      <c r="AO5" s="329"/>
      <c r="AP5" s="329"/>
      <c r="AQ5" s="329"/>
      <c r="AR5" s="329"/>
      <c r="AS5" s="329"/>
      <c r="AT5" s="329"/>
      <c r="AU5" s="329"/>
      <c r="AV5" s="330"/>
    </row>
    <row r="6" spans="1:48" ht="15" x14ac:dyDescent="0.25">
      <c r="A6" s="567" t="s">
        <v>49</v>
      </c>
      <c r="B6" s="567"/>
      <c r="C6" s="325"/>
      <c r="D6" s="271"/>
      <c r="E6" s="325"/>
      <c r="F6" s="332"/>
      <c r="G6" s="332"/>
      <c r="H6" s="332"/>
      <c r="I6" s="332"/>
      <c r="J6" s="332"/>
      <c r="K6" s="332"/>
      <c r="L6" s="332"/>
      <c r="M6" s="332"/>
      <c r="N6" s="332"/>
      <c r="O6" s="327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9"/>
      <c r="AE6" s="329"/>
      <c r="AF6" s="329"/>
      <c r="AG6" s="329"/>
      <c r="AH6" s="329"/>
      <c r="AI6" s="329"/>
      <c r="AJ6" s="329"/>
      <c r="AK6" s="329"/>
      <c r="AL6" s="329"/>
      <c r="AM6" s="329"/>
      <c r="AN6" s="329"/>
      <c r="AO6" s="329"/>
      <c r="AP6" s="329"/>
      <c r="AQ6" s="329"/>
      <c r="AR6" s="329"/>
      <c r="AS6" s="329"/>
      <c r="AT6" s="329"/>
      <c r="AU6" s="329"/>
      <c r="AV6" s="330"/>
    </row>
    <row r="7" spans="1:48" ht="18" customHeight="1" x14ac:dyDescent="0.2">
      <c r="A7" s="562" t="s">
        <v>520</v>
      </c>
      <c r="B7" s="562"/>
      <c r="C7" s="562"/>
      <c r="D7" s="562"/>
      <c r="E7" s="562"/>
      <c r="F7" s="562"/>
      <c r="G7" s="562"/>
      <c r="H7" s="562"/>
      <c r="I7" s="562"/>
      <c r="J7" s="562"/>
      <c r="K7" s="562"/>
      <c r="L7" s="562"/>
      <c r="M7" s="562"/>
      <c r="N7" s="562"/>
      <c r="O7" s="562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9"/>
      <c r="AE7" s="329"/>
      <c r="AF7" s="329"/>
      <c r="AG7" s="329"/>
      <c r="AH7" s="329"/>
      <c r="AI7" s="329"/>
      <c r="AJ7" s="329"/>
      <c r="AK7" s="329"/>
      <c r="AL7" s="329"/>
      <c r="AM7" s="329"/>
      <c r="AN7" s="329"/>
      <c r="AO7" s="329"/>
      <c r="AP7" s="329"/>
      <c r="AQ7" s="329"/>
      <c r="AR7" s="329"/>
      <c r="AS7" s="329"/>
      <c r="AT7" s="329"/>
      <c r="AU7" s="329"/>
      <c r="AV7" s="330"/>
    </row>
    <row r="8" spans="1:48" ht="15" x14ac:dyDescent="0.25">
      <c r="A8" s="325"/>
      <c r="B8" s="335"/>
      <c r="C8" s="325"/>
      <c r="D8" s="325"/>
      <c r="E8" s="325"/>
      <c r="F8" s="336"/>
      <c r="G8" s="325"/>
      <c r="H8" s="325"/>
      <c r="I8" s="337"/>
      <c r="J8" s="333"/>
      <c r="K8" s="338"/>
      <c r="L8" s="339"/>
      <c r="M8" s="340"/>
      <c r="N8" s="341"/>
      <c r="O8" s="327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28"/>
      <c r="AD8" s="329"/>
      <c r="AE8" s="329"/>
      <c r="AF8" s="329"/>
      <c r="AG8" s="329"/>
      <c r="AH8" s="329"/>
      <c r="AI8" s="329"/>
      <c r="AJ8" s="329"/>
      <c r="AK8" s="329"/>
      <c r="AL8" s="329"/>
      <c r="AM8" s="329"/>
      <c r="AN8" s="329"/>
      <c r="AO8" s="329"/>
      <c r="AP8" s="329"/>
      <c r="AQ8" s="329"/>
      <c r="AR8" s="329"/>
      <c r="AS8" s="329"/>
      <c r="AT8" s="329"/>
      <c r="AU8" s="329"/>
      <c r="AV8" s="330"/>
    </row>
    <row r="9" spans="1:48" ht="15.75" thickBot="1" x14ac:dyDescent="0.3">
      <c r="A9" s="563"/>
      <c r="B9" s="563"/>
      <c r="C9" s="563"/>
      <c r="D9" s="563"/>
      <c r="E9" s="563"/>
      <c r="F9" s="563"/>
      <c r="G9" s="563"/>
      <c r="H9" s="563"/>
      <c r="I9" s="563"/>
      <c r="J9" s="563"/>
      <c r="K9" s="563"/>
      <c r="L9" s="342"/>
      <c r="M9" s="343"/>
      <c r="N9" s="342"/>
      <c r="O9" s="344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  <c r="AA9" s="328"/>
      <c r="AB9" s="328"/>
      <c r="AC9" s="328"/>
      <c r="AD9" s="329"/>
      <c r="AE9" s="329"/>
      <c r="AF9" s="329"/>
      <c r="AG9" s="329"/>
      <c r="AH9" s="329"/>
      <c r="AI9" s="329"/>
      <c r="AJ9" s="329"/>
      <c r="AK9" s="329"/>
      <c r="AL9" s="329"/>
      <c r="AM9" s="329"/>
      <c r="AN9" s="329"/>
      <c r="AO9" s="329"/>
      <c r="AP9" s="329"/>
      <c r="AQ9" s="329"/>
      <c r="AR9" s="329"/>
      <c r="AS9" s="329"/>
      <c r="AT9" s="329"/>
      <c r="AU9" s="329"/>
      <c r="AV9" s="330"/>
    </row>
    <row r="10" spans="1:48" ht="43.5" thickBot="1" x14ac:dyDescent="0.25">
      <c r="A10" s="345" t="s">
        <v>50</v>
      </c>
      <c r="B10" s="346" t="s">
        <v>51</v>
      </c>
      <c r="C10" s="346" t="s">
        <v>52</v>
      </c>
      <c r="D10" s="346" t="s">
        <v>53</v>
      </c>
      <c r="E10" s="346" t="s">
        <v>54</v>
      </c>
      <c r="F10" s="347" t="s">
        <v>55</v>
      </c>
      <c r="G10" s="346" t="s">
        <v>56</v>
      </c>
      <c r="H10" s="346" t="s">
        <v>57</v>
      </c>
      <c r="I10" s="348" t="s">
        <v>58</v>
      </c>
      <c r="J10" s="346" t="s">
        <v>59</v>
      </c>
      <c r="K10" s="346" t="s">
        <v>60</v>
      </c>
      <c r="L10" s="346" t="s">
        <v>61</v>
      </c>
      <c r="M10" s="348" t="s">
        <v>62</v>
      </c>
      <c r="N10" s="346" t="s">
        <v>63</v>
      </c>
      <c r="O10" s="349" t="s">
        <v>64</v>
      </c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9"/>
      <c r="AE10" s="329"/>
      <c r="AF10" s="329"/>
      <c r="AG10" s="329"/>
      <c r="AH10" s="329"/>
      <c r="AI10" s="329"/>
      <c r="AJ10" s="329"/>
      <c r="AK10" s="329"/>
      <c r="AL10" s="329"/>
      <c r="AM10" s="329"/>
      <c r="AN10" s="329"/>
      <c r="AO10" s="329"/>
      <c r="AP10" s="329"/>
      <c r="AQ10" s="329"/>
      <c r="AR10" s="329"/>
      <c r="AS10" s="329"/>
      <c r="AT10" s="329"/>
      <c r="AU10" s="329"/>
      <c r="AV10" s="330"/>
    </row>
    <row r="11" spans="1:48" ht="15" x14ac:dyDescent="0.25">
      <c r="A11" s="350">
        <v>1</v>
      </c>
      <c r="B11" s="351">
        <v>2</v>
      </c>
      <c r="C11" s="352">
        <v>3</v>
      </c>
      <c r="D11" s="352">
        <v>4</v>
      </c>
      <c r="E11" s="352">
        <v>5</v>
      </c>
      <c r="F11" s="352" t="s">
        <v>65</v>
      </c>
      <c r="G11" s="352">
        <v>7</v>
      </c>
      <c r="H11" s="352">
        <v>8</v>
      </c>
      <c r="I11" s="352" t="s">
        <v>66</v>
      </c>
      <c r="J11" s="352">
        <v>10</v>
      </c>
      <c r="K11" s="352">
        <v>11</v>
      </c>
      <c r="L11" s="352">
        <v>12</v>
      </c>
      <c r="M11" s="352">
        <v>13</v>
      </c>
      <c r="N11" s="352">
        <v>14</v>
      </c>
      <c r="O11" s="353">
        <v>15</v>
      </c>
      <c r="P11" s="328"/>
      <c r="Q11" s="328"/>
      <c r="R11" s="328"/>
      <c r="S11" s="328"/>
      <c r="T11" s="328"/>
      <c r="U11" s="328"/>
      <c r="V11" s="328"/>
      <c r="W11" s="328"/>
      <c r="X11" s="328"/>
      <c r="Y11" s="328"/>
      <c r="Z11" s="328"/>
      <c r="AA11" s="328"/>
      <c r="AB11" s="328"/>
      <c r="AC11" s="328"/>
      <c r="AD11" s="329"/>
      <c r="AE11" s="329"/>
      <c r="AF11" s="329"/>
      <c r="AG11" s="329"/>
      <c r="AH11" s="329"/>
      <c r="AI11" s="329"/>
      <c r="AJ11" s="329"/>
      <c r="AK11" s="329"/>
      <c r="AL11" s="329"/>
      <c r="AM11" s="329"/>
      <c r="AN11" s="329"/>
      <c r="AO11" s="329"/>
      <c r="AP11" s="329"/>
      <c r="AQ11" s="329"/>
      <c r="AR11" s="329"/>
      <c r="AS11" s="329"/>
      <c r="AT11" s="329"/>
      <c r="AU11" s="329"/>
      <c r="AV11" s="330"/>
    </row>
    <row r="12" spans="1:48" ht="14.25" x14ac:dyDescent="0.2">
      <c r="A12" s="540" t="s">
        <v>67</v>
      </c>
      <c r="B12" s="541"/>
      <c r="C12" s="541"/>
      <c r="D12" s="541"/>
      <c r="E12" s="541"/>
      <c r="F12" s="541"/>
      <c r="G12" s="541"/>
      <c r="H12" s="541"/>
      <c r="I12" s="541"/>
      <c r="J12" s="541"/>
      <c r="K12" s="541"/>
      <c r="L12" s="541"/>
      <c r="M12" s="541"/>
      <c r="N12" s="541"/>
      <c r="O12" s="542"/>
      <c r="P12" s="328"/>
      <c r="Q12" s="328"/>
      <c r="R12" s="328"/>
      <c r="S12" s="328"/>
      <c r="T12" s="328"/>
      <c r="U12" s="328"/>
      <c r="V12" s="328"/>
      <c r="W12" s="328"/>
      <c r="X12" s="328"/>
      <c r="Y12" s="328"/>
      <c r="Z12" s="328"/>
      <c r="AA12" s="328"/>
      <c r="AB12" s="328"/>
      <c r="AC12" s="328"/>
      <c r="AD12" s="329"/>
      <c r="AE12" s="329"/>
      <c r="AF12" s="329"/>
      <c r="AG12" s="329"/>
      <c r="AH12" s="329"/>
      <c r="AI12" s="329"/>
      <c r="AJ12" s="329"/>
      <c r="AK12" s="329"/>
      <c r="AL12" s="329"/>
      <c r="AM12" s="329"/>
      <c r="AN12" s="329"/>
      <c r="AO12" s="329"/>
      <c r="AP12" s="329"/>
      <c r="AQ12" s="329"/>
      <c r="AR12" s="329"/>
      <c r="AS12" s="329"/>
      <c r="AT12" s="329"/>
      <c r="AU12" s="329"/>
      <c r="AV12" s="330"/>
    </row>
    <row r="13" spans="1:48" ht="15" x14ac:dyDescent="0.25">
      <c r="A13" s="537" t="s">
        <v>68</v>
      </c>
      <c r="B13" s="538"/>
      <c r="C13" s="538"/>
      <c r="D13" s="538"/>
      <c r="E13" s="538"/>
      <c r="F13" s="538"/>
      <c r="G13" s="538"/>
      <c r="H13" s="538"/>
      <c r="I13" s="538"/>
      <c r="J13" s="538"/>
      <c r="K13" s="538"/>
      <c r="L13" s="538"/>
      <c r="M13" s="538"/>
      <c r="N13" s="538"/>
      <c r="O13" s="539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9"/>
      <c r="AE13" s="329"/>
      <c r="AF13" s="329"/>
      <c r="AG13" s="329"/>
      <c r="AH13" s="329"/>
      <c r="AI13" s="329"/>
      <c r="AJ13" s="329"/>
      <c r="AK13" s="329"/>
      <c r="AL13" s="329"/>
      <c r="AM13" s="329"/>
      <c r="AN13" s="329"/>
      <c r="AO13" s="329"/>
      <c r="AP13" s="329"/>
      <c r="AQ13" s="329"/>
      <c r="AR13" s="329"/>
      <c r="AS13" s="329"/>
      <c r="AT13" s="329"/>
      <c r="AU13" s="329"/>
      <c r="AV13" s="330"/>
    </row>
    <row r="14" spans="1:48" ht="15" x14ac:dyDescent="0.25">
      <c r="A14" s="354" t="s">
        <v>69</v>
      </c>
      <c r="B14" s="355" t="s">
        <v>70</v>
      </c>
      <c r="C14" s="356" t="s">
        <v>71</v>
      </c>
      <c r="D14" s="357">
        <v>1575116</v>
      </c>
      <c r="E14" s="357">
        <v>35500</v>
      </c>
      <c r="F14" s="358">
        <f>E14/D14</f>
        <v>2.2538022596430993E-2</v>
      </c>
      <c r="G14" s="359">
        <v>5.1605629999999998</v>
      </c>
      <c r="H14" s="360">
        <v>3</v>
      </c>
      <c r="I14" s="292">
        <f>H14*E14</f>
        <v>106500</v>
      </c>
      <c r="J14" s="361">
        <f t="shared" ref="J14:J31" si="0">I14/J$4</f>
        <v>4.5373554381491474E-2</v>
      </c>
      <c r="K14" s="362" t="s">
        <v>72</v>
      </c>
      <c r="L14" s="363"/>
      <c r="M14" s="363"/>
      <c r="N14" s="364"/>
      <c r="O14" s="365"/>
      <c r="P14" s="366"/>
      <c r="Q14" s="328"/>
      <c r="R14" s="328"/>
      <c r="S14" s="328"/>
      <c r="T14" s="328"/>
      <c r="U14" s="328"/>
      <c r="V14" s="328"/>
      <c r="W14" s="328"/>
      <c r="X14" s="328"/>
      <c r="Y14" s="328"/>
      <c r="Z14" s="328"/>
      <c r="AA14" s="328"/>
      <c r="AB14" s="328"/>
      <c r="AC14" s="328"/>
      <c r="AD14" s="329"/>
      <c r="AE14" s="329"/>
      <c r="AF14" s="329"/>
      <c r="AG14" s="329"/>
      <c r="AH14" s="329"/>
      <c r="AI14" s="329"/>
      <c r="AJ14" s="329"/>
      <c r="AK14" s="329"/>
      <c r="AL14" s="329"/>
      <c r="AM14" s="329"/>
      <c r="AN14" s="329"/>
      <c r="AO14" s="329"/>
      <c r="AP14" s="329"/>
      <c r="AQ14" s="329"/>
      <c r="AR14" s="329"/>
      <c r="AS14" s="329"/>
      <c r="AT14" s="329"/>
      <c r="AU14" s="329"/>
      <c r="AV14" s="330"/>
    </row>
    <row r="15" spans="1:48" ht="15" x14ac:dyDescent="0.25">
      <c r="A15" s="354" t="s">
        <v>73</v>
      </c>
      <c r="B15" s="355" t="s">
        <v>77</v>
      </c>
      <c r="C15" s="356" t="s">
        <v>78</v>
      </c>
      <c r="D15" s="357">
        <v>341296</v>
      </c>
      <c r="E15" s="357">
        <v>12824</v>
      </c>
      <c r="F15" s="358">
        <f t="shared" ref="F15:F31" si="1">E15/D15</f>
        <v>3.757442220242839E-2</v>
      </c>
      <c r="G15" s="359">
        <v>35.136035999999997</v>
      </c>
      <c r="H15" s="367">
        <v>0.2</v>
      </c>
      <c r="I15" s="292">
        <f t="shared" ref="I15:I31" si="2">H15*E15</f>
        <v>2564.8000000000002</v>
      </c>
      <c r="J15" s="361">
        <f t="shared" si="0"/>
        <v>1.0927144814802756E-3</v>
      </c>
      <c r="K15" s="362" t="s">
        <v>72</v>
      </c>
      <c r="L15" s="363"/>
      <c r="M15" s="363"/>
      <c r="N15" s="364"/>
      <c r="O15" s="365"/>
      <c r="P15" s="366"/>
      <c r="Q15" s="328"/>
      <c r="R15" s="328"/>
      <c r="S15" s="328"/>
      <c r="T15" s="328"/>
      <c r="U15" s="328"/>
      <c r="V15" s="328"/>
      <c r="W15" s="328"/>
      <c r="X15" s="328"/>
      <c r="Y15" s="328"/>
      <c r="Z15" s="328"/>
      <c r="AA15" s="328"/>
      <c r="AB15" s="328"/>
      <c r="AC15" s="328"/>
      <c r="AD15" s="329"/>
      <c r="AE15" s="329"/>
      <c r="AF15" s="329"/>
      <c r="AG15" s="329"/>
      <c r="AH15" s="329"/>
      <c r="AI15" s="329"/>
      <c r="AJ15" s="329"/>
      <c r="AK15" s="329"/>
      <c r="AL15" s="329"/>
      <c r="AM15" s="329"/>
      <c r="AN15" s="329"/>
      <c r="AO15" s="329"/>
      <c r="AP15" s="329"/>
      <c r="AQ15" s="329"/>
      <c r="AR15" s="329"/>
      <c r="AS15" s="329"/>
      <c r="AT15" s="329"/>
      <c r="AU15" s="329"/>
      <c r="AV15" s="330"/>
    </row>
    <row r="16" spans="1:48" ht="15" x14ac:dyDescent="0.25">
      <c r="A16" s="354" t="s">
        <v>76</v>
      </c>
      <c r="B16" s="355" t="s">
        <v>454</v>
      </c>
      <c r="C16" s="356" t="s">
        <v>455</v>
      </c>
      <c r="D16" s="357">
        <v>8596256</v>
      </c>
      <c r="E16" s="357">
        <v>3158</v>
      </c>
      <c r="F16" s="358">
        <f>E16/D16</f>
        <v>3.6736923609534199E-4</v>
      </c>
      <c r="G16" s="359">
        <v>27.2</v>
      </c>
      <c r="H16" s="367">
        <v>31.628799999999998</v>
      </c>
      <c r="I16" s="292">
        <f t="shared" si="2"/>
        <v>99883.75039999999</v>
      </c>
      <c r="J16" s="361">
        <f t="shared" si="0"/>
        <v>4.2554749113631177E-2</v>
      </c>
      <c r="K16" s="362" t="s">
        <v>75</v>
      </c>
      <c r="L16" s="363"/>
      <c r="M16" s="363"/>
      <c r="N16" s="364"/>
      <c r="O16" s="365"/>
      <c r="P16" s="366"/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9"/>
      <c r="AE16" s="329"/>
      <c r="AF16" s="329"/>
      <c r="AG16" s="329"/>
      <c r="AH16" s="329"/>
      <c r="AI16" s="329"/>
      <c r="AJ16" s="329"/>
      <c r="AK16" s="329"/>
      <c r="AL16" s="329"/>
      <c r="AM16" s="329"/>
      <c r="AN16" s="329"/>
      <c r="AO16" s="329"/>
      <c r="AP16" s="329"/>
      <c r="AQ16" s="329"/>
      <c r="AR16" s="329"/>
      <c r="AS16" s="329"/>
      <c r="AT16" s="329"/>
      <c r="AU16" s="329"/>
      <c r="AV16" s="330"/>
    </row>
    <row r="17" spans="1:48" ht="30" x14ac:dyDescent="0.25">
      <c r="A17" s="354" t="s">
        <v>79</v>
      </c>
      <c r="B17" s="355" t="s">
        <v>80</v>
      </c>
      <c r="C17" s="356" t="s">
        <v>81</v>
      </c>
      <c r="D17" s="357">
        <v>11104166</v>
      </c>
      <c r="E17" s="357">
        <v>590000</v>
      </c>
      <c r="F17" s="358">
        <f t="shared" si="1"/>
        <v>5.3133211445145906E-2</v>
      </c>
      <c r="G17" s="359">
        <v>0.55222511900000004</v>
      </c>
      <c r="H17" s="367">
        <v>0.36</v>
      </c>
      <c r="I17" s="292">
        <f t="shared" si="2"/>
        <v>212400</v>
      </c>
      <c r="J17" s="361">
        <f t="shared" si="0"/>
        <v>9.0491483104495674E-2</v>
      </c>
      <c r="K17" s="362" t="s">
        <v>72</v>
      </c>
      <c r="L17" s="368">
        <f>J17-5%</f>
        <v>4.0491483104495671E-2</v>
      </c>
      <c r="M17" s="362">
        <v>34569.039900000003</v>
      </c>
      <c r="N17" s="364" t="s">
        <v>457</v>
      </c>
      <c r="O17" s="369" t="s">
        <v>482</v>
      </c>
      <c r="P17" s="366"/>
      <c r="Q17" s="328"/>
      <c r="R17" s="328"/>
      <c r="S17" s="328"/>
      <c r="T17" s="328"/>
      <c r="U17" s="328"/>
      <c r="V17" s="328"/>
      <c r="W17" s="328"/>
      <c r="X17" s="328"/>
      <c r="Y17" s="328"/>
      <c r="Z17" s="328"/>
      <c r="AA17" s="328"/>
      <c r="AB17" s="328"/>
      <c r="AC17" s="328"/>
      <c r="AD17" s="329"/>
      <c r="AE17" s="329"/>
      <c r="AF17" s="329"/>
      <c r="AG17" s="329"/>
      <c r="AH17" s="329"/>
      <c r="AI17" s="329"/>
      <c r="AJ17" s="329"/>
      <c r="AK17" s="329"/>
      <c r="AL17" s="329"/>
      <c r="AM17" s="329"/>
      <c r="AN17" s="329"/>
      <c r="AO17" s="329"/>
      <c r="AP17" s="329"/>
      <c r="AQ17" s="329"/>
      <c r="AR17" s="329"/>
      <c r="AS17" s="329"/>
      <c r="AT17" s="329"/>
      <c r="AU17" s="329"/>
      <c r="AV17" s="330"/>
    </row>
    <row r="18" spans="1:48" ht="15" x14ac:dyDescent="0.25">
      <c r="A18" s="354" t="s">
        <v>82</v>
      </c>
      <c r="B18" s="355" t="s">
        <v>83</v>
      </c>
      <c r="C18" s="356" t="s">
        <v>84</v>
      </c>
      <c r="D18" s="357">
        <v>948601</v>
      </c>
      <c r="E18" s="357">
        <v>9600</v>
      </c>
      <c r="F18" s="358">
        <f t="shared" si="1"/>
        <v>1.0120166434570489E-2</v>
      </c>
      <c r="G18" s="359">
        <v>42.779843999999997</v>
      </c>
      <c r="H18" s="367">
        <v>11.97</v>
      </c>
      <c r="I18" s="292">
        <f t="shared" si="2"/>
        <v>114912</v>
      </c>
      <c r="J18" s="361">
        <f>I18/J$4</f>
        <v>4.8957426113483082E-2</v>
      </c>
      <c r="K18" s="362" t="s">
        <v>72</v>
      </c>
      <c r="L18" s="370"/>
      <c r="M18" s="362"/>
      <c r="N18" s="364"/>
      <c r="O18" s="369"/>
      <c r="P18" s="366"/>
      <c r="Q18" s="328"/>
      <c r="R18" s="328"/>
      <c r="S18" s="328"/>
      <c r="T18" s="328"/>
      <c r="U18" s="328"/>
      <c r="V18" s="328"/>
      <c r="W18" s="328"/>
      <c r="X18" s="328"/>
      <c r="Y18" s="328"/>
      <c r="Z18" s="328"/>
      <c r="AA18" s="328"/>
      <c r="AB18" s="328"/>
      <c r="AC18" s="328"/>
      <c r="AD18" s="329"/>
      <c r="AE18" s="329"/>
      <c r="AF18" s="329"/>
      <c r="AG18" s="329"/>
      <c r="AH18" s="329"/>
      <c r="AI18" s="329"/>
      <c r="AJ18" s="329"/>
      <c r="AK18" s="329"/>
      <c r="AL18" s="329"/>
      <c r="AM18" s="329"/>
      <c r="AN18" s="329"/>
      <c r="AO18" s="329"/>
      <c r="AP18" s="329"/>
      <c r="AQ18" s="329"/>
      <c r="AR18" s="329"/>
      <c r="AS18" s="329"/>
      <c r="AT18" s="329"/>
      <c r="AU18" s="329"/>
      <c r="AV18" s="330"/>
    </row>
    <row r="19" spans="1:48" ht="15" x14ac:dyDescent="0.25">
      <c r="A19" s="354" t="s">
        <v>85</v>
      </c>
      <c r="B19" s="371" t="s">
        <v>91</v>
      </c>
      <c r="C19" s="363" t="s">
        <v>92</v>
      </c>
      <c r="D19" s="357">
        <v>3137454</v>
      </c>
      <c r="E19" s="357">
        <v>127</v>
      </c>
      <c r="F19" s="361">
        <f t="shared" si="1"/>
        <v>4.0478681121699313E-5</v>
      </c>
      <c r="G19" s="359">
        <v>67.256219999999999</v>
      </c>
      <c r="H19" s="367">
        <v>202.40889999999999</v>
      </c>
      <c r="I19" s="292">
        <f t="shared" si="2"/>
        <v>25705.9303</v>
      </c>
      <c r="J19" s="361">
        <f t="shared" si="0"/>
        <v>1.095182559994253E-2</v>
      </c>
      <c r="K19" s="362" t="s">
        <v>75</v>
      </c>
      <c r="L19" s="370"/>
      <c r="M19" s="362"/>
      <c r="N19" s="364"/>
      <c r="O19" s="369"/>
      <c r="P19" s="366"/>
      <c r="Q19" s="328"/>
      <c r="R19" s="328"/>
      <c r="S19" s="328"/>
      <c r="T19" s="328"/>
      <c r="U19" s="328"/>
      <c r="V19" s="328"/>
      <c r="W19" s="328"/>
      <c r="X19" s="328"/>
      <c r="Y19" s="328"/>
      <c r="Z19" s="328"/>
      <c r="AA19" s="328"/>
      <c r="AB19" s="328"/>
      <c r="AC19" s="328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  <c r="AU19" s="329"/>
      <c r="AV19" s="330"/>
    </row>
    <row r="20" spans="1:48" ht="15" x14ac:dyDescent="0.25">
      <c r="A20" s="372" t="s">
        <v>88</v>
      </c>
      <c r="B20" s="355" t="s">
        <v>94</v>
      </c>
      <c r="C20" s="373" t="s">
        <v>95</v>
      </c>
      <c r="D20" s="357">
        <v>56887</v>
      </c>
      <c r="E20" s="357">
        <v>338</v>
      </c>
      <c r="F20" s="358">
        <f t="shared" si="1"/>
        <v>5.9416035298047003E-3</v>
      </c>
      <c r="G20" s="359">
        <v>231.786834</v>
      </c>
      <c r="H20" s="367">
        <v>0</v>
      </c>
      <c r="I20" s="292">
        <f t="shared" si="2"/>
        <v>0</v>
      </c>
      <c r="J20" s="361">
        <f t="shared" si="0"/>
        <v>0</v>
      </c>
      <c r="K20" s="362" t="s">
        <v>72</v>
      </c>
      <c r="L20" s="370"/>
      <c r="M20" s="354"/>
      <c r="N20" s="364"/>
      <c r="O20" s="365"/>
      <c r="P20" s="366"/>
      <c r="Q20" s="328"/>
      <c r="R20" s="328"/>
      <c r="S20" s="328"/>
      <c r="T20" s="328"/>
      <c r="U20" s="328"/>
      <c r="V20" s="328"/>
      <c r="W20" s="328"/>
      <c r="X20" s="328"/>
      <c r="Y20" s="328"/>
      <c r="Z20" s="328"/>
      <c r="AA20" s="328"/>
      <c r="AB20" s="328"/>
      <c r="AC20" s="328"/>
      <c r="AD20" s="329"/>
      <c r="AE20" s="329"/>
      <c r="AF20" s="329"/>
      <c r="AG20" s="329"/>
      <c r="AH20" s="329"/>
      <c r="AI20" s="329"/>
      <c r="AJ20" s="329"/>
      <c r="AK20" s="329"/>
      <c r="AL20" s="329"/>
      <c r="AM20" s="329"/>
      <c r="AN20" s="329"/>
      <c r="AO20" s="329"/>
      <c r="AP20" s="329"/>
      <c r="AQ20" s="329"/>
      <c r="AR20" s="329"/>
      <c r="AS20" s="329"/>
      <c r="AT20" s="329"/>
      <c r="AU20" s="329"/>
      <c r="AV20" s="330"/>
    </row>
    <row r="21" spans="1:48" ht="15" x14ac:dyDescent="0.25">
      <c r="A21" s="354" t="s">
        <v>90</v>
      </c>
      <c r="B21" s="355" t="s">
        <v>97</v>
      </c>
      <c r="C21" s="373" t="s">
        <v>98</v>
      </c>
      <c r="D21" s="357">
        <v>779269</v>
      </c>
      <c r="E21" s="357">
        <v>30380</v>
      </c>
      <c r="F21" s="358">
        <f t="shared" si="1"/>
        <v>3.8985254129190308E-2</v>
      </c>
      <c r="G21" s="359">
        <v>7.9651750000000003</v>
      </c>
      <c r="H21" s="367">
        <v>0</v>
      </c>
      <c r="I21" s="292">
        <f t="shared" si="2"/>
        <v>0</v>
      </c>
      <c r="J21" s="361">
        <f t="shared" si="0"/>
        <v>0</v>
      </c>
      <c r="K21" s="362" t="s">
        <v>72</v>
      </c>
      <c r="L21" s="370"/>
      <c r="M21" s="354"/>
      <c r="N21" s="364"/>
      <c r="O21" s="365"/>
      <c r="P21" s="366"/>
      <c r="Q21" s="328"/>
      <c r="R21" s="328"/>
      <c r="S21" s="328"/>
      <c r="T21" s="328"/>
      <c r="U21" s="328"/>
      <c r="V21" s="328"/>
      <c r="W21" s="328"/>
      <c r="X21" s="328"/>
      <c r="Y21" s="328"/>
      <c r="Z21" s="328"/>
      <c r="AA21" s="328"/>
      <c r="AB21" s="328"/>
      <c r="AC21" s="328"/>
      <c r="AD21" s="329"/>
      <c r="AE21" s="329"/>
      <c r="AF21" s="329"/>
      <c r="AG21" s="329"/>
      <c r="AH21" s="329"/>
      <c r="AI21" s="329"/>
      <c r="AJ21" s="329"/>
      <c r="AK21" s="329"/>
      <c r="AL21" s="329"/>
      <c r="AM21" s="329"/>
      <c r="AN21" s="329"/>
      <c r="AO21" s="329"/>
      <c r="AP21" s="329"/>
      <c r="AQ21" s="329"/>
      <c r="AR21" s="329"/>
      <c r="AS21" s="329"/>
      <c r="AT21" s="329"/>
      <c r="AU21" s="329"/>
      <c r="AV21" s="330"/>
    </row>
    <row r="22" spans="1:48" ht="15" x14ac:dyDescent="0.25">
      <c r="A22" s="354" t="s">
        <v>93</v>
      </c>
      <c r="B22" s="355" t="s">
        <v>100</v>
      </c>
      <c r="C22" s="373" t="s">
        <v>101</v>
      </c>
      <c r="D22" s="357">
        <v>364462</v>
      </c>
      <c r="E22" s="357">
        <v>36000</v>
      </c>
      <c r="F22" s="358">
        <f t="shared" si="1"/>
        <v>9.8775729705703197E-2</v>
      </c>
      <c r="G22" s="359">
        <v>8.1703847219999997</v>
      </c>
      <c r="H22" s="367">
        <v>1.29</v>
      </c>
      <c r="I22" s="292">
        <f t="shared" si="2"/>
        <v>46440</v>
      </c>
      <c r="J22" s="361">
        <f t="shared" si="0"/>
        <v>1.9785425966915158E-2</v>
      </c>
      <c r="K22" s="362" t="s">
        <v>72</v>
      </c>
      <c r="L22" s="370"/>
      <c r="M22" s="354"/>
      <c r="N22" s="364"/>
      <c r="O22" s="365"/>
      <c r="P22" s="366"/>
      <c r="Q22" s="328"/>
      <c r="R22" s="328"/>
      <c r="S22" s="328"/>
      <c r="T22" s="328"/>
      <c r="U22" s="328"/>
      <c r="V22" s="328"/>
      <c r="W22" s="328"/>
      <c r="X22" s="328"/>
      <c r="Y22" s="328"/>
      <c r="Z22" s="328"/>
      <c r="AA22" s="328"/>
      <c r="AB22" s="328"/>
      <c r="AC22" s="328"/>
      <c r="AD22" s="329"/>
      <c r="AE22" s="329"/>
      <c r="AF22" s="329"/>
      <c r="AG22" s="329"/>
      <c r="AH22" s="329"/>
      <c r="AI22" s="329"/>
      <c r="AJ22" s="329"/>
      <c r="AK22" s="329"/>
      <c r="AL22" s="329"/>
      <c r="AM22" s="329"/>
      <c r="AN22" s="329"/>
      <c r="AO22" s="329"/>
      <c r="AP22" s="329"/>
      <c r="AQ22" s="329"/>
      <c r="AR22" s="329"/>
      <c r="AS22" s="329"/>
      <c r="AT22" s="329"/>
      <c r="AU22" s="329"/>
      <c r="AV22" s="330"/>
    </row>
    <row r="23" spans="1:48" ht="30" x14ac:dyDescent="0.25">
      <c r="A23" s="354" t="s">
        <v>96</v>
      </c>
      <c r="B23" s="355" t="s">
        <v>103</v>
      </c>
      <c r="C23" s="373" t="s">
        <v>104</v>
      </c>
      <c r="D23" s="357">
        <v>186321</v>
      </c>
      <c r="E23" s="357">
        <v>8134</v>
      </c>
      <c r="F23" s="358">
        <f t="shared" si="1"/>
        <v>4.3655841263196313E-2</v>
      </c>
      <c r="G23" s="359">
        <v>58.916922</v>
      </c>
      <c r="H23" s="367">
        <v>53</v>
      </c>
      <c r="I23" s="292">
        <f t="shared" si="2"/>
        <v>431102</v>
      </c>
      <c r="J23" s="361">
        <f t="shared" si="0"/>
        <v>0.18366788770863604</v>
      </c>
      <c r="K23" s="362" t="s">
        <v>72</v>
      </c>
      <c r="L23" s="370">
        <f>J23-10%</f>
        <v>8.3667887708636035E-2</v>
      </c>
      <c r="M23" s="362">
        <v>70163.758199999997</v>
      </c>
      <c r="N23" s="364" t="s">
        <v>105</v>
      </c>
      <c r="O23" s="369" t="s">
        <v>482</v>
      </c>
      <c r="P23" s="366"/>
      <c r="Q23" s="328"/>
      <c r="R23" s="328"/>
      <c r="S23" s="328"/>
      <c r="T23" s="328"/>
      <c r="U23" s="328"/>
      <c r="V23" s="328"/>
      <c r="W23" s="328"/>
      <c r="X23" s="328"/>
      <c r="Y23" s="328"/>
      <c r="Z23" s="328"/>
      <c r="AA23" s="328"/>
      <c r="AB23" s="328"/>
      <c r="AC23" s="328"/>
      <c r="AD23" s="329"/>
      <c r="AE23" s="329"/>
      <c r="AF23" s="329"/>
      <c r="AG23" s="329"/>
      <c r="AH23" s="329"/>
      <c r="AI23" s="329"/>
      <c r="AJ23" s="329"/>
      <c r="AK23" s="329"/>
      <c r="AL23" s="329"/>
      <c r="AM23" s="329"/>
      <c r="AN23" s="329"/>
      <c r="AO23" s="329"/>
      <c r="AP23" s="329"/>
      <c r="AQ23" s="329"/>
      <c r="AR23" s="329"/>
      <c r="AS23" s="329"/>
      <c r="AT23" s="329"/>
      <c r="AU23" s="329"/>
      <c r="AV23" s="330"/>
    </row>
    <row r="24" spans="1:48" ht="30" x14ac:dyDescent="0.25">
      <c r="A24" s="354" t="s">
        <v>99</v>
      </c>
      <c r="B24" s="355" t="s">
        <v>110</v>
      </c>
      <c r="C24" s="373" t="s">
        <v>111</v>
      </c>
      <c r="D24" s="357">
        <v>2796050</v>
      </c>
      <c r="E24" s="357">
        <v>158800</v>
      </c>
      <c r="F24" s="358">
        <f t="shared" si="1"/>
        <v>5.6794406394735431E-2</v>
      </c>
      <c r="G24" s="359">
        <v>1.6557630000000001</v>
      </c>
      <c r="H24" s="367">
        <v>1.2</v>
      </c>
      <c r="I24" s="292">
        <f t="shared" si="2"/>
        <v>190560</v>
      </c>
      <c r="J24" s="361">
        <f t="shared" si="0"/>
        <v>8.1186709135558838E-2</v>
      </c>
      <c r="K24" s="362" t="s">
        <v>72</v>
      </c>
      <c r="L24" s="370">
        <f>J24-5%</f>
        <v>3.1186709135558835E-2</v>
      </c>
      <c r="M24" s="374">
        <v>31014.4833</v>
      </c>
      <c r="N24" s="375" t="s">
        <v>458</v>
      </c>
      <c r="O24" s="369" t="s">
        <v>482</v>
      </c>
      <c r="P24" s="366"/>
      <c r="Q24" s="328"/>
      <c r="R24" s="328"/>
      <c r="S24" s="328"/>
      <c r="T24" s="328"/>
      <c r="U24" s="328"/>
      <c r="V24" s="328"/>
      <c r="W24" s="328"/>
      <c r="X24" s="328"/>
      <c r="Y24" s="328"/>
      <c r="Z24" s="328"/>
      <c r="AA24" s="328"/>
      <c r="AB24" s="328"/>
      <c r="AC24" s="328"/>
      <c r="AD24" s="329"/>
      <c r="AE24" s="329"/>
      <c r="AF24" s="329"/>
      <c r="AG24" s="329"/>
      <c r="AH24" s="329"/>
      <c r="AI24" s="329"/>
      <c r="AJ24" s="329"/>
      <c r="AK24" s="329"/>
      <c r="AL24" s="329"/>
      <c r="AM24" s="329"/>
      <c r="AN24" s="329"/>
      <c r="AO24" s="329"/>
      <c r="AP24" s="329"/>
      <c r="AQ24" s="329"/>
      <c r="AR24" s="329"/>
      <c r="AS24" s="329"/>
      <c r="AT24" s="329"/>
      <c r="AU24" s="329"/>
      <c r="AV24" s="330"/>
    </row>
    <row r="25" spans="1:48" ht="15" x14ac:dyDescent="0.25">
      <c r="A25" s="354" t="s">
        <v>102</v>
      </c>
      <c r="B25" s="355" t="s">
        <v>86</v>
      </c>
      <c r="C25" s="373" t="s">
        <v>87</v>
      </c>
      <c r="D25" s="357">
        <v>89405</v>
      </c>
      <c r="E25" s="357">
        <v>8400</v>
      </c>
      <c r="F25" s="358">
        <f t="shared" si="1"/>
        <v>9.3954476818969859E-2</v>
      </c>
      <c r="G25" s="359">
        <v>6</v>
      </c>
      <c r="H25" s="367">
        <v>8</v>
      </c>
      <c r="I25" s="292">
        <f t="shared" si="2"/>
        <v>67200</v>
      </c>
      <c r="J25" s="361">
        <f t="shared" si="0"/>
        <v>2.8630073750574903E-2</v>
      </c>
      <c r="K25" s="362" t="s">
        <v>72</v>
      </c>
      <c r="L25" s="361"/>
      <c r="M25" s="374"/>
      <c r="N25" s="375"/>
      <c r="O25" s="376"/>
      <c r="P25" s="366"/>
      <c r="Q25" s="328"/>
      <c r="R25" s="328"/>
      <c r="S25" s="328"/>
      <c r="T25" s="328"/>
      <c r="U25" s="328"/>
      <c r="V25" s="328"/>
      <c r="W25" s="328"/>
      <c r="X25" s="328"/>
      <c r="Y25" s="328"/>
      <c r="Z25" s="328"/>
      <c r="AA25" s="328"/>
      <c r="AB25" s="328"/>
      <c r="AC25" s="328"/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29"/>
      <c r="AO25" s="329"/>
      <c r="AP25" s="329"/>
      <c r="AQ25" s="329"/>
      <c r="AR25" s="329"/>
      <c r="AS25" s="329"/>
      <c r="AT25" s="329"/>
      <c r="AU25" s="329"/>
      <c r="AV25" s="330"/>
    </row>
    <row r="26" spans="1:48" ht="15" x14ac:dyDescent="0.25">
      <c r="A26" s="354" t="s">
        <v>106</v>
      </c>
      <c r="B26" s="355" t="s">
        <v>113</v>
      </c>
      <c r="C26" s="373" t="s">
        <v>114</v>
      </c>
      <c r="D26" s="357">
        <v>531676</v>
      </c>
      <c r="E26" s="357">
        <v>9893</v>
      </c>
      <c r="F26" s="358">
        <f t="shared" si="1"/>
        <v>1.8607196864255673E-2</v>
      </c>
      <c r="G26" s="359">
        <v>4.2058059999999999</v>
      </c>
      <c r="H26" s="367">
        <v>4.1399999999999997</v>
      </c>
      <c r="I26" s="292">
        <f t="shared" si="2"/>
        <v>40957.019999999997</v>
      </c>
      <c r="J26" s="361">
        <f t="shared" si="0"/>
        <v>1.7449442011960883E-2</v>
      </c>
      <c r="K26" s="362" t="s">
        <v>72</v>
      </c>
      <c r="L26" s="361"/>
      <c r="M26" s="372"/>
      <c r="N26" s="375"/>
      <c r="O26" s="377"/>
      <c r="P26" s="366"/>
      <c r="Q26" s="328"/>
      <c r="R26" s="328"/>
      <c r="S26" s="328"/>
      <c r="T26" s="328"/>
      <c r="U26" s="328"/>
      <c r="V26" s="328"/>
      <c r="W26" s="328"/>
      <c r="X26" s="328"/>
      <c r="Y26" s="328"/>
      <c r="Z26" s="328"/>
      <c r="AA26" s="328"/>
      <c r="AB26" s="328"/>
      <c r="AC26" s="328"/>
      <c r="AD26" s="329"/>
      <c r="AE26" s="329"/>
      <c r="AF26" s="329"/>
      <c r="AG26" s="329"/>
      <c r="AH26" s="329"/>
      <c r="AI26" s="329"/>
      <c r="AJ26" s="329"/>
      <c r="AK26" s="329"/>
      <c r="AL26" s="329"/>
      <c r="AM26" s="329"/>
      <c r="AN26" s="329"/>
      <c r="AO26" s="329"/>
      <c r="AP26" s="329"/>
      <c r="AQ26" s="329"/>
      <c r="AR26" s="329"/>
      <c r="AS26" s="329"/>
      <c r="AT26" s="329"/>
      <c r="AU26" s="329"/>
      <c r="AV26" s="330"/>
    </row>
    <row r="27" spans="1:48" ht="15" x14ac:dyDescent="0.25">
      <c r="A27" s="354" t="s">
        <v>107</v>
      </c>
      <c r="B27" s="355" t="s">
        <v>116</v>
      </c>
      <c r="C27" s="373" t="s">
        <v>117</v>
      </c>
      <c r="D27" s="357">
        <v>583338</v>
      </c>
      <c r="E27" s="357">
        <v>5163</v>
      </c>
      <c r="F27" s="358">
        <f t="shared" si="1"/>
        <v>8.8507863365664512E-3</v>
      </c>
      <c r="G27" s="359">
        <v>27.645443</v>
      </c>
      <c r="H27" s="367">
        <v>17.37</v>
      </c>
      <c r="I27" s="292">
        <f t="shared" si="2"/>
        <v>89681.310000000012</v>
      </c>
      <c r="J27" s="361">
        <f t="shared" si="0"/>
        <v>3.8208073204585878E-2</v>
      </c>
      <c r="K27" s="362" t="s">
        <v>72</v>
      </c>
      <c r="L27" s="361"/>
      <c r="M27" s="372"/>
      <c r="N27" s="375"/>
      <c r="O27" s="377"/>
      <c r="P27" s="366"/>
      <c r="Q27" s="328"/>
      <c r="R27" s="328"/>
      <c r="S27" s="328"/>
      <c r="T27" s="328"/>
      <c r="U27" s="328"/>
      <c r="V27" s="328"/>
      <c r="W27" s="328"/>
      <c r="X27" s="328"/>
      <c r="Y27" s="328"/>
      <c r="Z27" s="328"/>
      <c r="AA27" s="328"/>
      <c r="AB27" s="328"/>
      <c r="AC27" s="328"/>
      <c r="AD27" s="329"/>
      <c r="AE27" s="329"/>
      <c r="AF27" s="329"/>
      <c r="AG27" s="329"/>
      <c r="AH27" s="329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30"/>
    </row>
    <row r="28" spans="1:48" ht="15" x14ac:dyDescent="0.25">
      <c r="A28" s="354" t="s">
        <v>109</v>
      </c>
      <c r="B28" s="355" t="s">
        <v>119</v>
      </c>
      <c r="C28" s="373" t="s">
        <v>120</v>
      </c>
      <c r="D28" s="357">
        <v>435741</v>
      </c>
      <c r="E28" s="357">
        <v>27713</v>
      </c>
      <c r="F28" s="358">
        <f t="shared" si="1"/>
        <v>6.3599707165495095E-2</v>
      </c>
      <c r="G28" s="359">
        <v>25.730008000000002</v>
      </c>
      <c r="H28" s="367">
        <v>0</v>
      </c>
      <c r="I28" s="292">
        <f t="shared" si="2"/>
        <v>0</v>
      </c>
      <c r="J28" s="361">
        <f t="shared" si="0"/>
        <v>0</v>
      </c>
      <c r="K28" s="362" t="s">
        <v>72</v>
      </c>
      <c r="L28" s="370"/>
      <c r="M28" s="378"/>
      <c r="N28" s="364"/>
      <c r="O28" s="369"/>
      <c r="P28" s="366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29"/>
      <c r="AP28" s="329"/>
      <c r="AQ28" s="329"/>
      <c r="AR28" s="329"/>
      <c r="AS28" s="329"/>
      <c r="AT28" s="329"/>
      <c r="AU28" s="329"/>
      <c r="AV28" s="330"/>
    </row>
    <row r="29" spans="1:48" ht="30" x14ac:dyDescent="0.25">
      <c r="A29" s="354" t="s">
        <v>112</v>
      </c>
      <c r="B29" s="355" t="s">
        <v>122</v>
      </c>
      <c r="C29" s="373" t="s">
        <v>123</v>
      </c>
      <c r="D29" s="357">
        <v>353242</v>
      </c>
      <c r="E29" s="357">
        <v>17004</v>
      </c>
      <c r="F29" s="358">
        <f t="shared" si="1"/>
        <v>4.8136971254833794E-2</v>
      </c>
      <c r="G29" s="359">
        <v>22.464297999999999</v>
      </c>
      <c r="H29" s="367">
        <v>16.899999999999999</v>
      </c>
      <c r="I29" s="292">
        <f t="shared" si="2"/>
        <v>287367.59999999998</v>
      </c>
      <c r="J29" s="361">
        <f t="shared" si="0"/>
        <v>0.12243088662984684</v>
      </c>
      <c r="K29" s="362" t="s">
        <v>72</v>
      </c>
      <c r="L29" s="370">
        <f>J29-10%</f>
        <v>2.2430886629846838E-2</v>
      </c>
      <c r="M29" s="374">
        <v>46770.348599999998</v>
      </c>
      <c r="N29" s="364" t="s">
        <v>459</v>
      </c>
      <c r="O29" s="369" t="s">
        <v>482</v>
      </c>
      <c r="P29" s="366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8"/>
      <c r="AB29" s="328"/>
      <c r="AC29" s="328"/>
      <c r="AD29" s="329"/>
      <c r="AE29" s="329"/>
      <c r="AF29" s="329"/>
      <c r="AG29" s="329"/>
      <c r="AH29" s="329"/>
      <c r="AI29" s="329"/>
      <c r="AJ29" s="329"/>
      <c r="AK29" s="329"/>
      <c r="AL29" s="329"/>
      <c r="AM29" s="329"/>
      <c r="AN29" s="329"/>
      <c r="AO29" s="329"/>
      <c r="AP29" s="329"/>
      <c r="AQ29" s="329"/>
      <c r="AR29" s="329"/>
      <c r="AS29" s="329"/>
      <c r="AT29" s="329"/>
      <c r="AU29" s="329"/>
      <c r="AV29" s="330"/>
    </row>
    <row r="30" spans="1:48" ht="15" x14ac:dyDescent="0.25">
      <c r="A30" s="354" t="s">
        <v>115</v>
      </c>
      <c r="B30" s="355" t="s">
        <v>125</v>
      </c>
      <c r="C30" s="373" t="s">
        <v>126</v>
      </c>
      <c r="D30" s="357">
        <v>641425</v>
      </c>
      <c r="E30" s="357">
        <v>20000</v>
      </c>
      <c r="F30" s="358">
        <f t="shared" si="1"/>
        <v>3.1180574502085202E-2</v>
      </c>
      <c r="G30" s="359">
        <v>3.1843560000000002</v>
      </c>
      <c r="H30" s="367">
        <v>1.76</v>
      </c>
      <c r="I30" s="292">
        <f t="shared" si="2"/>
        <v>35200</v>
      </c>
      <c r="J30" s="361">
        <f t="shared" si="0"/>
        <v>1.4996705297920188E-2</v>
      </c>
      <c r="K30" s="362" t="s">
        <v>72</v>
      </c>
      <c r="L30" s="361"/>
      <c r="M30" s="363"/>
      <c r="N30" s="364"/>
      <c r="O30" s="365"/>
      <c r="P30" s="366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9"/>
      <c r="AE30" s="329"/>
      <c r="AF30" s="329"/>
      <c r="AG30" s="329"/>
      <c r="AH30" s="329"/>
      <c r="AI30" s="329"/>
      <c r="AJ30" s="329"/>
      <c r="AK30" s="329"/>
      <c r="AL30" s="329"/>
      <c r="AM30" s="329"/>
      <c r="AN30" s="329"/>
      <c r="AO30" s="329"/>
      <c r="AP30" s="329"/>
      <c r="AQ30" s="329"/>
      <c r="AR30" s="329"/>
      <c r="AS30" s="329"/>
      <c r="AT30" s="329"/>
      <c r="AU30" s="329"/>
      <c r="AV30" s="330"/>
    </row>
    <row r="31" spans="1:48" ht="15" x14ac:dyDescent="0.25">
      <c r="A31" s="354" t="s">
        <v>118</v>
      </c>
      <c r="B31" s="355" t="s">
        <v>128</v>
      </c>
      <c r="C31" s="373" t="s">
        <v>129</v>
      </c>
      <c r="D31" s="357">
        <v>1737914</v>
      </c>
      <c r="E31" s="357">
        <v>42500</v>
      </c>
      <c r="F31" s="358">
        <f t="shared" si="1"/>
        <v>2.4454604773308689E-2</v>
      </c>
      <c r="G31" s="359">
        <v>2.488534</v>
      </c>
      <c r="H31" s="367">
        <v>0</v>
      </c>
      <c r="I31" s="292">
        <f t="shared" si="2"/>
        <v>0</v>
      </c>
      <c r="J31" s="361">
        <f t="shared" si="0"/>
        <v>0</v>
      </c>
      <c r="K31" s="362" t="s">
        <v>72</v>
      </c>
      <c r="L31" s="361"/>
      <c r="M31" s="363"/>
      <c r="N31" s="364"/>
      <c r="O31" s="365"/>
      <c r="P31" s="366"/>
      <c r="Q31" s="328"/>
      <c r="R31" s="328"/>
      <c r="S31" s="328"/>
      <c r="T31" s="328"/>
      <c r="U31" s="328"/>
      <c r="V31" s="328"/>
      <c r="W31" s="328"/>
      <c r="X31" s="328"/>
      <c r="Y31" s="328"/>
      <c r="Z31" s="328"/>
      <c r="AA31" s="328"/>
      <c r="AB31" s="328"/>
      <c r="AC31" s="328"/>
      <c r="AD31" s="329"/>
      <c r="AE31" s="329"/>
      <c r="AF31" s="329"/>
      <c r="AG31" s="329"/>
      <c r="AH31" s="329"/>
      <c r="AI31" s="329"/>
      <c r="AJ31" s="329"/>
      <c r="AK31" s="329"/>
      <c r="AL31" s="329"/>
      <c r="AM31" s="329"/>
      <c r="AN31" s="329"/>
      <c r="AO31" s="329"/>
      <c r="AP31" s="329"/>
      <c r="AQ31" s="329"/>
      <c r="AR31" s="329"/>
      <c r="AS31" s="329"/>
      <c r="AT31" s="329"/>
      <c r="AU31" s="329"/>
      <c r="AV31" s="330"/>
    </row>
    <row r="32" spans="1:48" ht="15" x14ac:dyDescent="0.25">
      <c r="A32" s="379"/>
      <c r="B32" s="380"/>
      <c r="C32" s="381"/>
      <c r="D32" s="382"/>
      <c r="E32" s="382"/>
      <c r="F32" s="383"/>
      <c r="G32" s="384"/>
      <c r="H32" s="385"/>
      <c r="I32" s="293">
        <f>SUM(I14:I31)</f>
        <v>1750474.4107000004</v>
      </c>
      <c r="J32" s="386">
        <f>I32/J$4</f>
        <v>0.74577695650052311</v>
      </c>
      <c r="K32" s="387"/>
      <c r="L32" s="386"/>
      <c r="M32" s="388"/>
      <c r="N32" s="389"/>
      <c r="O32" s="390"/>
      <c r="P32" s="366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9"/>
      <c r="AE32" s="329"/>
      <c r="AF32" s="329"/>
      <c r="AG32" s="329"/>
      <c r="AH32" s="329"/>
      <c r="AI32" s="329"/>
      <c r="AJ32" s="329"/>
      <c r="AK32" s="329"/>
      <c r="AL32" s="329"/>
      <c r="AM32" s="329"/>
      <c r="AN32" s="329"/>
      <c r="AO32" s="329"/>
      <c r="AP32" s="329"/>
      <c r="AQ32" s="329"/>
      <c r="AR32" s="329"/>
      <c r="AS32" s="329"/>
      <c r="AT32" s="329"/>
      <c r="AU32" s="329"/>
      <c r="AV32" s="330"/>
    </row>
    <row r="33" spans="1:52" ht="15" x14ac:dyDescent="0.25">
      <c r="A33" s="537" t="s">
        <v>131</v>
      </c>
      <c r="B33" s="538"/>
      <c r="C33" s="538"/>
      <c r="D33" s="538"/>
      <c r="E33" s="538"/>
      <c r="F33" s="538"/>
      <c r="G33" s="538"/>
      <c r="H33" s="538"/>
      <c r="I33" s="538"/>
      <c r="J33" s="538"/>
      <c r="K33" s="538"/>
      <c r="L33" s="538"/>
      <c r="M33" s="538"/>
      <c r="N33" s="538"/>
      <c r="O33" s="539"/>
      <c r="P33" s="328"/>
      <c r="Q33" s="328"/>
      <c r="R33" s="328"/>
      <c r="S33" s="328"/>
      <c r="T33" s="328"/>
      <c r="U33" s="328"/>
      <c r="V33" s="328"/>
      <c r="W33" s="328"/>
      <c r="X33" s="328"/>
      <c r="Y33" s="328"/>
      <c r="Z33" s="328"/>
      <c r="AA33" s="328"/>
      <c r="AB33" s="328"/>
      <c r="AC33" s="328"/>
      <c r="AD33" s="391"/>
      <c r="AE33" s="391"/>
      <c r="AF33" s="391"/>
      <c r="AG33" s="391"/>
      <c r="AH33" s="329"/>
      <c r="AI33" s="329"/>
      <c r="AJ33" s="329"/>
      <c r="AK33" s="329"/>
      <c r="AL33" s="329"/>
      <c r="AM33" s="329"/>
      <c r="AN33" s="329"/>
      <c r="AO33" s="329"/>
      <c r="AP33" s="329"/>
      <c r="AQ33" s="329"/>
      <c r="AR33" s="329"/>
      <c r="AS33" s="329"/>
      <c r="AT33" s="329"/>
      <c r="AU33" s="329"/>
      <c r="AV33" s="330"/>
    </row>
    <row r="34" spans="1:52" ht="30" x14ac:dyDescent="0.25">
      <c r="A34" s="392" t="s">
        <v>121</v>
      </c>
      <c r="B34" s="371" t="s">
        <v>133</v>
      </c>
      <c r="C34" s="354" t="s">
        <v>134</v>
      </c>
      <c r="D34" s="357">
        <v>10658236</v>
      </c>
      <c r="E34" s="357">
        <v>50897</v>
      </c>
      <c r="F34" s="393">
        <f>E34/D34</f>
        <v>4.7753680815474531E-3</v>
      </c>
      <c r="G34" s="394">
        <v>2.1495820000000001</v>
      </c>
      <c r="H34" s="395">
        <v>0.76</v>
      </c>
      <c r="I34" s="396">
        <f>E34*H34</f>
        <v>38681.72</v>
      </c>
      <c r="J34" s="397">
        <f>I34/J$4</f>
        <v>1.6480066910700718E-2</v>
      </c>
      <c r="K34" s="398" t="s">
        <v>72</v>
      </c>
      <c r="L34" s="399">
        <v>7.9799999999999992E-3</v>
      </c>
      <c r="M34" s="398">
        <v>18730.2556</v>
      </c>
      <c r="N34" s="400" t="s">
        <v>135</v>
      </c>
      <c r="O34" s="369" t="s">
        <v>482</v>
      </c>
      <c r="P34" s="366"/>
      <c r="Q34" s="328"/>
      <c r="R34" s="328"/>
      <c r="S34" s="328"/>
      <c r="T34" s="328"/>
      <c r="U34" s="328"/>
      <c r="V34" s="328"/>
      <c r="W34" s="328"/>
      <c r="X34" s="328"/>
      <c r="Y34" s="328"/>
      <c r="Z34" s="328"/>
      <c r="AA34" s="328"/>
      <c r="AB34" s="328"/>
      <c r="AC34" s="328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  <c r="AQ34" s="329"/>
      <c r="AR34" s="329"/>
      <c r="AS34" s="329"/>
      <c r="AT34" s="329"/>
      <c r="AU34" s="329"/>
      <c r="AV34" s="330"/>
    </row>
    <row r="35" spans="1:52" ht="30" x14ac:dyDescent="0.25">
      <c r="A35" s="354" t="s">
        <v>124</v>
      </c>
      <c r="B35" s="371" t="s">
        <v>136</v>
      </c>
      <c r="C35" s="354" t="s">
        <v>137</v>
      </c>
      <c r="D35" s="357">
        <v>3053478</v>
      </c>
      <c r="E35" s="357">
        <v>6250</v>
      </c>
      <c r="F35" s="393">
        <f t="shared" ref="F35:F37" si="3">E35/D35</f>
        <v>2.0468462520443899E-3</v>
      </c>
      <c r="G35" s="394">
        <v>4</v>
      </c>
      <c r="H35" s="395">
        <v>3.47</v>
      </c>
      <c r="I35" s="396">
        <f t="shared" ref="I35:I37" si="4">E35*H35</f>
        <v>21687.5</v>
      </c>
      <c r="J35" s="397">
        <f t="shared" ref="J35:J37" si="5">I35/J$4</f>
        <v>9.2398024474046603E-3</v>
      </c>
      <c r="K35" s="398" t="s">
        <v>72</v>
      </c>
      <c r="L35" s="399">
        <v>4.4739999999999997E-3</v>
      </c>
      <c r="M35" s="398">
        <v>10501.672399999999</v>
      </c>
      <c r="N35" s="400" t="s">
        <v>135</v>
      </c>
      <c r="O35" s="369" t="s">
        <v>482</v>
      </c>
      <c r="P35" s="366"/>
      <c r="Q35" s="328"/>
      <c r="R35" s="328"/>
      <c r="S35" s="328"/>
      <c r="T35" s="328"/>
      <c r="U35" s="328"/>
      <c r="V35" s="328"/>
      <c r="W35" s="328"/>
      <c r="X35" s="328"/>
      <c r="Y35" s="328"/>
      <c r="Z35" s="328"/>
      <c r="AA35" s="328"/>
      <c r="AB35" s="328"/>
      <c r="AC35" s="328"/>
      <c r="AD35" s="401"/>
      <c r="AE35" s="401"/>
      <c r="AF35" s="401"/>
      <c r="AG35" s="401"/>
      <c r="AH35" s="401"/>
      <c r="AI35" s="401"/>
      <c r="AJ35" s="401"/>
      <c r="AK35" s="401"/>
      <c r="AL35" s="401"/>
      <c r="AM35" s="401"/>
      <c r="AN35" s="401"/>
      <c r="AO35" s="401"/>
      <c r="AP35" s="401"/>
      <c r="AQ35" s="401"/>
      <c r="AR35" s="401"/>
      <c r="AS35" s="401"/>
      <c r="AT35" s="401"/>
      <c r="AU35" s="401"/>
      <c r="AV35" s="402"/>
      <c r="AW35" s="403"/>
      <c r="AX35" s="403"/>
      <c r="AY35" s="403"/>
      <c r="AZ35" s="403"/>
    </row>
    <row r="36" spans="1:52" ht="30" x14ac:dyDescent="0.25">
      <c r="A36" s="354" t="s">
        <v>127</v>
      </c>
      <c r="B36" s="371" t="s">
        <v>138</v>
      </c>
      <c r="C36" s="354" t="s">
        <v>139</v>
      </c>
      <c r="D36" s="357">
        <v>4926930</v>
      </c>
      <c r="E36" s="357">
        <v>45500</v>
      </c>
      <c r="F36" s="393">
        <f t="shared" si="3"/>
        <v>9.2349597010714587E-3</v>
      </c>
      <c r="G36" s="394">
        <v>2.4186329999999998</v>
      </c>
      <c r="H36" s="395">
        <v>0.85</v>
      </c>
      <c r="I36" s="396">
        <f t="shared" si="4"/>
        <v>38675</v>
      </c>
      <c r="J36" s="397">
        <f t="shared" si="5"/>
        <v>1.647720390332566E-2</v>
      </c>
      <c r="K36" s="398" t="s">
        <v>72</v>
      </c>
      <c r="L36" s="399">
        <v>7.979E-3</v>
      </c>
      <c r="M36" s="398">
        <v>18726.846000000001</v>
      </c>
      <c r="N36" s="400" t="s">
        <v>135</v>
      </c>
      <c r="O36" s="369" t="s">
        <v>482</v>
      </c>
      <c r="P36" s="366"/>
      <c r="Q36" s="328"/>
      <c r="R36" s="328"/>
      <c r="S36" s="328"/>
      <c r="T36" s="328"/>
      <c r="U36" s="328"/>
      <c r="V36" s="328"/>
      <c r="W36" s="328"/>
      <c r="X36" s="328"/>
      <c r="Y36" s="328"/>
      <c r="Z36" s="328"/>
      <c r="AA36" s="328"/>
      <c r="AB36" s="328"/>
      <c r="AC36" s="328"/>
      <c r="AD36" s="401"/>
      <c r="AE36" s="401"/>
      <c r="AF36" s="401"/>
      <c r="AG36" s="401"/>
      <c r="AH36" s="401"/>
      <c r="AI36" s="329"/>
      <c r="AJ36" s="401"/>
      <c r="AK36" s="401"/>
      <c r="AL36" s="401"/>
      <c r="AM36" s="401"/>
      <c r="AN36" s="401"/>
      <c r="AO36" s="401"/>
      <c r="AP36" s="401"/>
      <c r="AQ36" s="401"/>
      <c r="AR36" s="401"/>
      <c r="AS36" s="401"/>
      <c r="AT36" s="401"/>
      <c r="AU36" s="401"/>
      <c r="AV36" s="402"/>
      <c r="AW36" s="403"/>
      <c r="AX36" s="403"/>
      <c r="AY36" s="403"/>
      <c r="AZ36" s="403"/>
    </row>
    <row r="37" spans="1:52" ht="30" x14ac:dyDescent="0.25">
      <c r="A37" s="354" t="s">
        <v>130</v>
      </c>
      <c r="B37" s="371" t="s">
        <v>140</v>
      </c>
      <c r="C37" s="354" t="s">
        <v>141</v>
      </c>
      <c r="D37" s="357">
        <v>4076253</v>
      </c>
      <c r="E37" s="357">
        <v>9716</v>
      </c>
      <c r="F37" s="393">
        <f t="shared" si="3"/>
        <v>2.383561569902555E-3</v>
      </c>
      <c r="G37" s="394">
        <v>1.48</v>
      </c>
      <c r="H37" s="395">
        <v>0.81</v>
      </c>
      <c r="I37" s="396">
        <f t="shared" si="4"/>
        <v>7869.9600000000009</v>
      </c>
      <c r="J37" s="397">
        <f t="shared" si="5"/>
        <v>3.3529395121142036E-3</v>
      </c>
      <c r="K37" s="398" t="s">
        <v>72</v>
      </c>
      <c r="L37" s="399">
        <v>1.624E-3</v>
      </c>
      <c r="M37" s="398">
        <v>3810.8341999999998</v>
      </c>
      <c r="N37" s="400" t="s">
        <v>135</v>
      </c>
      <c r="O37" s="369" t="s">
        <v>482</v>
      </c>
      <c r="P37" s="366"/>
      <c r="Q37" s="328"/>
      <c r="R37" s="328"/>
      <c r="S37" s="328"/>
      <c r="T37" s="328"/>
      <c r="U37" s="328"/>
      <c r="V37" s="328"/>
      <c r="W37" s="328"/>
      <c r="X37" s="328"/>
      <c r="Y37" s="328"/>
      <c r="Z37" s="328"/>
      <c r="AA37" s="328"/>
      <c r="AB37" s="328"/>
      <c r="AC37" s="328"/>
      <c r="AD37" s="401"/>
      <c r="AE37" s="401"/>
      <c r="AF37" s="401"/>
      <c r="AG37" s="401"/>
      <c r="AH37" s="401"/>
      <c r="AI37" s="329"/>
      <c r="AJ37" s="329"/>
      <c r="AK37" s="329"/>
      <c r="AL37" s="329"/>
      <c r="AM37" s="329"/>
      <c r="AN37" s="329"/>
      <c r="AO37" s="329"/>
      <c r="AP37" s="329"/>
      <c r="AQ37" s="329"/>
      <c r="AR37" s="329"/>
      <c r="AS37" s="329"/>
      <c r="AT37" s="329"/>
      <c r="AU37" s="329"/>
      <c r="AV37" s="330"/>
    </row>
    <row r="38" spans="1:52" ht="15" x14ac:dyDescent="0.25">
      <c r="A38" s="404" t="s">
        <v>143</v>
      </c>
      <c r="B38" s="405"/>
      <c r="C38" s="405"/>
      <c r="D38" s="406"/>
      <c r="E38" s="406"/>
      <c r="F38" s="406"/>
      <c r="G38" s="406"/>
      <c r="H38" s="406"/>
      <c r="I38" s="407">
        <f>SUM(I34:I37)</f>
        <v>106914.18000000001</v>
      </c>
      <c r="J38" s="408">
        <f>SUM(J34:J37)</f>
        <v>4.5550012773545243E-2</v>
      </c>
      <c r="K38" s="409"/>
      <c r="L38" s="405"/>
      <c r="M38" s="405"/>
      <c r="N38" s="405"/>
      <c r="O38" s="410"/>
      <c r="P38" s="328"/>
      <c r="Q38" s="328"/>
      <c r="R38" s="328"/>
      <c r="S38" s="328"/>
      <c r="T38" s="328"/>
      <c r="U38" s="328"/>
      <c r="V38" s="328"/>
      <c r="W38" s="328"/>
      <c r="X38" s="328"/>
      <c r="Y38" s="328"/>
      <c r="Z38" s="328"/>
      <c r="AA38" s="328"/>
      <c r="AB38" s="328"/>
      <c r="AC38" s="328"/>
      <c r="AD38" s="329"/>
      <c r="AE38" s="329"/>
      <c r="AF38" s="329"/>
      <c r="AG38" s="329"/>
      <c r="AH38" s="329"/>
      <c r="AI38" s="329"/>
      <c r="AJ38" s="329"/>
      <c r="AK38" s="329"/>
      <c r="AL38" s="329"/>
      <c r="AM38" s="329"/>
      <c r="AN38" s="329"/>
      <c r="AO38" s="329"/>
      <c r="AP38" s="329"/>
      <c r="AQ38" s="329"/>
      <c r="AR38" s="329"/>
      <c r="AS38" s="329"/>
      <c r="AT38" s="329"/>
      <c r="AU38" s="329"/>
      <c r="AV38" s="330"/>
    </row>
    <row r="39" spans="1:52" ht="15" x14ac:dyDescent="0.25">
      <c r="A39" s="564" t="s">
        <v>144</v>
      </c>
      <c r="B39" s="565"/>
      <c r="C39" s="565"/>
      <c r="D39" s="565"/>
      <c r="E39" s="565"/>
      <c r="F39" s="565"/>
      <c r="G39" s="565"/>
      <c r="H39" s="565"/>
      <c r="I39" s="565"/>
      <c r="J39" s="565"/>
      <c r="K39" s="565"/>
      <c r="L39" s="565"/>
      <c r="M39" s="565"/>
      <c r="N39" s="565"/>
      <c r="O39" s="566"/>
      <c r="P39" s="411"/>
      <c r="Q39" s="328"/>
      <c r="R39" s="328"/>
      <c r="S39" s="328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9"/>
      <c r="AE39" s="329"/>
      <c r="AF39" s="329"/>
      <c r="AG39" s="329"/>
      <c r="AH39" s="329"/>
      <c r="AI39" s="329"/>
      <c r="AJ39" s="329"/>
      <c r="AK39" s="329"/>
      <c r="AL39" s="329"/>
      <c r="AM39" s="329"/>
      <c r="AN39" s="329"/>
      <c r="AO39" s="329"/>
      <c r="AP39" s="329"/>
      <c r="AQ39" s="329"/>
      <c r="AR39" s="329"/>
      <c r="AS39" s="329"/>
      <c r="AT39" s="329"/>
      <c r="AU39" s="329"/>
      <c r="AV39" s="330"/>
    </row>
    <row r="40" spans="1:52" ht="15" x14ac:dyDescent="0.25">
      <c r="A40" s="564" t="s">
        <v>145</v>
      </c>
      <c r="B40" s="565"/>
      <c r="C40" s="565"/>
      <c r="D40" s="565"/>
      <c r="E40" s="565"/>
      <c r="F40" s="565"/>
      <c r="G40" s="565"/>
      <c r="H40" s="565"/>
      <c r="I40" s="565"/>
      <c r="J40" s="565"/>
      <c r="K40" s="565"/>
      <c r="L40" s="565"/>
      <c r="M40" s="565"/>
      <c r="N40" s="565"/>
      <c r="O40" s="566"/>
      <c r="P40" s="328"/>
      <c r="Q40" s="328"/>
      <c r="R40" s="328"/>
      <c r="S40" s="328"/>
      <c r="T40" s="328"/>
      <c r="U40" s="328"/>
      <c r="V40" s="328"/>
      <c r="W40" s="328"/>
      <c r="X40" s="328"/>
      <c r="Y40" s="328"/>
      <c r="Z40" s="328"/>
      <c r="AA40" s="328"/>
      <c r="AB40" s="328"/>
      <c r="AC40" s="328"/>
      <c r="AD40" s="329"/>
      <c r="AE40" s="329"/>
      <c r="AF40" s="329"/>
      <c r="AG40" s="329"/>
      <c r="AH40" s="329"/>
      <c r="AI40" s="329"/>
      <c r="AJ40" s="329"/>
      <c r="AK40" s="329"/>
      <c r="AL40" s="329"/>
      <c r="AM40" s="329"/>
      <c r="AN40" s="329"/>
      <c r="AO40" s="329"/>
      <c r="AP40" s="329"/>
      <c r="AQ40" s="329"/>
      <c r="AR40" s="329"/>
      <c r="AS40" s="329"/>
      <c r="AT40" s="329"/>
      <c r="AU40" s="329"/>
      <c r="AV40" s="330"/>
    </row>
    <row r="41" spans="1:52" ht="15" x14ac:dyDescent="0.25">
      <c r="A41" s="412"/>
      <c r="B41" s="413"/>
      <c r="C41" s="414"/>
      <c r="D41" s="414"/>
      <c r="E41" s="414"/>
      <c r="F41" s="415"/>
      <c r="G41" s="414"/>
      <c r="H41" s="414"/>
      <c r="I41" s="378"/>
      <c r="J41" s="378"/>
      <c r="K41" s="416"/>
      <c r="L41" s="414"/>
      <c r="M41" s="378"/>
      <c r="N41" s="414"/>
      <c r="O41" s="417"/>
      <c r="P41" s="328"/>
      <c r="Q41" s="328"/>
      <c r="R41" s="328"/>
      <c r="S41" s="328"/>
      <c r="T41" s="328"/>
      <c r="U41" s="328"/>
      <c r="V41" s="328"/>
      <c r="W41" s="328"/>
      <c r="X41" s="328"/>
      <c r="Y41" s="328"/>
      <c r="Z41" s="328"/>
      <c r="AA41" s="328"/>
      <c r="AB41" s="328"/>
      <c r="AC41" s="328"/>
      <c r="AD41" s="329"/>
      <c r="AE41" s="329"/>
      <c r="AF41" s="329"/>
      <c r="AG41" s="329"/>
      <c r="AH41" s="329"/>
      <c r="AI41" s="329"/>
      <c r="AJ41" s="329"/>
      <c r="AK41" s="329"/>
      <c r="AL41" s="329"/>
      <c r="AM41" s="329"/>
      <c r="AN41" s="329"/>
      <c r="AO41" s="329"/>
      <c r="AP41" s="329"/>
      <c r="AQ41" s="329"/>
      <c r="AR41" s="329"/>
      <c r="AS41" s="329"/>
      <c r="AT41" s="329"/>
      <c r="AU41" s="329"/>
      <c r="AV41" s="330"/>
    </row>
    <row r="42" spans="1:52" ht="15" x14ac:dyDescent="0.25">
      <c r="A42" s="412"/>
      <c r="B42" s="413"/>
      <c r="C42" s="414"/>
      <c r="D42" s="414"/>
      <c r="E42" s="414"/>
      <c r="F42" s="415"/>
      <c r="G42" s="414"/>
      <c r="H42" s="414"/>
      <c r="I42" s="378"/>
      <c r="J42" s="414"/>
      <c r="K42" s="416"/>
      <c r="L42" s="414"/>
      <c r="M42" s="378"/>
      <c r="N42" s="414"/>
      <c r="O42" s="417"/>
      <c r="P42" s="328"/>
      <c r="Q42" s="328"/>
      <c r="R42" s="328"/>
      <c r="S42" s="328"/>
      <c r="T42" s="328"/>
      <c r="U42" s="328"/>
      <c r="V42" s="328"/>
      <c r="W42" s="328"/>
      <c r="X42" s="328"/>
      <c r="Y42" s="328"/>
      <c r="Z42" s="328"/>
      <c r="AA42" s="328"/>
      <c r="AB42" s="328"/>
      <c r="AC42" s="328"/>
      <c r="AD42" s="329"/>
      <c r="AE42" s="329"/>
      <c r="AF42" s="329"/>
      <c r="AG42" s="329"/>
      <c r="AH42" s="329"/>
      <c r="AI42" s="329"/>
      <c r="AJ42" s="329"/>
      <c r="AK42" s="329"/>
      <c r="AL42" s="329"/>
      <c r="AM42" s="329"/>
      <c r="AN42" s="329"/>
      <c r="AO42" s="329"/>
      <c r="AP42" s="329"/>
      <c r="AQ42" s="329"/>
      <c r="AR42" s="329"/>
      <c r="AS42" s="329"/>
      <c r="AT42" s="329"/>
      <c r="AU42" s="329"/>
      <c r="AV42" s="330"/>
    </row>
    <row r="43" spans="1:52" ht="15" x14ac:dyDescent="0.25">
      <c r="A43" s="537" t="s">
        <v>149</v>
      </c>
      <c r="B43" s="538"/>
      <c r="C43" s="538"/>
      <c r="D43" s="538"/>
      <c r="E43" s="538"/>
      <c r="F43" s="538"/>
      <c r="G43" s="538"/>
      <c r="H43" s="538"/>
      <c r="I43" s="538"/>
      <c r="J43" s="538"/>
      <c r="K43" s="538"/>
      <c r="L43" s="538"/>
      <c r="M43" s="538"/>
      <c r="N43" s="538"/>
      <c r="O43" s="539"/>
      <c r="P43" s="328"/>
      <c r="Q43" s="328"/>
      <c r="R43" s="328"/>
      <c r="S43" s="328"/>
      <c r="T43" s="328"/>
      <c r="U43" s="328"/>
      <c r="V43" s="328"/>
      <c r="W43" s="328"/>
      <c r="X43" s="328"/>
      <c r="Y43" s="328"/>
      <c r="Z43" s="328"/>
      <c r="AA43" s="328"/>
      <c r="AB43" s="328"/>
      <c r="AC43" s="328"/>
      <c r="AD43" s="329"/>
      <c r="AE43" s="329"/>
      <c r="AF43" s="329"/>
      <c r="AG43" s="329"/>
      <c r="AH43" s="329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  <c r="AS43" s="329"/>
      <c r="AT43" s="329"/>
      <c r="AU43" s="329"/>
      <c r="AV43" s="330"/>
    </row>
    <row r="44" spans="1:52" s="419" customFormat="1" ht="15" x14ac:dyDescent="0.25">
      <c r="A44" s="537" t="s">
        <v>150</v>
      </c>
      <c r="B44" s="538"/>
      <c r="C44" s="538"/>
      <c r="D44" s="538"/>
      <c r="E44" s="538"/>
      <c r="F44" s="538"/>
      <c r="G44" s="538"/>
      <c r="H44" s="538"/>
      <c r="I44" s="538"/>
      <c r="J44" s="538"/>
      <c r="K44" s="538"/>
      <c r="L44" s="538"/>
      <c r="M44" s="538"/>
      <c r="N44" s="538"/>
      <c r="O44" s="539"/>
      <c r="P44" s="328"/>
      <c r="Q44" s="328"/>
      <c r="R44" s="328"/>
      <c r="S44" s="328"/>
      <c r="T44" s="328"/>
      <c r="U44" s="328"/>
      <c r="V44" s="328"/>
      <c r="W44" s="328"/>
      <c r="X44" s="328"/>
      <c r="Y44" s="328"/>
      <c r="Z44" s="328"/>
      <c r="AA44" s="328"/>
      <c r="AB44" s="328"/>
      <c r="AC44" s="328"/>
      <c r="AD44" s="329"/>
      <c r="AE44" s="329"/>
      <c r="AF44" s="329"/>
      <c r="AG44" s="329"/>
      <c r="AH44" s="329"/>
      <c r="AI44" s="329"/>
      <c r="AJ44" s="329"/>
      <c r="AK44" s="329"/>
      <c r="AL44" s="329"/>
      <c r="AM44" s="391"/>
      <c r="AN44" s="391"/>
      <c r="AO44" s="391"/>
      <c r="AP44" s="391"/>
      <c r="AQ44" s="391"/>
      <c r="AR44" s="391"/>
      <c r="AS44" s="391"/>
      <c r="AT44" s="391"/>
      <c r="AU44" s="391"/>
      <c r="AV44" s="418"/>
    </row>
    <row r="45" spans="1:52" s="403" customFormat="1" ht="15.75" thickBot="1" x14ac:dyDescent="0.3">
      <c r="A45" s="540" t="s">
        <v>151</v>
      </c>
      <c r="B45" s="558"/>
      <c r="C45" s="414"/>
      <c r="D45" s="414"/>
      <c r="E45" s="414"/>
      <c r="F45" s="415"/>
      <c r="G45" s="414"/>
      <c r="H45" s="414"/>
      <c r="I45" s="378"/>
      <c r="J45" s="414"/>
      <c r="K45" s="416"/>
      <c r="L45" s="414"/>
      <c r="M45" s="378"/>
      <c r="N45" s="414"/>
      <c r="O45" s="417"/>
      <c r="P45" s="328"/>
      <c r="Q45" s="328"/>
      <c r="R45" s="328"/>
      <c r="S45" s="328"/>
      <c r="T45" s="328"/>
      <c r="U45" s="328"/>
      <c r="V45" s="328"/>
      <c r="W45" s="328"/>
      <c r="X45" s="328"/>
      <c r="Y45" s="328"/>
      <c r="Z45" s="328"/>
      <c r="AA45" s="328"/>
      <c r="AB45" s="328"/>
      <c r="AC45" s="328"/>
      <c r="AD45" s="329"/>
      <c r="AE45" s="329"/>
      <c r="AF45" s="329"/>
      <c r="AG45" s="329"/>
      <c r="AH45" s="329"/>
      <c r="AI45" s="329"/>
      <c r="AJ45" s="329"/>
      <c r="AK45" s="329"/>
      <c r="AL45" s="329"/>
      <c r="AM45" s="401"/>
      <c r="AN45" s="401"/>
      <c r="AO45" s="401"/>
      <c r="AP45" s="401"/>
      <c r="AQ45" s="401"/>
      <c r="AR45" s="401"/>
      <c r="AS45" s="401"/>
      <c r="AT45" s="401"/>
      <c r="AU45" s="401"/>
      <c r="AV45" s="402"/>
    </row>
    <row r="46" spans="1:52" s="403" customFormat="1" ht="43.5" thickBot="1" x14ac:dyDescent="0.25">
      <c r="A46" s="345" t="s">
        <v>50</v>
      </c>
      <c r="B46" s="346" t="s">
        <v>51</v>
      </c>
      <c r="C46" s="346" t="s">
        <v>52</v>
      </c>
      <c r="D46" s="346" t="s">
        <v>53</v>
      </c>
      <c r="E46" s="346" t="s">
        <v>54</v>
      </c>
      <c r="F46" s="347" t="s">
        <v>55</v>
      </c>
      <c r="G46" s="346" t="s">
        <v>56</v>
      </c>
      <c r="H46" s="346" t="s">
        <v>57</v>
      </c>
      <c r="I46" s="348" t="s">
        <v>58</v>
      </c>
      <c r="J46" s="346" t="s">
        <v>59</v>
      </c>
      <c r="K46" s="420" t="s">
        <v>60</v>
      </c>
      <c r="L46" s="346" t="s">
        <v>61</v>
      </c>
      <c r="M46" s="348" t="s">
        <v>62</v>
      </c>
      <c r="N46" s="346" t="s">
        <v>63</v>
      </c>
      <c r="O46" s="421" t="s">
        <v>64</v>
      </c>
      <c r="P46" s="328"/>
      <c r="Q46" s="328"/>
      <c r="R46" s="328"/>
      <c r="S46" s="328"/>
      <c r="T46" s="328"/>
      <c r="U46" s="328"/>
      <c r="V46" s="328"/>
      <c r="W46" s="328"/>
      <c r="X46" s="328"/>
      <c r="Y46" s="328"/>
      <c r="Z46" s="328"/>
      <c r="AA46" s="328"/>
      <c r="AB46" s="328"/>
      <c r="AC46" s="328"/>
      <c r="AD46" s="329"/>
      <c r="AE46" s="329"/>
      <c r="AF46" s="329"/>
      <c r="AG46" s="329"/>
      <c r="AH46" s="329"/>
      <c r="AI46" s="329"/>
      <c r="AJ46" s="329"/>
      <c r="AK46" s="329"/>
      <c r="AL46" s="329"/>
      <c r="AM46" s="329"/>
      <c r="AN46" s="329"/>
      <c r="AO46" s="329"/>
      <c r="AP46" s="329"/>
      <c r="AQ46" s="329"/>
      <c r="AR46" s="329"/>
      <c r="AS46" s="329"/>
      <c r="AT46" s="329"/>
      <c r="AU46" s="329"/>
      <c r="AV46" s="330"/>
      <c r="AW46" s="331"/>
      <c r="AX46" s="331"/>
      <c r="AY46" s="331"/>
      <c r="AZ46" s="331"/>
    </row>
    <row r="47" spans="1:52" s="403" customFormat="1" ht="15" x14ac:dyDescent="0.25">
      <c r="A47" s="350">
        <v>1</v>
      </c>
      <c r="B47" s="351">
        <v>2</v>
      </c>
      <c r="C47" s="352">
        <v>3</v>
      </c>
      <c r="D47" s="352">
        <v>4</v>
      </c>
      <c r="E47" s="352">
        <v>5</v>
      </c>
      <c r="F47" s="352" t="s">
        <v>65</v>
      </c>
      <c r="G47" s="352">
        <v>7</v>
      </c>
      <c r="H47" s="352">
        <v>8</v>
      </c>
      <c r="I47" s="352" t="s">
        <v>66</v>
      </c>
      <c r="J47" s="352">
        <v>10</v>
      </c>
      <c r="K47" s="422">
        <v>11</v>
      </c>
      <c r="L47" s="352">
        <v>12</v>
      </c>
      <c r="M47" s="352">
        <v>13</v>
      </c>
      <c r="N47" s="352">
        <v>14</v>
      </c>
      <c r="O47" s="423">
        <v>15</v>
      </c>
      <c r="P47" s="328"/>
      <c r="Q47" s="328"/>
      <c r="R47" s="328"/>
      <c r="S47" s="328"/>
      <c r="T47" s="328"/>
      <c r="U47" s="328"/>
      <c r="V47" s="328"/>
      <c r="W47" s="328"/>
      <c r="X47" s="328"/>
      <c r="Y47" s="328"/>
      <c r="Z47" s="328"/>
      <c r="AA47" s="328"/>
      <c r="AB47" s="328"/>
      <c r="AC47" s="328"/>
      <c r="AD47" s="329"/>
      <c r="AE47" s="329"/>
      <c r="AF47" s="329"/>
      <c r="AG47" s="329"/>
      <c r="AH47" s="329"/>
      <c r="AI47" s="329"/>
      <c r="AJ47" s="329"/>
      <c r="AK47" s="329"/>
      <c r="AL47" s="401"/>
      <c r="AM47" s="401"/>
      <c r="AN47" s="401"/>
      <c r="AO47" s="401"/>
      <c r="AP47" s="401"/>
      <c r="AQ47" s="401"/>
      <c r="AR47" s="401"/>
      <c r="AS47" s="401"/>
      <c r="AT47" s="401"/>
      <c r="AU47" s="401"/>
      <c r="AV47" s="402"/>
    </row>
    <row r="48" spans="1:52" s="403" customFormat="1" ht="14.25" x14ac:dyDescent="0.2">
      <c r="A48" s="540" t="s">
        <v>152</v>
      </c>
      <c r="B48" s="541"/>
      <c r="C48" s="541"/>
      <c r="D48" s="541"/>
      <c r="E48" s="541"/>
      <c r="F48" s="541"/>
      <c r="G48" s="541"/>
      <c r="H48" s="541"/>
      <c r="I48" s="541"/>
      <c r="J48" s="541"/>
      <c r="K48" s="541"/>
      <c r="L48" s="541"/>
      <c r="M48" s="541"/>
      <c r="N48" s="541"/>
      <c r="O48" s="542"/>
      <c r="P48" s="328"/>
      <c r="Q48" s="328"/>
      <c r="R48" s="328"/>
      <c r="S48" s="328"/>
      <c r="T48" s="328"/>
      <c r="U48" s="328"/>
      <c r="V48" s="328"/>
      <c r="W48" s="328"/>
      <c r="X48" s="328"/>
      <c r="Y48" s="328"/>
      <c r="Z48" s="328"/>
      <c r="AA48" s="328"/>
      <c r="AB48" s="328"/>
      <c r="AC48" s="328"/>
      <c r="AD48" s="329"/>
      <c r="AE48" s="329"/>
      <c r="AF48" s="329"/>
      <c r="AG48" s="329"/>
      <c r="AH48" s="329"/>
      <c r="AI48" s="329"/>
      <c r="AJ48" s="329"/>
      <c r="AK48" s="329"/>
      <c r="AL48" s="401"/>
      <c r="AM48" s="401"/>
      <c r="AN48" s="401"/>
      <c r="AO48" s="401"/>
      <c r="AP48" s="401"/>
      <c r="AQ48" s="401"/>
      <c r="AR48" s="401"/>
      <c r="AS48" s="401"/>
      <c r="AT48" s="401"/>
      <c r="AU48" s="401"/>
      <c r="AV48" s="402"/>
    </row>
    <row r="49" spans="1:48" s="403" customFormat="1" ht="15" x14ac:dyDescent="0.25">
      <c r="A49" s="537" t="s">
        <v>153</v>
      </c>
      <c r="B49" s="538"/>
      <c r="C49" s="538"/>
      <c r="D49" s="538"/>
      <c r="E49" s="538"/>
      <c r="F49" s="538"/>
      <c r="G49" s="538"/>
      <c r="H49" s="538"/>
      <c r="I49" s="538"/>
      <c r="J49" s="538"/>
      <c r="K49" s="538"/>
      <c r="L49" s="538"/>
      <c r="M49" s="538"/>
      <c r="N49" s="538"/>
      <c r="O49" s="539"/>
      <c r="P49" s="328"/>
      <c r="Q49" s="328"/>
      <c r="R49" s="328"/>
      <c r="S49" s="328"/>
      <c r="T49" s="328"/>
      <c r="U49" s="328"/>
      <c r="V49" s="328"/>
      <c r="W49" s="328"/>
      <c r="X49" s="328"/>
      <c r="Y49" s="328"/>
      <c r="Z49" s="328"/>
      <c r="AA49" s="328"/>
      <c r="AB49" s="328"/>
      <c r="AC49" s="328"/>
      <c r="AD49" s="329"/>
      <c r="AE49" s="329"/>
      <c r="AF49" s="329"/>
      <c r="AG49" s="329"/>
      <c r="AH49" s="329"/>
      <c r="AI49" s="329"/>
      <c r="AJ49" s="329"/>
      <c r="AK49" s="329"/>
      <c r="AL49" s="329"/>
      <c r="AM49" s="401"/>
      <c r="AN49" s="401"/>
      <c r="AO49" s="401"/>
      <c r="AP49" s="401"/>
      <c r="AQ49" s="401"/>
      <c r="AR49" s="401"/>
      <c r="AS49" s="401"/>
      <c r="AT49" s="401"/>
      <c r="AU49" s="401"/>
      <c r="AV49" s="402"/>
    </row>
    <row r="50" spans="1:48" s="403" customFormat="1" ht="15" x14ac:dyDescent="0.25">
      <c r="A50" s="412"/>
      <c r="B50" s="413"/>
      <c r="C50" s="414"/>
      <c r="D50" s="414"/>
      <c r="E50" s="414"/>
      <c r="F50" s="415"/>
      <c r="G50" s="414"/>
      <c r="H50" s="414"/>
      <c r="I50" s="378"/>
      <c r="J50" s="414"/>
      <c r="K50" s="416"/>
      <c r="L50" s="414"/>
      <c r="M50" s="378"/>
      <c r="N50" s="414"/>
      <c r="O50" s="417"/>
      <c r="P50" s="328"/>
      <c r="Q50" s="328"/>
      <c r="R50" s="328"/>
      <c r="S50" s="328"/>
      <c r="T50" s="328"/>
      <c r="U50" s="328"/>
      <c r="V50" s="328"/>
      <c r="W50" s="328"/>
      <c r="X50" s="328"/>
      <c r="Y50" s="328"/>
      <c r="Z50" s="328"/>
      <c r="AA50" s="328"/>
      <c r="AB50" s="328"/>
      <c r="AC50" s="328"/>
      <c r="AD50" s="329"/>
      <c r="AE50" s="329"/>
      <c r="AF50" s="329"/>
      <c r="AG50" s="329"/>
      <c r="AH50" s="329"/>
      <c r="AI50" s="329"/>
      <c r="AJ50" s="329"/>
      <c r="AK50" s="329"/>
      <c r="AL50" s="329"/>
      <c r="AM50" s="401"/>
      <c r="AN50" s="401"/>
      <c r="AO50" s="401"/>
      <c r="AP50" s="401"/>
      <c r="AQ50" s="401"/>
      <c r="AR50" s="401"/>
      <c r="AS50" s="401"/>
      <c r="AT50" s="401"/>
      <c r="AU50" s="401"/>
      <c r="AV50" s="402"/>
    </row>
    <row r="51" spans="1:48" s="403" customFormat="1" ht="15" x14ac:dyDescent="0.25">
      <c r="A51" s="412"/>
      <c r="B51" s="413"/>
      <c r="C51" s="414"/>
      <c r="D51" s="414"/>
      <c r="E51" s="414"/>
      <c r="F51" s="415"/>
      <c r="G51" s="414"/>
      <c r="H51" s="414"/>
      <c r="I51" s="378"/>
      <c r="J51" s="414"/>
      <c r="K51" s="416"/>
      <c r="L51" s="414"/>
      <c r="M51" s="378"/>
      <c r="N51" s="414"/>
      <c r="O51" s="417"/>
      <c r="P51" s="328"/>
      <c r="Q51" s="328"/>
      <c r="R51" s="328"/>
      <c r="S51" s="328"/>
      <c r="T51" s="328"/>
      <c r="U51" s="328"/>
      <c r="V51" s="328"/>
      <c r="W51" s="328"/>
      <c r="X51" s="328"/>
      <c r="Y51" s="328"/>
      <c r="Z51" s="328"/>
      <c r="AA51" s="328"/>
      <c r="AB51" s="328"/>
      <c r="AC51" s="328"/>
      <c r="AD51" s="329"/>
      <c r="AE51" s="329"/>
      <c r="AF51" s="329"/>
      <c r="AG51" s="329"/>
      <c r="AH51" s="329"/>
      <c r="AI51" s="329"/>
      <c r="AJ51" s="329"/>
      <c r="AK51" s="329"/>
      <c r="AL51" s="329"/>
      <c r="AM51" s="401"/>
      <c r="AN51" s="401"/>
      <c r="AO51" s="401"/>
      <c r="AP51" s="401"/>
      <c r="AQ51" s="401"/>
      <c r="AR51" s="401"/>
      <c r="AS51" s="401"/>
      <c r="AT51" s="401"/>
      <c r="AU51" s="401"/>
      <c r="AV51" s="402"/>
    </row>
    <row r="52" spans="1:48" s="403" customFormat="1" ht="15" x14ac:dyDescent="0.25">
      <c r="A52" s="537" t="s">
        <v>154</v>
      </c>
      <c r="B52" s="538"/>
      <c r="C52" s="538"/>
      <c r="D52" s="538"/>
      <c r="E52" s="538"/>
      <c r="F52" s="538"/>
      <c r="G52" s="538"/>
      <c r="H52" s="538"/>
      <c r="I52" s="538"/>
      <c r="J52" s="538"/>
      <c r="K52" s="538"/>
      <c r="L52" s="538"/>
      <c r="M52" s="538"/>
      <c r="N52" s="538"/>
      <c r="O52" s="539"/>
      <c r="P52" s="328"/>
      <c r="Q52" s="328"/>
      <c r="R52" s="328"/>
      <c r="S52" s="328"/>
      <c r="T52" s="328"/>
      <c r="U52" s="328"/>
      <c r="V52" s="328"/>
      <c r="W52" s="328"/>
      <c r="X52" s="328"/>
      <c r="Y52" s="328"/>
      <c r="Z52" s="328"/>
      <c r="AA52" s="328"/>
      <c r="AB52" s="328"/>
      <c r="AC52" s="328"/>
      <c r="AD52" s="329"/>
      <c r="AE52" s="329"/>
      <c r="AF52" s="329"/>
      <c r="AG52" s="329"/>
      <c r="AH52" s="329"/>
      <c r="AI52" s="329"/>
      <c r="AJ52" s="329"/>
      <c r="AK52" s="329"/>
      <c r="AL52" s="329"/>
      <c r="AM52" s="401"/>
      <c r="AN52" s="401"/>
      <c r="AO52" s="401"/>
      <c r="AP52" s="401"/>
      <c r="AQ52" s="401"/>
      <c r="AR52" s="401"/>
      <c r="AS52" s="401"/>
      <c r="AT52" s="401"/>
      <c r="AU52" s="401"/>
      <c r="AV52" s="402"/>
    </row>
    <row r="53" spans="1:48" s="403" customFormat="1" ht="15" x14ac:dyDescent="0.25">
      <c r="A53" s="537" t="s">
        <v>155</v>
      </c>
      <c r="B53" s="538"/>
      <c r="C53" s="538"/>
      <c r="D53" s="538"/>
      <c r="E53" s="538"/>
      <c r="F53" s="538"/>
      <c r="G53" s="538"/>
      <c r="H53" s="538"/>
      <c r="I53" s="538"/>
      <c r="J53" s="538"/>
      <c r="K53" s="538"/>
      <c r="L53" s="538"/>
      <c r="M53" s="538"/>
      <c r="N53" s="538"/>
      <c r="O53" s="539"/>
      <c r="P53" s="328"/>
      <c r="Q53" s="328"/>
      <c r="R53" s="328"/>
      <c r="S53" s="328"/>
      <c r="T53" s="328"/>
      <c r="U53" s="328"/>
      <c r="V53" s="328"/>
      <c r="W53" s="328"/>
      <c r="X53" s="328"/>
      <c r="Y53" s="328"/>
      <c r="Z53" s="328"/>
      <c r="AA53" s="328"/>
      <c r="AB53" s="328"/>
      <c r="AC53" s="328"/>
      <c r="AD53" s="329"/>
      <c r="AE53" s="329"/>
      <c r="AF53" s="329"/>
      <c r="AG53" s="329"/>
      <c r="AH53" s="329"/>
      <c r="AI53" s="329"/>
      <c r="AJ53" s="329"/>
      <c r="AK53" s="329"/>
      <c r="AL53" s="329"/>
      <c r="AM53" s="401"/>
      <c r="AN53" s="401"/>
      <c r="AO53" s="401"/>
      <c r="AP53" s="401"/>
      <c r="AQ53" s="401"/>
      <c r="AR53" s="401"/>
      <c r="AS53" s="401"/>
      <c r="AT53" s="401"/>
      <c r="AU53" s="401"/>
      <c r="AV53" s="402"/>
    </row>
    <row r="54" spans="1:48" s="403" customFormat="1" ht="15" x14ac:dyDescent="0.25">
      <c r="A54" s="412"/>
      <c r="B54" s="413"/>
      <c r="C54" s="414"/>
      <c r="D54" s="414"/>
      <c r="E54" s="414"/>
      <c r="F54" s="415"/>
      <c r="G54" s="414"/>
      <c r="H54" s="414"/>
      <c r="I54" s="378"/>
      <c r="J54" s="414"/>
      <c r="K54" s="416"/>
      <c r="L54" s="414"/>
      <c r="M54" s="378"/>
      <c r="N54" s="414"/>
      <c r="O54" s="417"/>
      <c r="P54" s="328"/>
      <c r="Q54" s="328"/>
      <c r="R54" s="328"/>
      <c r="S54" s="328"/>
      <c r="T54" s="328"/>
      <c r="U54" s="328"/>
      <c r="V54" s="328"/>
      <c r="W54" s="328"/>
      <c r="X54" s="328"/>
      <c r="Y54" s="328"/>
      <c r="Z54" s="328"/>
      <c r="AA54" s="328"/>
      <c r="AB54" s="328"/>
      <c r="AC54" s="328"/>
      <c r="AD54" s="329"/>
      <c r="AE54" s="329"/>
      <c r="AF54" s="329"/>
      <c r="AG54" s="329"/>
      <c r="AH54" s="329"/>
      <c r="AI54" s="329"/>
      <c r="AJ54" s="329"/>
      <c r="AK54" s="329"/>
      <c r="AL54" s="329"/>
      <c r="AM54" s="401"/>
      <c r="AN54" s="401"/>
      <c r="AO54" s="401"/>
      <c r="AP54" s="401"/>
      <c r="AQ54" s="401"/>
      <c r="AR54" s="401"/>
      <c r="AS54" s="401"/>
      <c r="AT54" s="401"/>
      <c r="AU54" s="401"/>
      <c r="AV54" s="402"/>
    </row>
    <row r="55" spans="1:48" s="403" customFormat="1" ht="15" x14ac:dyDescent="0.25">
      <c r="A55" s="412"/>
      <c r="B55" s="413"/>
      <c r="C55" s="414"/>
      <c r="D55" s="414"/>
      <c r="E55" s="414"/>
      <c r="F55" s="415"/>
      <c r="G55" s="414"/>
      <c r="H55" s="414"/>
      <c r="I55" s="378"/>
      <c r="J55" s="414"/>
      <c r="K55" s="416"/>
      <c r="L55" s="414"/>
      <c r="M55" s="378"/>
      <c r="N55" s="414"/>
      <c r="O55" s="424"/>
      <c r="P55" s="328"/>
      <c r="Q55" s="328"/>
      <c r="R55" s="328"/>
      <c r="S55" s="328"/>
      <c r="T55" s="328"/>
      <c r="U55" s="328"/>
      <c r="V55" s="328"/>
      <c r="W55" s="328"/>
      <c r="X55" s="328"/>
      <c r="Y55" s="328"/>
      <c r="Z55" s="328"/>
      <c r="AA55" s="328"/>
      <c r="AB55" s="328"/>
      <c r="AC55" s="328"/>
      <c r="AD55" s="329"/>
      <c r="AE55" s="329"/>
      <c r="AF55" s="329"/>
      <c r="AG55" s="329"/>
      <c r="AH55" s="329"/>
      <c r="AI55" s="329"/>
      <c r="AJ55" s="329"/>
      <c r="AK55" s="329"/>
      <c r="AL55" s="329"/>
      <c r="AM55" s="401"/>
      <c r="AN55" s="401"/>
      <c r="AO55" s="401"/>
      <c r="AP55" s="401"/>
      <c r="AQ55" s="401"/>
      <c r="AR55" s="401"/>
      <c r="AS55" s="401"/>
      <c r="AT55" s="401"/>
      <c r="AU55" s="401"/>
      <c r="AV55" s="402"/>
    </row>
    <row r="56" spans="1:48" s="403" customFormat="1" ht="15" x14ac:dyDescent="0.25">
      <c r="A56" s="537" t="s">
        <v>156</v>
      </c>
      <c r="B56" s="538"/>
      <c r="C56" s="538"/>
      <c r="D56" s="538"/>
      <c r="E56" s="538"/>
      <c r="F56" s="538"/>
      <c r="G56" s="538"/>
      <c r="H56" s="538"/>
      <c r="I56" s="538"/>
      <c r="J56" s="538"/>
      <c r="K56" s="538"/>
      <c r="L56" s="538"/>
      <c r="M56" s="538"/>
      <c r="N56" s="538"/>
      <c r="O56" s="539"/>
      <c r="P56" s="328"/>
      <c r="Q56" s="328"/>
      <c r="R56" s="328"/>
      <c r="S56" s="328"/>
      <c r="T56" s="328"/>
      <c r="U56" s="328"/>
      <c r="V56" s="328"/>
      <c r="W56" s="328"/>
      <c r="X56" s="328"/>
      <c r="Y56" s="328"/>
      <c r="Z56" s="328"/>
      <c r="AA56" s="328"/>
      <c r="AB56" s="328"/>
      <c r="AC56" s="328"/>
      <c r="AD56" s="329"/>
      <c r="AE56" s="329"/>
      <c r="AF56" s="329"/>
      <c r="AG56" s="329"/>
      <c r="AH56" s="329"/>
      <c r="AI56" s="329"/>
      <c r="AJ56" s="329"/>
      <c r="AK56" s="329"/>
      <c r="AL56" s="329"/>
      <c r="AM56" s="401"/>
      <c r="AN56" s="401"/>
      <c r="AO56" s="401"/>
      <c r="AP56" s="401"/>
      <c r="AQ56" s="401"/>
      <c r="AR56" s="401"/>
      <c r="AS56" s="401"/>
      <c r="AT56" s="401"/>
      <c r="AU56" s="401"/>
      <c r="AV56" s="402"/>
    </row>
    <row r="57" spans="1:48" s="403" customFormat="1" ht="15" x14ac:dyDescent="0.25">
      <c r="A57" s="537" t="s">
        <v>157</v>
      </c>
      <c r="B57" s="538"/>
      <c r="C57" s="538"/>
      <c r="D57" s="538"/>
      <c r="E57" s="538"/>
      <c r="F57" s="538"/>
      <c r="G57" s="538"/>
      <c r="H57" s="538"/>
      <c r="I57" s="538"/>
      <c r="J57" s="538"/>
      <c r="K57" s="538"/>
      <c r="L57" s="538"/>
      <c r="M57" s="538"/>
      <c r="N57" s="538"/>
      <c r="O57" s="539"/>
      <c r="P57" s="328"/>
      <c r="Q57" s="328"/>
      <c r="R57" s="328"/>
      <c r="S57" s="328"/>
      <c r="T57" s="328"/>
      <c r="U57" s="328"/>
      <c r="V57" s="328"/>
      <c r="W57" s="328"/>
      <c r="X57" s="328"/>
      <c r="Y57" s="328"/>
      <c r="Z57" s="328"/>
      <c r="AA57" s="328"/>
      <c r="AB57" s="328"/>
      <c r="AC57" s="328"/>
      <c r="AD57" s="329"/>
      <c r="AE57" s="329"/>
      <c r="AF57" s="329"/>
      <c r="AG57" s="329"/>
      <c r="AH57" s="329"/>
      <c r="AI57" s="329"/>
      <c r="AJ57" s="329"/>
      <c r="AK57" s="329"/>
      <c r="AL57" s="329"/>
      <c r="AM57" s="401"/>
      <c r="AN57" s="401"/>
      <c r="AO57" s="401"/>
      <c r="AP57" s="401"/>
      <c r="AQ57" s="401"/>
      <c r="AR57" s="401"/>
      <c r="AS57" s="401"/>
      <c r="AT57" s="401"/>
      <c r="AU57" s="401"/>
      <c r="AV57" s="402"/>
    </row>
    <row r="58" spans="1:48" s="403" customFormat="1" ht="15" x14ac:dyDescent="0.25">
      <c r="A58" s="537" t="s">
        <v>158</v>
      </c>
      <c r="B58" s="538"/>
      <c r="C58" s="538"/>
      <c r="D58" s="538"/>
      <c r="E58" s="538"/>
      <c r="F58" s="538"/>
      <c r="G58" s="538"/>
      <c r="H58" s="538"/>
      <c r="I58" s="538"/>
      <c r="J58" s="538"/>
      <c r="K58" s="538"/>
      <c r="L58" s="538"/>
      <c r="M58" s="538"/>
      <c r="N58" s="538"/>
      <c r="O58" s="539"/>
      <c r="P58" s="328"/>
      <c r="Q58" s="328"/>
      <c r="R58" s="328"/>
      <c r="S58" s="328"/>
      <c r="T58" s="328"/>
      <c r="U58" s="328"/>
      <c r="V58" s="328"/>
      <c r="W58" s="328"/>
      <c r="X58" s="328"/>
      <c r="Y58" s="328"/>
      <c r="Z58" s="328"/>
      <c r="AA58" s="328"/>
      <c r="AB58" s="328"/>
      <c r="AC58" s="328"/>
      <c r="AD58" s="329"/>
      <c r="AE58" s="329"/>
      <c r="AF58" s="329"/>
      <c r="AG58" s="329"/>
      <c r="AH58" s="329"/>
      <c r="AI58" s="329"/>
      <c r="AJ58" s="329"/>
      <c r="AK58" s="329"/>
      <c r="AL58" s="329"/>
      <c r="AM58" s="401"/>
      <c r="AN58" s="401"/>
      <c r="AO58" s="401"/>
      <c r="AP58" s="401"/>
      <c r="AQ58" s="401"/>
      <c r="AR58" s="401"/>
      <c r="AS58" s="401"/>
      <c r="AT58" s="401"/>
      <c r="AU58" s="401"/>
      <c r="AV58" s="402"/>
    </row>
    <row r="59" spans="1:48" s="403" customFormat="1" ht="15" x14ac:dyDescent="0.25">
      <c r="A59" s="412"/>
      <c r="B59" s="413"/>
      <c r="C59" s="414"/>
      <c r="D59" s="414"/>
      <c r="E59" s="414"/>
      <c r="F59" s="415"/>
      <c r="G59" s="414"/>
      <c r="H59" s="414"/>
      <c r="I59" s="378"/>
      <c r="J59" s="414"/>
      <c r="K59" s="416"/>
      <c r="L59" s="414"/>
      <c r="M59" s="378"/>
      <c r="N59" s="414"/>
      <c r="O59" s="424"/>
      <c r="P59" s="328"/>
      <c r="Q59" s="328"/>
      <c r="R59" s="328"/>
      <c r="S59" s="328"/>
      <c r="T59" s="328"/>
      <c r="U59" s="328"/>
      <c r="V59" s="328"/>
      <c r="W59" s="328"/>
      <c r="X59" s="328"/>
      <c r="Y59" s="328"/>
      <c r="Z59" s="328"/>
      <c r="AA59" s="328"/>
      <c r="AB59" s="328"/>
      <c r="AC59" s="328"/>
      <c r="AD59" s="329"/>
      <c r="AE59" s="329"/>
      <c r="AF59" s="329"/>
      <c r="AG59" s="329"/>
      <c r="AH59" s="329"/>
      <c r="AI59" s="329"/>
      <c r="AJ59" s="329"/>
      <c r="AK59" s="329"/>
      <c r="AL59" s="329"/>
      <c r="AM59" s="401"/>
      <c r="AN59" s="401"/>
      <c r="AO59" s="401"/>
      <c r="AP59" s="401"/>
      <c r="AQ59" s="401"/>
      <c r="AR59" s="401"/>
      <c r="AS59" s="401"/>
      <c r="AT59" s="401"/>
      <c r="AU59" s="401"/>
      <c r="AV59" s="402"/>
    </row>
    <row r="60" spans="1:48" s="403" customFormat="1" ht="19.5" customHeight="1" x14ac:dyDescent="0.25">
      <c r="A60" s="412"/>
      <c r="B60" s="413"/>
      <c r="C60" s="414"/>
      <c r="D60" s="414"/>
      <c r="E60" s="414"/>
      <c r="F60" s="415"/>
      <c r="G60" s="414"/>
      <c r="H60" s="414"/>
      <c r="I60" s="378"/>
      <c r="J60" s="414"/>
      <c r="K60" s="416"/>
      <c r="L60" s="414"/>
      <c r="M60" s="378"/>
      <c r="N60" s="414"/>
      <c r="O60" s="424"/>
      <c r="P60" s="328"/>
      <c r="Q60" s="328"/>
      <c r="R60" s="328"/>
      <c r="S60" s="328"/>
      <c r="T60" s="328"/>
      <c r="U60" s="328"/>
      <c r="V60" s="328"/>
      <c r="W60" s="328"/>
      <c r="X60" s="328"/>
      <c r="Y60" s="328"/>
      <c r="Z60" s="328"/>
      <c r="AA60" s="328"/>
      <c r="AB60" s="328"/>
      <c r="AC60" s="328"/>
      <c r="AD60" s="329"/>
      <c r="AE60" s="329"/>
      <c r="AF60" s="329"/>
      <c r="AG60" s="329"/>
      <c r="AH60" s="329"/>
      <c r="AI60" s="329"/>
      <c r="AJ60" s="329"/>
      <c r="AK60" s="329"/>
      <c r="AL60" s="329"/>
      <c r="AM60" s="401"/>
      <c r="AN60" s="401"/>
      <c r="AO60" s="401"/>
      <c r="AP60" s="401"/>
      <c r="AQ60" s="401"/>
      <c r="AR60" s="401"/>
      <c r="AS60" s="401"/>
      <c r="AT60" s="401"/>
      <c r="AU60" s="401"/>
      <c r="AV60" s="402"/>
    </row>
    <row r="61" spans="1:48" s="403" customFormat="1" ht="15" x14ac:dyDescent="0.25">
      <c r="A61" s="537" t="s">
        <v>159</v>
      </c>
      <c r="B61" s="538"/>
      <c r="C61" s="538"/>
      <c r="D61" s="538"/>
      <c r="E61" s="538"/>
      <c r="F61" s="538"/>
      <c r="G61" s="538"/>
      <c r="H61" s="538"/>
      <c r="I61" s="538"/>
      <c r="J61" s="538"/>
      <c r="K61" s="538"/>
      <c r="L61" s="538"/>
      <c r="M61" s="538"/>
      <c r="N61" s="538"/>
      <c r="O61" s="539"/>
      <c r="P61" s="328"/>
      <c r="Q61" s="328"/>
      <c r="R61" s="328"/>
      <c r="S61" s="328"/>
      <c r="T61" s="328"/>
      <c r="U61" s="328"/>
      <c r="V61" s="328"/>
      <c r="W61" s="328"/>
      <c r="X61" s="328"/>
      <c r="Y61" s="328"/>
      <c r="Z61" s="328"/>
      <c r="AA61" s="328"/>
      <c r="AB61" s="328"/>
      <c r="AC61" s="328"/>
      <c r="AD61" s="329"/>
      <c r="AE61" s="329"/>
      <c r="AF61" s="329"/>
      <c r="AG61" s="329"/>
      <c r="AH61" s="329"/>
      <c r="AI61" s="329"/>
      <c r="AJ61" s="329"/>
      <c r="AK61" s="329"/>
      <c r="AL61" s="329"/>
      <c r="AM61" s="401"/>
      <c r="AN61" s="401"/>
      <c r="AO61" s="401"/>
      <c r="AP61" s="401"/>
      <c r="AQ61" s="401"/>
      <c r="AR61" s="401"/>
      <c r="AS61" s="401"/>
      <c r="AT61" s="401"/>
      <c r="AU61" s="401"/>
      <c r="AV61" s="402"/>
    </row>
    <row r="62" spans="1:48" s="403" customFormat="1" ht="15" x14ac:dyDescent="0.25">
      <c r="A62" s="559" t="s">
        <v>160</v>
      </c>
      <c r="B62" s="560"/>
      <c r="C62" s="560"/>
      <c r="D62" s="560"/>
      <c r="E62" s="560"/>
      <c r="F62" s="560"/>
      <c r="G62" s="560"/>
      <c r="H62" s="560"/>
      <c r="I62" s="560"/>
      <c r="J62" s="560"/>
      <c r="K62" s="560"/>
      <c r="L62" s="560"/>
      <c r="M62" s="560"/>
      <c r="N62" s="560"/>
      <c r="O62" s="561"/>
      <c r="P62" s="328"/>
      <c r="Q62" s="328"/>
      <c r="R62" s="328"/>
      <c r="S62" s="328"/>
      <c r="T62" s="328"/>
      <c r="U62" s="328"/>
      <c r="V62" s="328"/>
      <c r="W62" s="328"/>
      <c r="X62" s="328"/>
      <c r="Y62" s="328"/>
      <c r="Z62" s="328"/>
      <c r="AA62" s="328"/>
      <c r="AB62" s="328"/>
      <c r="AC62" s="328"/>
      <c r="AD62" s="329"/>
      <c r="AE62" s="329"/>
      <c r="AF62" s="329"/>
      <c r="AG62" s="329"/>
      <c r="AH62" s="329"/>
      <c r="AI62" s="329"/>
      <c r="AJ62" s="329"/>
      <c r="AK62" s="329"/>
      <c r="AL62" s="329"/>
      <c r="AM62" s="401"/>
      <c r="AN62" s="401"/>
      <c r="AO62" s="401"/>
      <c r="AP62" s="401"/>
      <c r="AQ62" s="401"/>
      <c r="AR62" s="401"/>
      <c r="AS62" s="401"/>
      <c r="AT62" s="401"/>
      <c r="AU62" s="401"/>
      <c r="AV62" s="402"/>
    </row>
    <row r="63" spans="1:48" ht="15" x14ac:dyDescent="0.25">
      <c r="A63" s="425"/>
      <c r="B63" s="426"/>
      <c r="C63" s="426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6"/>
      <c r="O63" s="427"/>
      <c r="P63" s="328"/>
      <c r="Q63" s="328"/>
      <c r="R63" s="328"/>
      <c r="S63" s="328"/>
      <c r="T63" s="328"/>
      <c r="U63" s="328"/>
      <c r="V63" s="328"/>
      <c r="W63" s="328"/>
      <c r="X63" s="328"/>
      <c r="Y63" s="328"/>
      <c r="Z63" s="328"/>
      <c r="AA63" s="328"/>
      <c r="AB63" s="328"/>
      <c r="AC63" s="328"/>
      <c r="AD63" s="329"/>
      <c r="AE63" s="329"/>
      <c r="AF63" s="329"/>
      <c r="AG63" s="329"/>
      <c r="AH63" s="329"/>
      <c r="AI63" s="329"/>
      <c r="AJ63" s="329"/>
      <c r="AK63" s="329"/>
      <c r="AL63" s="329"/>
      <c r="AM63" s="329"/>
      <c r="AN63" s="329"/>
      <c r="AO63" s="329"/>
      <c r="AP63" s="329"/>
      <c r="AQ63" s="329"/>
      <c r="AR63" s="329"/>
      <c r="AS63" s="329"/>
      <c r="AT63" s="329"/>
      <c r="AU63" s="329"/>
      <c r="AV63" s="330"/>
    </row>
    <row r="64" spans="1:48" ht="15" x14ac:dyDescent="0.25">
      <c r="A64" s="425"/>
      <c r="B64" s="426"/>
      <c r="C64" s="426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6"/>
      <c r="O64" s="427"/>
      <c r="P64" s="328"/>
      <c r="Q64" s="328"/>
      <c r="R64" s="328"/>
      <c r="S64" s="328"/>
      <c r="T64" s="328"/>
      <c r="U64" s="328"/>
      <c r="V64" s="328"/>
      <c r="W64" s="328"/>
      <c r="X64" s="328"/>
      <c r="Y64" s="328"/>
      <c r="Z64" s="328"/>
      <c r="AA64" s="328"/>
      <c r="AB64" s="328"/>
      <c r="AC64" s="328"/>
      <c r="AD64" s="329"/>
      <c r="AE64" s="329"/>
      <c r="AF64" s="329"/>
      <c r="AG64" s="329"/>
      <c r="AH64" s="329"/>
      <c r="AI64" s="329"/>
      <c r="AJ64" s="329"/>
      <c r="AK64" s="329"/>
      <c r="AL64" s="329"/>
      <c r="AM64" s="329"/>
      <c r="AN64" s="329"/>
      <c r="AO64" s="329"/>
      <c r="AP64" s="329"/>
      <c r="AQ64" s="329"/>
      <c r="AR64" s="329"/>
      <c r="AS64" s="329"/>
      <c r="AT64" s="329"/>
      <c r="AU64" s="329"/>
      <c r="AV64" s="330"/>
    </row>
    <row r="65" spans="1:48" ht="15" x14ac:dyDescent="0.25">
      <c r="A65" s="537" t="s">
        <v>161</v>
      </c>
      <c r="B65" s="538"/>
      <c r="C65" s="538"/>
      <c r="D65" s="538"/>
      <c r="E65" s="538"/>
      <c r="F65" s="538"/>
      <c r="G65" s="538"/>
      <c r="H65" s="538"/>
      <c r="I65" s="538"/>
      <c r="J65" s="538"/>
      <c r="K65" s="538"/>
      <c r="L65" s="538"/>
      <c r="M65" s="538"/>
      <c r="N65" s="538"/>
      <c r="O65" s="539"/>
      <c r="P65" s="328"/>
      <c r="Q65" s="328"/>
      <c r="R65" s="328"/>
      <c r="S65" s="328"/>
      <c r="T65" s="328"/>
      <c r="U65" s="328"/>
      <c r="V65" s="328"/>
      <c r="W65" s="328"/>
      <c r="X65" s="328"/>
      <c r="Y65" s="328"/>
      <c r="Z65" s="328"/>
      <c r="AA65" s="328"/>
      <c r="AB65" s="328"/>
      <c r="AC65" s="328"/>
      <c r="AD65" s="329"/>
      <c r="AE65" s="329"/>
      <c r="AF65" s="329"/>
      <c r="AG65" s="329"/>
      <c r="AH65" s="329"/>
      <c r="AI65" s="329"/>
      <c r="AJ65" s="329"/>
      <c r="AK65" s="329"/>
      <c r="AL65" s="329"/>
      <c r="AM65" s="329"/>
      <c r="AN65" s="329"/>
      <c r="AO65" s="329"/>
      <c r="AP65" s="329"/>
      <c r="AQ65" s="329"/>
      <c r="AR65" s="329"/>
      <c r="AS65" s="329"/>
      <c r="AT65" s="329"/>
      <c r="AU65" s="329"/>
      <c r="AV65" s="330"/>
    </row>
    <row r="66" spans="1:48" ht="15" x14ac:dyDescent="0.25">
      <c r="A66" s="537" t="s">
        <v>162</v>
      </c>
      <c r="B66" s="538"/>
      <c r="C66" s="538"/>
      <c r="D66" s="538"/>
      <c r="E66" s="538"/>
      <c r="F66" s="538"/>
      <c r="G66" s="538"/>
      <c r="H66" s="538"/>
      <c r="I66" s="538"/>
      <c r="J66" s="538"/>
      <c r="K66" s="538"/>
      <c r="L66" s="538"/>
      <c r="M66" s="538"/>
      <c r="N66" s="538"/>
      <c r="O66" s="539"/>
      <c r="P66" s="328"/>
      <c r="Q66" s="328"/>
      <c r="R66" s="328"/>
      <c r="S66" s="328"/>
      <c r="T66" s="328"/>
      <c r="U66" s="328"/>
      <c r="V66" s="328"/>
      <c r="W66" s="328"/>
      <c r="X66" s="328"/>
      <c r="Y66" s="328"/>
      <c r="Z66" s="328"/>
      <c r="AA66" s="328"/>
      <c r="AB66" s="328"/>
      <c r="AC66" s="328"/>
      <c r="AD66" s="329"/>
      <c r="AE66" s="329"/>
      <c r="AF66" s="329"/>
      <c r="AG66" s="329"/>
      <c r="AH66" s="329"/>
      <c r="AI66" s="329"/>
      <c r="AJ66" s="329"/>
      <c r="AK66" s="329"/>
      <c r="AL66" s="329"/>
      <c r="AM66" s="329"/>
      <c r="AN66" s="329"/>
      <c r="AO66" s="329"/>
      <c r="AP66" s="329"/>
      <c r="AQ66" s="329"/>
      <c r="AR66" s="329"/>
      <c r="AS66" s="329"/>
      <c r="AT66" s="329"/>
      <c r="AU66" s="329"/>
      <c r="AV66" s="330"/>
    </row>
    <row r="67" spans="1:48" ht="15.75" thickBot="1" x14ac:dyDescent="0.3">
      <c r="A67" s="549" t="s">
        <v>163</v>
      </c>
      <c r="B67" s="550"/>
      <c r="C67" s="550"/>
      <c r="D67" s="550"/>
      <c r="E67" s="550"/>
      <c r="F67" s="550"/>
      <c r="G67" s="551"/>
      <c r="H67" s="428"/>
      <c r="I67" s="428"/>
      <c r="J67" s="428"/>
      <c r="K67" s="428"/>
      <c r="L67" s="428"/>
      <c r="M67" s="428"/>
      <c r="N67" s="428"/>
      <c r="O67" s="429"/>
      <c r="P67" s="328"/>
      <c r="Q67" s="328"/>
      <c r="R67" s="328"/>
      <c r="S67" s="328"/>
      <c r="T67" s="328"/>
      <c r="U67" s="328"/>
      <c r="V67" s="328"/>
      <c r="W67" s="328"/>
      <c r="X67" s="328"/>
      <c r="Y67" s="328"/>
      <c r="Z67" s="328"/>
      <c r="AA67" s="328"/>
      <c r="AB67" s="328"/>
      <c r="AC67" s="328"/>
      <c r="AD67" s="329"/>
      <c r="AE67" s="329"/>
      <c r="AF67" s="329"/>
      <c r="AG67" s="329"/>
      <c r="AH67" s="329"/>
      <c r="AI67" s="329"/>
      <c r="AJ67" s="329"/>
      <c r="AK67" s="329"/>
      <c r="AL67" s="329"/>
      <c r="AM67" s="329"/>
      <c r="AN67" s="329"/>
      <c r="AO67" s="329"/>
      <c r="AP67" s="329"/>
      <c r="AQ67" s="329"/>
      <c r="AR67" s="329"/>
      <c r="AS67" s="329"/>
      <c r="AT67" s="329"/>
      <c r="AU67" s="329"/>
      <c r="AV67" s="330"/>
    </row>
    <row r="68" spans="1:48" ht="43.5" thickBot="1" x14ac:dyDescent="0.25">
      <c r="A68" s="345" t="s">
        <v>50</v>
      </c>
      <c r="B68" s="346" t="s">
        <v>51</v>
      </c>
      <c r="C68" s="346" t="s">
        <v>52</v>
      </c>
      <c r="D68" s="346" t="s">
        <v>53</v>
      </c>
      <c r="E68" s="346" t="s">
        <v>54</v>
      </c>
      <c r="F68" s="347" t="s">
        <v>55</v>
      </c>
      <c r="G68" s="346" t="s">
        <v>56</v>
      </c>
      <c r="H68" s="346" t="s">
        <v>57</v>
      </c>
      <c r="I68" s="348" t="s">
        <v>58</v>
      </c>
      <c r="J68" s="346" t="s">
        <v>59</v>
      </c>
      <c r="K68" s="420" t="s">
        <v>60</v>
      </c>
      <c r="L68" s="346" t="s">
        <v>61</v>
      </c>
      <c r="M68" s="348" t="s">
        <v>62</v>
      </c>
      <c r="N68" s="346" t="s">
        <v>63</v>
      </c>
      <c r="O68" s="421" t="s">
        <v>64</v>
      </c>
      <c r="P68" s="328"/>
      <c r="Q68" s="328"/>
      <c r="R68" s="328"/>
      <c r="S68" s="328"/>
      <c r="T68" s="328"/>
      <c r="U68" s="328"/>
      <c r="V68" s="328"/>
      <c r="W68" s="328"/>
      <c r="X68" s="328"/>
      <c r="Y68" s="328"/>
      <c r="Z68" s="328"/>
      <c r="AA68" s="328"/>
      <c r="AB68" s="328"/>
      <c r="AC68" s="328"/>
      <c r="AD68" s="329"/>
      <c r="AE68" s="329"/>
      <c r="AF68" s="329"/>
      <c r="AG68" s="329"/>
      <c r="AH68" s="329"/>
      <c r="AI68" s="329"/>
      <c r="AJ68" s="329"/>
      <c r="AK68" s="329"/>
      <c r="AL68" s="329"/>
      <c r="AM68" s="329"/>
      <c r="AN68" s="329"/>
      <c r="AO68" s="329"/>
      <c r="AP68" s="329"/>
      <c r="AQ68" s="329"/>
      <c r="AR68" s="329"/>
      <c r="AS68" s="329"/>
      <c r="AT68" s="329"/>
      <c r="AU68" s="329"/>
      <c r="AV68" s="330"/>
    </row>
    <row r="69" spans="1:48" ht="15" x14ac:dyDescent="0.25">
      <c r="A69" s="350">
        <v>1</v>
      </c>
      <c r="B69" s="351">
        <v>2</v>
      </c>
      <c r="C69" s="352">
        <v>3</v>
      </c>
      <c r="D69" s="352">
        <v>4</v>
      </c>
      <c r="E69" s="352">
        <v>5</v>
      </c>
      <c r="F69" s="352" t="s">
        <v>65</v>
      </c>
      <c r="G69" s="352">
        <v>7</v>
      </c>
      <c r="H69" s="352">
        <v>8</v>
      </c>
      <c r="I69" s="352" t="s">
        <v>66</v>
      </c>
      <c r="J69" s="352">
        <v>10</v>
      </c>
      <c r="K69" s="422">
        <v>11</v>
      </c>
      <c r="L69" s="352">
        <v>12</v>
      </c>
      <c r="M69" s="352">
        <v>13</v>
      </c>
      <c r="N69" s="352">
        <v>14</v>
      </c>
      <c r="O69" s="423">
        <v>15</v>
      </c>
      <c r="P69" s="328"/>
      <c r="Q69" s="328"/>
      <c r="R69" s="328"/>
      <c r="S69" s="328"/>
      <c r="T69" s="328"/>
      <c r="U69" s="328"/>
      <c r="V69" s="328"/>
      <c r="W69" s="328"/>
      <c r="X69" s="328"/>
      <c r="Y69" s="328"/>
      <c r="Z69" s="328"/>
      <c r="AA69" s="328"/>
      <c r="AB69" s="328"/>
      <c r="AC69" s="328"/>
      <c r="AD69" s="329"/>
      <c r="AE69" s="329"/>
      <c r="AF69" s="329"/>
      <c r="AG69" s="329"/>
      <c r="AH69" s="329"/>
      <c r="AI69" s="329"/>
      <c r="AJ69" s="329"/>
      <c r="AK69" s="329"/>
      <c r="AL69" s="329"/>
      <c r="AM69" s="329"/>
      <c r="AN69" s="329"/>
      <c r="AO69" s="329"/>
      <c r="AP69" s="329"/>
      <c r="AQ69" s="329"/>
      <c r="AR69" s="329"/>
      <c r="AS69" s="329"/>
      <c r="AT69" s="329"/>
      <c r="AU69" s="329"/>
      <c r="AV69" s="330"/>
    </row>
    <row r="70" spans="1:48" ht="14.25" x14ac:dyDescent="0.2">
      <c r="A70" s="540" t="s">
        <v>164</v>
      </c>
      <c r="B70" s="541"/>
      <c r="C70" s="541"/>
      <c r="D70" s="541"/>
      <c r="E70" s="541"/>
      <c r="F70" s="541"/>
      <c r="G70" s="541"/>
      <c r="H70" s="541"/>
      <c r="I70" s="541"/>
      <c r="J70" s="541"/>
      <c r="K70" s="541"/>
      <c r="L70" s="541"/>
      <c r="M70" s="541"/>
      <c r="N70" s="541"/>
      <c r="O70" s="542"/>
      <c r="P70" s="328"/>
      <c r="Q70" s="328"/>
      <c r="R70" s="328"/>
      <c r="S70" s="328"/>
      <c r="T70" s="328"/>
      <c r="U70" s="328"/>
      <c r="V70" s="328"/>
      <c r="W70" s="328"/>
      <c r="X70" s="328"/>
      <c r="Y70" s="328"/>
      <c r="Z70" s="328"/>
      <c r="AA70" s="328"/>
      <c r="AB70" s="328"/>
      <c r="AC70" s="328"/>
      <c r="AD70" s="329"/>
      <c r="AE70" s="329"/>
      <c r="AF70" s="329"/>
      <c r="AG70" s="329"/>
      <c r="AH70" s="329"/>
      <c r="AI70" s="329"/>
      <c r="AJ70" s="329"/>
      <c r="AK70" s="329"/>
      <c r="AL70" s="329"/>
      <c r="AM70" s="329"/>
      <c r="AN70" s="329"/>
      <c r="AO70" s="329"/>
      <c r="AP70" s="329"/>
      <c r="AQ70" s="329"/>
      <c r="AR70" s="329"/>
      <c r="AS70" s="329"/>
      <c r="AT70" s="329"/>
      <c r="AU70" s="329"/>
      <c r="AV70" s="330"/>
    </row>
    <row r="71" spans="1:48" ht="15" x14ac:dyDescent="0.25">
      <c r="A71" s="537" t="s">
        <v>165</v>
      </c>
      <c r="B71" s="538"/>
      <c r="C71" s="538"/>
      <c r="D71" s="538"/>
      <c r="E71" s="538"/>
      <c r="F71" s="538"/>
      <c r="G71" s="538"/>
      <c r="H71" s="538"/>
      <c r="I71" s="538"/>
      <c r="J71" s="538"/>
      <c r="K71" s="538"/>
      <c r="L71" s="538"/>
      <c r="M71" s="538"/>
      <c r="N71" s="538"/>
      <c r="O71" s="539"/>
      <c r="P71" s="328"/>
      <c r="Q71" s="328"/>
      <c r="R71" s="328"/>
      <c r="S71" s="328"/>
      <c r="T71" s="328"/>
      <c r="U71" s="328"/>
      <c r="V71" s="328"/>
      <c r="W71" s="328"/>
      <c r="X71" s="328"/>
      <c r="Y71" s="328"/>
      <c r="Z71" s="328"/>
      <c r="AA71" s="328"/>
      <c r="AB71" s="328"/>
      <c r="AC71" s="328"/>
      <c r="AD71" s="329"/>
      <c r="AE71" s="329"/>
      <c r="AF71" s="329"/>
      <c r="AG71" s="329"/>
      <c r="AH71" s="329"/>
      <c r="AI71" s="329"/>
      <c r="AJ71" s="329"/>
      <c r="AK71" s="329"/>
      <c r="AL71" s="329"/>
      <c r="AM71" s="329"/>
      <c r="AN71" s="329"/>
      <c r="AO71" s="329"/>
      <c r="AP71" s="329"/>
      <c r="AQ71" s="329"/>
      <c r="AR71" s="329"/>
      <c r="AS71" s="329"/>
      <c r="AT71" s="329"/>
      <c r="AU71" s="329"/>
      <c r="AV71" s="330"/>
    </row>
    <row r="72" spans="1:48" ht="30" x14ac:dyDescent="0.25">
      <c r="A72" s="430" t="s">
        <v>132</v>
      </c>
      <c r="B72" s="365" t="s">
        <v>462</v>
      </c>
      <c r="C72" s="414" t="s">
        <v>142</v>
      </c>
      <c r="D72" s="431">
        <v>229487.35560000001</v>
      </c>
      <c r="E72" s="431">
        <v>52167.306499999999</v>
      </c>
      <c r="F72" s="432">
        <f>E72/D72</f>
        <v>0.22732104940425746</v>
      </c>
      <c r="G72" s="433">
        <v>5.1277030000000003</v>
      </c>
      <c r="H72" s="392">
        <v>6.6741999999999999</v>
      </c>
      <c r="I72" s="398">
        <f>E72*H72</f>
        <v>348175.03704229998</v>
      </c>
      <c r="J72" s="432">
        <f>I72/J$4</f>
        <v>0.14833745518794936</v>
      </c>
      <c r="K72" s="416" t="s">
        <v>75</v>
      </c>
      <c r="L72" s="434">
        <v>7.1830000000000005E-2</v>
      </c>
      <c r="M72" s="398">
        <v>168591.62179999999</v>
      </c>
      <c r="N72" s="392" t="s">
        <v>135</v>
      </c>
      <c r="O72" s="369" t="s">
        <v>482</v>
      </c>
      <c r="P72" s="328"/>
      <c r="Q72" s="328"/>
      <c r="R72" s="328"/>
      <c r="S72" s="328"/>
      <c r="T72" s="328"/>
      <c r="U72" s="328"/>
      <c r="V72" s="328"/>
      <c r="W72" s="328"/>
      <c r="X72" s="328"/>
      <c r="Y72" s="328"/>
      <c r="Z72" s="328"/>
      <c r="AA72" s="328"/>
      <c r="AB72" s="328"/>
      <c r="AC72" s="328"/>
      <c r="AD72" s="329"/>
      <c r="AE72" s="329"/>
      <c r="AF72" s="329"/>
      <c r="AG72" s="329"/>
      <c r="AH72" s="329"/>
      <c r="AI72" s="329"/>
      <c r="AJ72" s="329"/>
      <c r="AK72" s="329"/>
      <c r="AL72" s="329"/>
      <c r="AM72" s="329"/>
      <c r="AN72" s="329"/>
      <c r="AO72" s="329"/>
      <c r="AP72" s="329"/>
      <c r="AQ72" s="329"/>
      <c r="AR72" s="329"/>
      <c r="AS72" s="329"/>
      <c r="AT72" s="329"/>
      <c r="AU72" s="329"/>
      <c r="AV72" s="330"/>
    </row>
    <row r="73" spans="1:48" ht="15" x14ac:dyDescent="0.25">
      <c r="A73" s="412"/>
      <c r="B73" s="413"/>
      <c r="C73" s="414"/>
      <c r="D73" s="414"/>
      <c r="E73" s="414"/>
      <c r="F73" s="415"/>
      <c r="G73" s="414"/>
      <c r="H73" s="414"/>
      <c r="I73" s="378"/>
      <c r="J73" s="414"/>
      <c r="K73" s="416"/>
      <c r="L73" s="414"/>
      <c r="M73" s="378"/>
      <c r="N73" s="414"/>
      <c r="O73" s="417"/>
      <c r="P73" s="366"/>
      <c r="Q73" s="328"/>
      <c r="R73" s="328"/>
      <c r="S73" s="328"/>
      <c r="T73" s="328"/>
      <c r="U73" s="328"/>
      <c r="V73" s="328"/>
      <c r="W73" s="328"/>
      <c r="X73" s="328"/>
      <c r="Y73" s="328"/>
      <c r="Z73" s="328"/>
      <c r="AA73" s="328"/>
      <c r="AB73" s="328"/>
      <c r="AC73" s="328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30"/>
    </row>
    <row r="74" spans="1:48" ht="15" x14ac:dyDescent="0.25">
      <c r="A74" s="537" t="s">
        <v>166</v>
      </c>
      <c r="B74" s="538"/>
      <c r="C74" s="538"/>
      <c r="D74" s="538"/>
      <c r="E74" s="538"/>
      <c r="F74" s="538"/>
      <c r="G74" s="538"/>
      <c r="H74" s="538"/>
      <c r="I74" s="538"/>
      <c r="J74" s="538"/>
      <c r="K74" s="538"/>
      <c r="L74" s="538"/>
      <c r="M74" s="538"/>
      <c r="N74" s="538"/>
      <c r="O74" s="539"/>
      <c r="P74" s="328"/>
      <c r="Q74" s="328"/>
      <c r="R74" s="328"/>
      <c r="S74" s="328"/>
      <c r="T74" s="328"/>
      <c r="U74" s="328"/>
      <c r="V74" s="328"/>
      <c r="W74" s="328"/>
      <c r="X74" s="328"/>
      <c r="Y74" s="328"/>
      <c r="Z74" s="328"/>
      <c r="AA74" s="328"/>
      <c r="AB74" s="328"/>
      <c r="AC74" s="328"/>
      <c r="AD74" s="329"/>
      <c r="AE74" s="329"/>
      <c r="AF74" s="329"/>
      <c r="AG74" s="329"/>
      <c r="AH74" s="329"/>
      <c r="AI74" s="329"/>
      <c r="AJ74" s="329"/>
      <c r="AK74" s="329"/>
      <c r="AL74" s="329"/>
      <c r="AM74" s="329"/>
      <c r="AN74" s="329"/>
      <c r="AO74" s="329"/>
      <c r="AP74" s="329"/>
      <c r="AQ74" s="329"/>
      <c r="AR74" s="329"/>
      <c r="AS74" s="329"/>
      <c r="AT74" s="329"/>
      <c r="AU74" s="329"/>
      <c r="AV74" s="330"/>
    </row>
    <row r="75" spans="1:48" ht="15" x14ac:dyDescent="0.25">
      <c r="A75" s="537" t="s">
        <v>167</v>
      </c>
      <c r="B75" s="538"/>
      <c r="C75" s="538"/>
      <c r="D75" s="538"/>
      <c r="E75" s="538"/>
      <c r="F75" s="538"/>
      <c r="G75" s="538"/>
      <c r="H75" s="538"/>
      <c r="I75" s="538"/>
      <c r="J75" s="538"/>
      <c r="K75" s="538"/>
      <c r="L75" s="538"/>
      <c r="M75" s="538"/>
      <c r="N75" s="538"/>
      <c r="O75" s="539"/>
      <c r="P75" s="328"/>
      <c r="Q75" s="328"/>
      <c r="R75" s="328"/>
      <c r="S75" s="328"/>
      <c r="T75" s="328"/>
      <c r="U75" s="328"/>
      <c r="V75" s="328"/>
      <c r="W75" s="328"/>
      <c r="X75" s="328"/>
      <c r="Y75" s="328"/>
      <c r="Z75" s="328"/>
      <c r="AA75" s="328"/>
      <c r="AB75" s="328"/>
      <c r="AC75" s="328"/>
      <c r="AD75" s="329"/>
      <c r="AE75" s="329"/>
      <c r="AF75" s="329"/>
      <c r="AG75" s="329"/>
      <c r="AH75" s="329"/>
      <c r="AI75" s="329"/>
      <c r="AJ75" s="329"/>
      <c r="AK75" s="329"/>
      <c r="AL75" s="329"/>
      <c r="AM75" s="329"/>
      <c r="AN75" s="329"/>
      <c r="AO75" s="329"/>
      <c r="AP75" s="329"/>
      <c r="AQ75" s="329"/>
      <c r="AR75" s="329"/>
      <c r="AS75" s="329"/>
      <c r="AT75" s="329"/>
      <c r="AU75" s="329"/>
      <c r="AV75" s="330"/>
    </row>
    <row r="76" spans="1:48" ht="15" x14ac:dyDescent="0.25">
      <c r="A76" s="412"/>
      <c r="B76" s="413"/>
      <c r="C76" s="414"/>
      <c r="D76" s="414"/>
      <c r="E76" s="414"/>
      <c r="F76" s="415"/>
      <c r="G76" s="414"/>
      <c r="H76" s="414"/>
      <c r="I76" s="378"/>
      <c r="J76" s="414"/>
      <c r="K76" s="416"/>
      <c r="L76" s="414"/>
      <c r="M76" s="378"/>
      <c r="N76" s="414"/>
      <c r="O76" s="435"/>
      <c r="P76" s="328"/>
      <c r="Q76" s="328"/>
      <c r="R76" s="328"/>
      <c r="S76" s="328"/>
      <c r="T76" s="328"/>
      <c r="U76" s="328"/>
      <c r="V76" s="328"/>
      <c r="W76" s="328"/>
      <c r="X76" s="328"/>
      <c r="Y76" s="328"/>
      <c r="Z76" s="328"/>
      <c r="AA76" s="328"/>
      <c r="AB76" s="328"/>
      <c r="AC76" s="328"/>
      <c r="AD76" s="329"/>
      <c r="AE76" s="329"/>
      <c r="AF76" s="329"/>
      <c r="AG76" s="329"/>
      <c r="AH76" s="329"/>
      <c r="AI76" s="329"/>
      <c r="AJ76" s="329"/>
      <c r="AK76" s="329"/>
      <c r="AL76" s="329"/>
      <c r="AM76" s="329"/>
      <c r="AN76" s="329"/>
      <c r="AO76" s="329"/>
      <c r="AP76" s="329"/>
      <c r="AQ76" s="329"/>
      <c r="AR76" s="329"/>
      <c r="AS76" s="329"/>
      <c r="AT76" s="329"/>
      <c r="AU76" s="329"/>
      <c r="AV76" s="330"/>
    </row>
    <row r="77" spans="1:48" ht="15" x14ac:dyDescent="0.25">
      <c r="A77" s="412"/>
      <c r="B77" s="413"/>
      <c r="C77" s="414"/>
      <c r="D77" s="414"/>
      <c r="E77" s="414"/>
      <c r="F77" s="415"/>
      <c r="G77" s="414"/>
      <c r="H77" s="414"/>
      <c r="I77" s="378"/>
      <c r="J77" s="414"/>
      <c r="K77" s="416"/>
      <c r="L77" s="414"/>
      <c r="M77" s="378"/>
      <c r="N77" s="414"/>
      <c r="O77" s="435"/>
      <c r="P77" s="436"/>
      <c r="Q77" s="328"/>
      <c r="R77" s="328"/>
      <c r="S77" s="328"/>
      <c r="T77" s="328"/>
      <c r="U77" s="328"/>
      <c r="V77" s="328"/>
      <c r="W77" s="328"/>
      <c r="X77" s="328"/>
      <c r="Y77" s="328"/>
      <c r="Z77" s="328"/>
      <c r="AA77" s="328"/>
      <c r="AB77" s="328"/>
      <c r="AC77" s="328"/>
      <c r="AD77" s="329"/>
      <c r="AE77" s="329"/>
      <c r="AF77" s="329"/>
      <c r="AG77" s="329"/>
      <c r="AH77" s="329"/>
      <c r="AI77" s="329"/>
      <c r="AJ77" s="329"/>
      <c r="AK77" s="329"/>
      <c r="AL77" s="329"/>
      <c r="AM77" s="329"/>
      <c r="AN77" s="329"/>
      <c r="AO77" s="329"/>
      <c r="AP77" s="329"/>
      <c r="AQ77" s="329"/>
      <c r="AR77" s="329"/>
      <c r="AS77" s="329"/>
      <c r="AT77" s="329"/>
      <c r="AU77" s="329"/>
      <c r="AV77" s="330"/>
    </row>
    <row r="78" spans="1:48" ht="15" x14ac:dyDescent="0.2">
      <c r="A78" s="555" t="s">
        <v>168</v>
      </c>
      <c r="B78" s="556"/>
      <c r="C78" s="556"/>
      <c r="D78" s="556"/>
      <c r="E78" s="556"/>
      <c r="F78" s="556"/>
      <c r="G78" s="556"/>
      <c r="H78" s="556"/>
      <c r="I78" s="556"/>
      <c r="J78" s="556"/>
      <c r="K78" s="556"/>
      <c r="L78" s="556"/>
      <c r="M78" s="556"/>
      <c r="N78" s="556"/>
      <c r="O78" s="557"/>
      <c r="P78" s="328"/>
      <c r="Q78" s="328"/>
      <c r="R78" s="328"/>
      <c r="S78" s="328"/>
      <c r="T78" s="328"/>
      <c r="U78" s="328"/>
      <c r="V78" s="328"/>
      <c r="W78" s="328"/>
      <c r="X78" s="328"/>
      <c r="Y78" s="328"/>
      <c r="Z78" s="328"/>
      <c r="AA78" s="328"/>
      <c r="AB78" s="328"/>
      <c r="AC78" s="328"/>
      <c r="AD78" s="329"/>
      <c r="AE78" s="329"/>
      <c r="AF78" s="329"/>
      <c r="AG78" s="329"/>
      <c r="AH78" s="329"/>
      <c r="AI78" s="329"/>
      <c r="AJ78" s="329"/>
      <c r="AK78" s="329"/>
      <c r="AL78" s="329"/>
      <c r="AM78" s="329"/>
      <c r="AN78" s="329"/>
      <c r="AO78" s="329"/>
      <c r="AP78" s="329"/>
      <c r="AQ78" s="329"/>
      <c r="AR78" s="329"/>
      <c r="AS78" s="329"/>
      <c r="AT78" s="329"/>
      <c r="AU78" s="329"/>
      <c r="AV78" s="330"/>
    </row>
    <row r="79" spans="1:48" ht="15.75" thickBot="1" x14ac:dyDescent="0.3">
      <c r="A79" s="540" t="s">
        <v>169</v>
      </c>
      <c r="B79" s="541"/>
      <c r="C79" s="541"/>
      <c r="D79" s="541"/>
      <c r="E79" s="541"/>
      <c r="F79" s="541"/>
      <c r="G79" s="558"/>
      <c r="H79" s="365"/>
      <c r="I79" s="437"/>
      <c r="J79" s="365"/>
      <c r="K79" s="377"/>
      <c r="L79" s="365"/>
      <c r="M79" s="437"/>
      <c r="N79" s="365"/>
      <c r="O79" s="438"/>
      <c r="P79" s="328"/>
      <c r="Q79" s="328"/>
      <c r="R79" s="328"/>
      <c r="S79" s="328"/>
      <c r="T79" s="328"/>
      <c r="U79" s="328"/>
      <c r="V79" s="328"/>
      <c r="W79" s="328"/>
      <c r="X79" s="328"/>
      <c r="Y79" s="328"/>
      <c r="Z79" s="328"/>
      <c r="AA79" s="328"/>
      <c r="AB79" s="328"/>
      <c r="AC79" s="328"/>
      <c r="AD79" s="329"/>
      <c r="AE79" s="329"/>
      <c r="AF79" s="329"/>
      <c r="AG79" s="329"/>
      <c r="AH79" s="329"/>
      <c r="AI79" s="329"/>
      <c r="AJ79" s="329"/>
      <c r="AK79" s="329"/>
      <c r="AL79" s="329"/>
      <c r="AM79" s="329"/>
      <c r="AN79" s="329"/>
      <c r="AO79" s="329"/>
      <c r="AP79" s="329"/>
      <c r="AQ79" s="329"/>
      <c r="AR79" s="329"/>
      <c r="AS79" s="329"/>
      <c r="AT79" s="329"/>
      <c r="AU79" s="329"/>
      <c r="AV79" s="330"/>
    </row>
    <row r="80" spans="1:48" ht="43.5" thickBot="1" x14ac:dyDescent="0.25">
      <c r="A80" s="345" t="s">
        <v>50</v>
      </c>
      <c r="B80" s="346" t="s">
        <v>51</v>
      </c>
      <c r="C80" s="346" t="s">
        <v>52</v>
      </c>
      <c r="D80" s="346" t="s">
        <v>53</v>
      </c>
      <c r="E80" s="346" t="s">
        <v>54</v>
      </c>
      <c r="F80" s="347" t="s">
        <v>55</v>
      </c>
      <c r="G80" s="346" t="s">
        <v>56</v>
      </c>
      <c r="H80" s="346" t="s">
        <v>57</v>
      </c>
      <c r="I80" s="348" t="s">
        <v>58</v>
      </c>
      <c r="J80" s="346" t="s">
        <v>59</v>
      </c>
      <c r="K80" s="420" t="s">
        <v>60</v>
      </c>
      <c r="L80" s="346" t="s">
        <v>61</v>
      </c>
      <c r="M80" s="348" t="s">
        <v>62</v>
      </c>
      <c r="N80" s="346" t="s">
        <v>63</v>
      </c>
      <c r="O80" s="421" t="s">
        <v>64</v>
      </c>
      <c r="P80" s="328"/>
      <c r="Q80" s="328"/>
      <c r="R80" s="328"/>
      <c r="S80" s="328"/>
      <c r="T80" s="328"/>
      <c r="U80" s="328"/>
      <c r="V80" s="328"/>
      <c r="W80" s="328"/>
      <c r="X80" s="328"/>
      <c r="Y80" s="328"/>
      <c r="Z80" s="328"/>
      <c r="AA80" s="328"/>
      <c r="AB80" s="328"/>
      <c r="AC80" s="328"/>
      <c r="AD80" s="329"/>
      <c r="AE80" s="329"/>
      <c r="AF80" s="329"/>
      <c r="AG80" s="329"/>
      <c r="AH80" s="329"/>
      <c r="AI80" s="329"/>
      <c r="AJ80" s="329"/>
      <c r="AK80" s="329"/>
      <c r="AL80" s="329"/>
      <c r="AM80" s="329"/>
      <c r="AN80" s="329"/>
      <c r="AO80" s="329"/>
      <c r="AP80" s="329"/>
      <c r="AQ80" s="329"/>
      <c r="AR80" s="329"/>
      <c r="AS80" s="329"/>
      <c r="AT80" s="329"/>
      <c r="AU80" s="329"/>
      <c r="AV80" s="330"/>
    </row>
    <row r="81" spans="1:48" ht="15" x14ac:dyDescent="0.25">
      <c r="A81" s="350">
        <v>1</v>
      </c>
      <c r="B81" s="351">
        <v>2</v>
      </c>
      <c r="C81" s="352">
        <v>3</v>
      </c>
      <c r="D81" s="352">
        <v>4</v>
      </c>
      <c r="E81" s="352">
        <v>5</v>
      </c>
      <c r="F81" s="352" t="s">
        <v>65</v>
      </c>
      <c r="G81" s="352">
        <v>7</v>
      </c>
      <c r="H81" s="352">
        <v>8</v>
      </c>
      <c r="I81" s="352" t="s">
        <v>66</v>
      </c>
      <c r="J81" s="352">
        <v>10</v>
      </c>
      <c r="K81" s="422">
        <v>11</v>
      </c>
      <c r="L81" s="352">
        <v>12</v>
      </c>
      <c r="M81" s="352">
        <v>13</v>
      </c>
      <c r="N81" s="352">
        <v>14</v>
      </c>
      <c r="O81" s="423">
        <v>15</v>
      </c>
      <c r="P81" s="328"/>
      <c r="Q81" s="328"/>
      <c r="R81" s="328"/>
      <c r="S81" s="328"/>
      <c r="T81" s="328"/>
      <c r="U81" s="328"/>
      <c r="V81" s="328"/>
      <c r="W81" s="328"/>
      <c r="X81" s="328"/>
      <c r="Y81" s="328"/>
      <c r="Z81" s="328"/>
      <c r="AA81" s="328"/>
      <c r="AB81" s="328"/>
      <c r="AC81" s="328"/>
      <c r="AD81" s="329"/>
      <c r="AE81" s="329"/>
      <c r="AF81" s="329"/>
      <c r="AG81" s="329"/>
      <c r="AH81" s="329"/>
      <c r="AI81" s="329"/>
      <c r="AJ81" s="329"/>
      <c r="AK81" s="329"/>
      <c r="AL81" s="329"/>
      <c r="AM81" s="329"/>
      <c r="AN81" s="329"/>
      <c r="AO81" s="329"/>
      <c r="AP81" s="329"/>
      <c r="AQ81" s="329"/>
      <c r="AR81" s="329"/>
      <c r="AS81" s="329"/>
      <c r="AT81" s="329"/>
      <c r="AU81" s="329"/>
      <c r="AV81" s="330"/>
    </row>
    <row r="82" spans="1:48" ht="14.25" x14ac:dyDescent="0.2">
      <c r="A82" s="540" t="s">
        <v>170</v>
      </c>
      <c r="B82" s="541"/>
      <c r="C82" s="541"/>
      <c r="D82" s="541"/>
      <c r="E82" s="541"/>
      <c r="F82" s="541"/>
      <c r="G82" s="541"/>
      <c r="H82" s="541"/>
      <c r="I82" s="541"/>
      <c r="J82" s="541"/>
      <c r="K82" s="541"/>
      <c r="L82" s="541"/>
      <c r="M82" s="541"/>
      <c r="N82" s="541"/>
      <c r="O82" s="542"/>
      <c r="P82" s="328"/>
      <c r="Q82" s="328"/>
      <c r="R82" s="328"/>
      <c r="S82" s="328"/>
      <c r="T82" s="328"/>
      <c r="U82" s="328"/>
      <c r="V82" s="328"/>
      <c r="W82" s="328"/>
      <c r="X82" s="328"/>
      <c r="Y82" s="328"/>
      <c r="Z82" s="328"/>
      <c r="AA82" s="328"/>
      <c r="AB82" s="328"/>
      <c r="AC82" s="328"/>
      <c r="AD82" s="329"/>
      <c r="AE82" s="329"/>
      <c r="AF82" s="329"/>
      <c r="AG82" s="329"/>
      <c r="AH82" s="329"/>
      <c r="AI82" s="329"/>
      <c r="AJ82" s="329"/>
      <c r="AK82" s="329"/>
      <c r="AL82" s="329"/>
      <c r="AM82" s="329"/>
      <c r="AN82" s="329"/>
      <c r="AO82" s="329"/>
      <c r="AP82" s="329"/>
      <c r="AQ82" s="329"/>
      <c r="AR82" s="329"/>
      <c r="AS82" s="329"/>
      <c r="AT82" s="329"/>
      <c r="AU82" s="329"/>
      <c r="AV82" s="330"/>
    </row>
    <row r="83" spans="1:48" ht="15" x14ac:dyDescent="0.25">
      <c r="A83" s="537" t="s">
        <v>171</v>
      </c>
      <c r="B83" s="538"/>
      <c r="C83" s="538"/>
      <c r="D83" s="538"/>
      <c r="E83" s="538"/>
      <c r="F83" s="538"/>
      <c r="G83" s="538"/>
      <c r="H83" s="538"/>
      <c r="I83" s="538"/>
      <c r="J83" s="538"/>
      <c r="K83" s="538"/>
      <c r="L83" s="538"/>
      <c r="M83" s="538"/>
      <c r="N83" s="538"/>
      <c r="O83" s="539"/>
      <c r="P83" s="328"/>
      <c r="Q83" s="328"/>
      <c r="R83" s="328"/>
      <c r="S83" s="328"/>
      <c r="T83" s="328"/>
      <c r="U83" s="328"/>
      <c r="V83" s="328"/>
      <c r="W83" s="328"/>
      <c r="X83" s="328"/>
      <c r="Y83" s="328"/>
      <c r="Z83" s="328"/>
      <c r="AA83" s="328"/>
      <c r="AB83" s="328"/>
      <c r="AC83" s="328"/>
      <c r="AD83" s="329"/>
      <c r="AE83" s="329"/>
      <c r="AF83" s="329"/>
      <c r="AG83" s="329"/>
      <c r="AH83" s="329"/>
      <c r="AI83" s="329"/>
      <c r="AJ83" s="329"/>
      <c r="AK83" s="329"/>
      <c r="AL83" s="329"/>
      <c r="AM83" s="329"/>
      <c r="AN83" s="329"/>
      <c r="AO83" s="329"/>
      <c r="AP83" s="329"/>
      <c r="AQ83" s="329"/>
      <c r="AR83" s="329"/>
      <c r="AS83" s="329"/>
      <c r="AT83" s="329"/>
      <c r="AU83" s="329"/>
      <c r="AV83" s="330"/>
    </row>
    <row r="84" spans="1:48" ht="15" x14ac:dyDescent="0.25">
      <c r="A84" s="412"/>
      <c r="B84" s="413"/>
      <c r="C84" s="414"/>
      <c r="D84" s="414"/>
      <c r="E84" s="414"/>
      <c r="F84" s="415"/>
      <c r="G84" s="414"/>
      <c r="H84" s="414"/>
      <c r="I84" s="378"/>
      <c r="J84" s="414"/>
      <c r="K84" s="416"/>
      <c r="L84" s="414"/>
      <c r="M84" s="378"/>
      <c r="N84" s="414"/>
      <c r="O84" s="417"/>
      <c r="P84" s="328"/>
      <c r="Q84" s="328"/>
      <c r="R84" s="328"/>
      <c r="S84" s="328"/>
      <c r="T84" s="328"/>
      <c r="U84" s="328"/>
      <c r="V84" s="328"/>
      <c r="W84" s="328"/>
      <c r="X84" s="328"/>
      <c r="Y84" s="328"/>
      <c r="Z84" s="328"/>
      <c r="AA84" s="328"/>
      <c r="AB84" s="328"/>
      <c r="AC84" s="328"/>
      <c r="AD84" s="329"/>
      <c r="AE84" s="329"/>
      <c r="AF84" s="329"/>
      <c r="AG84" s="329"/>
      <c r="AH84" s="329"/>
      <c r="AI84" s="329"/>
      <c r="AJ84" s="329"/>
      <c r="AK84" s="329"/>
      <c r="AL84" s="329"/>
      <c r="AM84" s="329"/>
      <c r="AN84" s="329"/>
      <c r="AO84" s="329"/>
      <c r="AP84" s="329"/>
      <c r="AQ84" s="329"/>
      <c r="AR84" s="329"/>
      <c r="AS84" s="329"/>
      <c r="AT84" s="329"/>
      <c r="AU84" s="329"/>
      <c r="AV84" s="330"/>
    </row>
    <row r="85" spans="1:48" ht="15" x14ac:dyDescent="0.25">
      <c r="A85" s="412"/>
      <c r="B85" s="413"/>
      <c r="C85" s="414"/>
      <c r="D85" s="414"/>
      <c r="E85" s="414"/>
      <c r="F85" s="415"/>
      <c r="G85" s="414"/>
      <c r="H85" s="414"/>
      <c r="I85" s="378"/>
      <c r="J85" s="414"/>
      <c r="K85" s="416"/>
      <c r="L85" s="414"/>
      <c r="M85" s="378"/>
      <c r="N85" s="414"/>
      <c r="O85" s="417"/>
      <c r="P85" s="328"/>
      <c r="Q85" s="328"/>
      <c r="R85" s="328"/>
      <c r="S85" s="328"/>
      <c r="T85" s="328"/>
      <c r="U85" s="328"/>
      <c r="V85" s="328"/>
      <c r="W85" s="328"/>
      <c r="X85" s="328"/>
      <c r="Y85" s="328"/>
      <c r="Z85" s="328"/>
      <c r="AA85" s="328"/>
      <c r="AB85" s="328"/>
      <c r="AC85" s="328"/>
      <c r="AD85" s="329"/>
      <c r="AE85" s="329"/>
      <c r="AF85" s="329"/>
      <c r="AG85" s="329"/>
      <c r="AH85" s="329"/>
      <c r="AI85" s="329"/>
      <c r="AJ85" s="329"/>
      <c r="AK85" s="329"/>
      <c r="AL85" s="329"/>
      <c r="AM85" s="329"/>
      <c r="AN85" s="329"/>
      <c r="AO85" s="329"/>
      <c r="AP85" s="329"/>
      <c r="AQ85" s="329"/>
      <c r="AR85" s="329"/>
      <c r="AS85" s="329"/>
      <c r="AT85" s="329"/>
      <c r="AU85" s="329"/>
      <c r="AV85" s="330"/>
    </row>
    <row r="86" spans="1:48" ht="15" x14ac:dyDescent="0.25">
      <c r="A86" s="537" t="s">
        <v>172</v>
      </c>
      <c r="B86" s="538"/>
      <c r="C86" s="538"/>
      <c r="D86" s="538"/>
      <c r="E86" s="538"/>
      <c r="F86" s="538"/>
      <c r="G86" s="538"/>
      <c r="H86" s="538"/>
      <c r="I86" s="538"/>
      <c r="J86" s="538"/>
      <c r="K86" s="538"/>
      <c r="L86" s="538"/>
      <c r="M86" s="538"/>
      <c r="N86" s="538"/>
      <c r="O86" s="539"/>
      <c r="P86" s="328"/>
      <c r="Q86" s="328"/>
      <c r="R86" s="328"/>
      <c r="S86" s="328"/>
      <c r="T86" s="328"/>
      <c r="U86" s="328"/>
      <c r="V86" s="328"/>
      <c r="W86" s="328"/>
      <c r="X86" s="328"/>
      <c r="Y86" s="328"/>
      <c r="Z86" s="328"/>
      <c r="AA86" s="328"/>
      <c r="AB86" s="328"/>
      <c r="AC86" s="328"/>
      <c r="AD86" s="329"/>
      <c r="AE86" s="329"/>
      <c r="AF86" s="329"/>
      <c r="AG86" s="329"/>
      <c r="AH86" s="329"/>
      <c r="AI86" s="329"/>
      <c r="AJ86" s="329"/>
      <c r="AK86" s="329"/>
      <c r="AL86" s="329"/>
      <c r="AM86" s="329"/>
      <c r="AN86" s="329"/>
      <c r="AO86" s="329"/>
      <c r="AP86" s="329"/>
      <c r="AQ86" s="329"/>
      <c r="AR86" s="329"/>
      <c r="AS86" s="329"/>
      <c r="AT86" s="329"/>
      <c r="AU86" s="329"/>
      <c r="AV86" s="330"/>
    </row>
    <row r="87" spans="1:48" ht="15" x14ac:dyDescent="0.25">
      <c r="A87" s="537" t="s">
        <v>173</v>
      </c>
      <c r="B87" s="538"/>
      <c r="C87" s="538"/>
      <c r="D87" s="538"/>
      <c r="E87" s="538"/>
      <c r="F87" s="538"/>
      <c r="G87" s="538"/>
      <c r="H87" s="538"/>
      <c r="I87" s="538"/>
      <c r="J87" s="538"/>
      <c r="K87" s="538"/>
      <c r="L87" s="538"/>
      <c r="M87" s="538"/>
      <c r="N87" s="538"/>
      <c r="O87" s="539"/>
      <c r="P87" s="328"/>
      <c r="Q87" s="328"/>
      <c r="R87" s="328"/>
      <c r="S87" s="328"/>
      <c r="T87" s="328"/>
      <c r="U87" s="328"/>
      <c r="V87" s="328"/>
      <c r="W87" s="328"/>
      <c r="X87" s="328"/>
      <c r="Y87" s="328"/>
      <c r="Z87" s="328"/>
      <c r="AA87" s="328"/>
      <c r="AB87" s="328"/>
      <c r="AC87" s="328"/>
      <c r="AD87" s="329"/>
      <c r="AE87" s="329"/>
      <c r="AF87" s="329"/>
      <c r="AG87" s="329"/>
      <c r="AH87" s="329"/>
      <c r="AI87" s="329"/>
      <c r="AJ87" s="329"/>
      <c r="AK87" s="329"/>
      <c r="AL87" s="329"/>
      <c r="AM87" s="329"/>
      <c r="AN87" s="329"/>
      <c r="AO87" s="329"/>
      <c r="AP87" s="329"/>
      <c r="AQ87" s="329"/>
      <c r="AR87" s="329"/>
      <c r="AS87" s="329"/>
      <c r="AT87" s="329"/>
      <c r="AU87" s="329"/>
      <c r="AV87" s="330"/>
    </row>
    <row r="88" spans="1:48" ht="15" x14ac:dyDescent="0.25">
      <c r="A88" s="412"/>
      <c r="B88" s="413"/>
      <c r="C88" s="414"/>
      <c r="D88" s="414"/>
      <c r="E88" s="414"/>
      <c r="F88" s="415"/>
      <c r="G88" s="414"/>
      <c r="H88" s="414"/>
      <c r="I88" s="378"/>
      <c r="J88" s="414"/>
      <c r="K88" s="416"/>
      <c r="L88" s="414"/>
      <c r="M88" s="378"/>
      <c r="N88" s="414"/>
      <c r="O88" s="435"/>
      <c r="P88" s="328"/>
      <c r="Q88" s="328"/>
      <c r="R88" s="328"/>
      <c r="S88" s="328"/>
      <c r="T88" s="328"/>
      <c r="U88" s="328"/>
      <c r="V88" s="328"/>
      <c r="W88" s="328"/>
      <c r="X88" s="328"/>
      <c r="Y88" s="328"/>
      <c r="Z88" s="328"/>
      <c r="AA88" s="328"/>
      <c r="AB88" s="328"/>
      <c r="AC88" s="328"/>
      <c r="AD88" s="329"/>
      <c r="AE88" s="329"/>
      <c r="AF88" s="329"/>
      <c r="AG88" s="329"/>
      <c r="AH88" s="329"/>
      <c r="AI88" s="329"/>
      <c r="AJ88" s="329"/>
      <c r="AK88" s="329"/>
      <c r="AL88" s="329"/>
      <c r="AM88" s="329"/>
      <c r="AN88" s="329"/>
      <c r="AO88" s="329"/>
      <c r="AP88" s="329"/>
      <c r="AQ88" s="329"/>
      <c r="AR88" s="329"/>
      <c r="AS88" s="329"/>
      <c r="AT88" s="329"/>
      <c r="AU88" s="329"/>
      <c r="AV88" s="330"/>
    </row>
    <row r="89" spans="1:48" ht="15" x14ac:dyDescent="0.25">
      <c r="A89" s="412"/>
      <c r="B89" s="413"/>
      <c r="C89" s="414"/>
      <c r="D89" s="414"/>
      <c r="E89" s="414"/>
      <c r="F89" s="415"/>
      <c r="G89" s="414"/>
      <c r="H89" s="414"/>
      <c r="I89" s="378"/>
      <c r="J89" s="414"/>
      <c r="K89" s="416"/>
      <c r="L89" s="414"/>
      <c r="M89" s="378"/>
      <c r="N89" s="414"/>
      <c r="O89" s="435"/>
      <c r="P89" s="328"/>
      <c r="Q89" s="328"/>
      <c r="R89" s="328"/>
      <c r="S89" s="328"/>
      <c r="T89" s="328"/>
      <c r="U89" s="328"/>
      <c r="V89" s="328"/>
      <c r="W89" s="328"/>
      <c r="X89" s="328"/>
      <c r="Y89" s="328"/>
      <c r="Z89" s="328"/>
      <c r="AA89" s="328"/>
      <c r="AB89" s="328"/>
      <c r="AC89" s="328"/>
      <c r="AD89" s="329"/>
      <c r="AE89" s="329"/>
      <c r="AF89" s="329"/>
      <c r="AG89" s="329"/>
      <c r="AH89" s="329"/>
      <c r="AI89" s="329"/>
      <c r="AJ89" s="329"/>
      <c r="AK89" s="329"/>
      <c r="AL89" s="329"/>
      <c r="AM89" s="329"/>
      <c r="AN89" s="329"/>
      <c r="AO89" s="329"/>
      <c r="AP89" s="329"/>
      <c r="AQ89" s="329"/>
      <c r="AR89" s="329"/>
      <c r="AS89" s="329"/>
      <c r="AT89" s="329"/>
      <c r="AU89" s="329"/>
      <c r="AV89" s="330"/>
    </row>
    <row r="90" spans="1:48" ht="15" x14ac:dyDescent="0.25">
      <c r="A90" s="537" t="s">
        <v>174</v>
      </c>
      <c r="B90" s="538"/>
      <c r="C90" s="538"/>
      <c r="D90" s="538"/>
      <c r="E90" s="538"/>
      <c r="F90" s="538"/>
      <c r="G90" s="538"/>
      <c r="H90" s="538"/>
      <c r="I90" s="538"/>
      <c r="J90" s="538"/>
      <c r="K90" s="538"/>
      <c r="L90" s="538"/>
      <c r="M90" s="538"/>
      <c r="N90" s="538"/>
      <c r="O90" s="539"/>
      <c r="P90" s="328"/>
      <c r="Q90" s="328"/>
      <c r="R90" s="328"/>
      <c r="S90" s="328"/>
      <c r="T90" s="328"/>
      <c r="U90" s="328"/>
      <c r="V90" s="328"/>
      <c r="W90" s="328"/>
      <c r="X90" s="328"/>
      <c r="Y90" s="328"/>
      <c r="Z90" s="328"/>
      <c r="AA90" s="328"/>
      <c r="AB90" s="328"/>
      <c r="AC90" s="328"/>
      <c r="AD90" s="329"/>
      <c r="AE90" s="329"/>
      <c r="AF90" s="329"/>
      <c r="AG90" s="329"/>
      <c r="AH90" s="329"/>
      <c r="AI90" s="329"/>
      <c r="AJ90" s="329"/>
      <c r="AK90" s="329"/>
      <c r="AL90" s="329"/>
      <c r="AM90" s="329"/>
      <c r="AN90" s="329"/>
      <c r="AO90" s="329"/>
      <c r="AP90" s="329"/>
      <c r="AQ90" s="329"/>
      <c r="AR90" s="329"/>
      <c r="AS90" s="329"/>
      <c r="AT90" s="329"/>
      <c r="AU90" s="329"/>
      <c r="AV90" s="330"/>
    </row>
    <row r="91" spans="1:48" ht="15.75" thickBot="1" x14ac:dyDescent="0.3">
      <c r="A91" s="540" t="s">
        <v>175</v>
      </c>
      <c r="B91" s="541"/>
      <c r="C91" s="541"/>
      <c r="D91" s="541"/>
      <c r="E91" s="541"/>
      <c r="F91" s="541"/>
      <c r="G91" s="558"/>
      <c r="H91" s="365"/>
      <c r="I91" s="437"/>
      <c r="J91" s="365"/>
      <c r="K91" s="377"/>
      <c r="L91" s="365"/>
      <c r="M91" s="437"/>
      <c r="N91" s="365"/>
      <c r="O91" s="438"/>
      <c r="P91" s="328"/>
      <c r="Q91" s="328"/>
      <c r="R91" s="328"/>
      <c r="S91" s="328"/>
      <c r="T91" s="328"/>
      <c r="U91" s="328"/>
      <c r="V91" s="328"/>
      <c r="W91" s="328"/>
      <c r="X91" s="328"/>
      <c r="Y91" s="328"/>
      <c r="Z91" s="328"/>
      <c r="AA91" s="328"/>
      <c r="AB91" s="328"/>
      <c r="AC91" s="328"/>
      <c r="AD91" s="329"/>
      <c r="AE91" s="329"/>
      <c r="AF91" s="329"/>
      <c r="AG91" s="329"/>
      <c r="AH91" s="329"/>
      <c r="AI91" s="329"/>
      <c r="AJ91" s="329"/>
      <c r="AK91" s="329"/>
      <c r="AL91" s="329"/>
      <c r="AM91" s="329"/>
      <c r="AN91" s="329"/>
      <c r="AO91" s="329"/>
      <c r="AP91" s="329"/>
      <c r="AQ91" s="329"/>
      <c r="AR91" s="329"/>
      <c r="AS91" s="329"/>
      <c r="AT91" s="329"/>
      <c r="AU91" s="329"/>
      <c r="AV91" s="330"/>
    </row>
    <row r="92" spans="1:48" ht="43.5" thickBot="1" x14ac:dyDescent="0.25">
      <c r="A92" s="345" t="s">
        <v>50</v>
      </c>
      <c r="B92" s="346" t="s">
        <v>51</v>
      </c>
      <c r="C92" s="346" t="s">
        <v>52</v>
      </c>
      <c r="D92" s="346" t="s">
        <v>53</v>
      </c>
      <c r="E92" s="346" t="s">
        <v>54</v>
      </c>
      <c r="F92" s="347" t="s">
        <v>55</v>
      </c>
      <c r="G92" s="346" t="s">
        <v>56</v>
      </c>
      <c r="H92" s="346" t="s">
        <v>57</v>
      </c>
      <c r="I92" s="348" t="s">
        <v>58</v>
      </c>
      <c r="J92" s="346" t="s">
        <v>59</v>
      </c>
      <c r="K92" s="420" t="s">
        <v>60</v>
      </c>
      <c r="L92" s="346" t="s">
        <v>61</v>
      </c>
      <c r="M92" s="348" t="s">
        <v>62</v>
      </c>
      <c r="N92" s="346" t="s">
        <v>63</v>
      </c>
      <c r="O92" s="421" t="s">
        <v>64</v>
      </c>
      <c r="P92" s="328"/>
      <c r="Q92" s="328"/>
      <c r="R92" s="328"/>
      <c r="S92" s="328"/>
      <c r="T92" s="328"/>
      <c r="U92" s="328"/>
      <c r="V92" s="328"/>
      <c r="W92" s="328"/>
      <c r="X92" s="328"/>
      <c r="Y92" s="328"/>
      <c r="Z92" s="328"/>
      <c r="AA92" s="328"/>
      <c r="AB92" s="328"/>
      <c r="AC92" s="328"/>
      <c r="AD92" s="391"/>
      <c r="AE92" s="391"/>
      <c r="AF92" s="391"/>
      <c r="AG92" s="391"/>
      <c r="AH92" s="329"/>
      <c r="AI92" s="329"/>
      <c r="AJ92" s="329"/>
      <c r="AK92" s="329"/>
      <c r="AL92" s="329"/>
      <c r="AM92" s="329"/>
      <c r="AN92" s="329"/>
      <c r="AO92" s="329"/>
      <c r="AP92" s="329"/>
      <c r="AQ92" s="329"/>
      <c r="AR92" s="329"/>
      <c r="AS92" s="329"/>
      <c r="AT92" s="329"/>
      <c r="AU92" s="329"/>
      <c r="AV92" s="330"/>
    </row>
    <row r="93" spans="1:48" ht="15" x14ac:dyDescent="0.25">
      <c r="A93" s="350">
        <v>1</v>
      </c>
      <c r="B93" s="351">
        <v>2</v>
      </c>
      <c r="C93" s="352">
        <v>3</v>
      </c>
      <c r="D93" s="352">
        <v>4</v>
      </c>
      <c r="E93" s="352">
        <v>5</v>
      </c>
      <c r="F93" s="352" t="s">
        <v>65</v>
      </c>
      <c r="G93" s="352">
        <v>7</v>
      </c>
      <c r="H93" s="352">
        <v>8</v>
      </c>
      <c r="I93" s="352" t="s">
        <v>66</v>
      </c>
      <c r="J93" s="352">
        <v>10</v>
      </c>
      <c r="K93" s="422">
        <v>11</v>
      </c>
      <c r="L93" s="352">
        <v>12</v>
      </c>
      <c r="M93" s="352">
        <v>13</v>
      </c>
      <c r="N93" s="352">
        <v>14</v>
      </c>
      <c r="O93" s="423">
        <v>15</v>
      </c>
      <c r="P93" s="328"/>
      <c r="Q93" s="328"/>
      <c r="R93" s="328"/>
      <c r="S93" s="328"/>
      <c r="T93" s="328"/>
      <c r="U93" s="328"/>
      <c r="V93" s="328"/>
      <c r="W93" s="328"/>
      <c r="X93" s="328"/>
      <c r="Y93" s="328"/>
      <c r="Z93" s="328"/>
      <c r="AA93" s="328"/>
      <c r="AB93" s="328"/>
      <c r="AC93" s="328"/>
      <c r="AD93" s="391"/>
      <c r="AE93" s="391"/>
      <c r="AF93" s="391"/>
      <c r="AG93" s="391"/>
      <c r="AH93" s="329"/>
      <c r="AI93" s="329"/>
      <c r="AJ93" s="329"/>
      <c r="AK93" s="329"/>
      <c r="AL93" s="329"/>
      <c r="AM93" s="329"/>
      <c r="AN93" s="329"/>
      <c r="AO93" s="329"/>
      <c r="AP93" s="329"/>
      <c r="AQ93" s="329"/>
      <c r="AR93" s="329"/>
      <c r="AS93" s="329"/>
      <c r="AT93" s="329"/>
      <c r="AU93" s="329"/>
      <c r="AV93" s="330"/>
    </row>
    <row r="94" spans="1:48" ht="14.25" x14ac:dyDescent="0.2">
      <c r="A94" s="540" t="s">
        <v>176</v>
      </c>
      <c r="B94" s="541"/>
      <c r="C94" s="541"/>
      <c r="D94" s="541"/>
      <c r="E94" s="541"/>
      <c r="F94" s="541"/>
      <c r="G94" s="541"/>
      <c r="H94" s="541"/>
      <c r="I94" s="541"/>
      <c r="J94" s="541"/>
      <c r="K94" s="541"/>
      <c r="L94" s="541"/>
      <c r="M94" s="541"/>
      <c r="N94" s="541"/>
      <c r="O94" s="542"/>
      <c r="P94" s="328"/>
      <c r="Q94" s="328"/>
      <c r="R94" s="328"/>
      <c r="S94" s="328"/>
      <c r="T94" s="328"/>
      <c r="U94" s="328"/>
      <c r="V94" s="328"/>
      <c r="W94" s="328"/>
      <c r="X94" s="328"/>
      <c r="Y94" s="328"/>
      <c r="Z94" s="328"/>
      <c r="AA94" s="328"/>
      <c r="AB94" s="328"/>
      <c r="AC94" s="328"/>
      <c r="AD94" s="391"/>
      <c r="AE94" s="391"/>
      <c r="AF94" s="391"/>
      <c r="AG94" s="391"/>
      <c r="AH94" s="329"/>
      <c r="AI94" s="329"/>
      <c r="AJ94" s="329"/>
      <c r="AK94" s="329"/>
      <c r="AL94" s="329"/>
      <c r="AM94" s="329"/>
      <c r="AN94" s="329"/>
      <c r="AO94" s="329"/>
      <c r="AP94" s="329"/>
      <c r="AQ94" s="329"/>
      <c r="AR94" s="329"/>
      <c r="AS94" s="329"/>
      <c r="AT94" s="329"/>
      <c r="AU94" s="329"/>
      <c r="AV94" s="330"/>
    </row>
    <row r="95" spans="1:48" ht="15" x14ac:dyDescent="0.25">
      <c r="A95" s="537" t="s">
        <v>177</v>
      </c>
      <c r="B95" s="538"/>
      <c r="C95" s="538"/>
      <c r="D95" s="538"/>
      <c r="E95" s="538"/>
      <c r="F95" s="538"/>
      <c r="G95" s="538"/>
      <c r="H95" s="538"/>
      <c r="I95" s="538"/>
      <c r="J95" s="538"/>
      <c r="K95" s="538"/>
      <c r="L95" s="538"/>
      <c r="M95" s="538"/>
      <c r="N95" s="538"/>
      <c r="O95" s="539"/>
      <c r="P95" s="328"/>
      <c r="Q95" s="328"/>
      <c r="R95" s="328"/>
      <c r="S95" s="328"/>
      <c r="T95" s="328"/>
      <c r="U95" s="328"/>
      <c r="V95" s="328"/>
      <c r="W95" s="328"/>
      <c r="X95" s="328"/>
      <c r="Y95" s="328"/>
      <c r="Z95" s="328"/>
      <c r="AA95" s="328"/>
      <c r="AB95" s="328"/>
      <c r="AC95" s="328"/>
      <c r="AD95" s="391"/>
      <c r="AE95" s="391"/>
      <c r="AF95" s="391"/>
      <c r="AG95" s="391"/>
      <c r="AH95" s="329"/>
      <c r="AI95" s="329"/>
      <c r="AJ95" s="329"/>
      <c r="AK95" s="329"/>
      <c r="AL95" s="329"/>
      <c r="AM95" s="329"/>
      <c r="AN95" s="329"/>
      <c r="AO95" s="329"/>
      <c r="AP95" s="329"/>
      <c r="AQ95" s="329"/>
      <c r="AR95" s="329"/>
      <c r="AS95" s="329"/>
      <c r="AT95" s="329"/>
      <c r="AU95" s="329"/>
      <c r="AV95" s="330"/>
    </row>
    <row r="96" spans="1:48" ht="15" x14ac:dyDescent="0.25">
      <c r="A96" s="412"/>
      <c r="B96" s="413"/>
      <c r="C96" s="414"/>
      <c r="D96" s="414"/>
      <c r="E96" s="414"/>
      <c r="F96" s="415"/>
      <c r="G96" s="414"/>
      <c r="H96" s="414"/>
      <c r="I96" s="378"/>
      <c r="J96" s="414"/>
      <c r="K96" s="416"/>
      <c r="L96" s="414"/>
      <c r="M96" s="378"/>
      <c r="N96" s="414"/>
      <c r="O96" s="417"/>
      <c r="P96" s="328"/>
      <c r="Q96" s="328"/>
      <c r="R96" s="328"/>
      <c r="S96" s="328"/>
      <c r="T96" s="328"/>
      <c r="U96" s="328"/>
      <c r="V96" s="328"/>
      <c r="W96" s="328"/>
      <c r="X96" s="328"/>
      <c r="Y96" s="328"/>
      <c r="Z96" s="328"/>
      <c r="AA96" s="328"/>
      <c r="AB96" s="328"/>
      <c r="AC96" s="328"/>
      <c r="AD96" s="391"/>
      <c r="AE96" s="391"/>
      <c r="AF96" s="391"/>
      <c r="AG96" s="391"/>
      <c r="AH96" s="329"/>
      <c r="AI96" s="329"/>
      <c r="AJ96" s="329"/>
      <c r="AK96" s="329"/>
      <c r="AL96" s="329"/>
      <c r="AM96" s="329"/>
      <c r="AN96" s="329"/>
      <c r="AO96" s="329"/>
      <c r="AP96" s="329"/>
      <c r="AQ96" s="329"/>
      <c r="AR96" s="329"/>
      <c r="AS96" s="329"/>
      <c r="AT96" s="329"/>
      <c r="AU96" s="329"/>
      <c r="AV96" s="330"/>
    </row>
    <row r="97" spans="1:48" ht="15" x14ac:dyDescent="0.25">
      <c r="A97" s="412"/>
      <c r="B97" s="413"/>
      <c r="C97" s="414"/>
      <c r="D97" s="414"/>
      <c r="E97" s="414"/>
      <c r="F97" s="415"/>
      <c r="G97" s="414"/>
      <c r="H97" s="414"/>
      <c r="I97" s="378"/>
      <c r="J97" s="414"/>
      <c r="K97" s="416"/>
      <c r="L97" s="414"/>
      <c r="M97" s="378"/>
      <c r="N97" s="414"/>
      <c r="O97" s="417"/>
      <c r="P97" s="328"/>
      <c r="Q97" s="328"/>
      <c r="R97" s="328"/>
      <c r="S97" s="328"/>
      <c r="T97" s="328"/>
      <c r="U97" s="328"/>
      <c r="V97" s="328"/>
      <c r="W97" s="328"/>
      <c r="X97" s="328"/>
      <c r="Y97" s="328"/>
      <c r="Z97" s="328"/>
      <c r="AA97" s="328"/>
      <c r="AB97" s="328"/>
      <c r="AC97" s="328"/>
      <c r="AD97" s="329"/>
      <c r="AE97" s="329"/>
      <c r="AF97" s="329"/>
      <c r="AG97" s="329"/>
      <c r="AH97" s="329"/>
      <c r="AI97" s="329"/>
      <c r="AJ97" s="329"/>
      <c r="AK97" s="329"/>
      <c r="AL97" s="329"/>
      <c r="AM97" s="329"/>
      <c r="AN97" s="329"/>
      <c r="AO97" s="329"/>
      <c r="AP97" s="329"/>
      <c r="AQ97" s="329"/>
      <c r="AR97" s="329"/>
      <c r="AS97" s="329"/>
      <c r="AT97" s="329"/>
      <c r="AU97" s="329"/>
      <c r="AV97" s="330"/>
    </row>
    <row r="98" spans="1:48" ht="15" x14ac:dyDescent="0.25">
      <c r="A98" s="537" t="s">
        <v>178</v>
      </c>
      <c r="B98" s="538"/>
      <c r="C98" s="538"/>
      <c r="D98" s="538"/>
      <c r="E98" s="538"/>
      <c r="F98" s="538"/>
      <c r="G98" s="538"/>
      <c r="H98" s="538"/>
      <c r="I98" s="538"/>
      <c r="J98" s="538"/>
      <c r="K98" s="538"/>
      <c r="L98" s="538"/>
      <c r="M98" s="538"/>
      <c r="N98" s="538"/>
      <c r="O98" s="539"/>
      <c r="P98" s="328"/>
      <c r="Q98" s="328"/>
      <c r="R98" s="328"/>
      <c r="S98" s="328"/>
      <c r="T98" s="328"/>
      <c r="U98" s="328"/>
      <c r="V98" s="328"/>
      <c r="W98" s="328"/>
      <c r="X98" s="328"/>
      <c r="Y98" s="328"/>
      <c r="Z98" s="328"/>
      <c r="AA98" s="328"/>
      <c r="AB98" s="328"/>
      <c r="AC98" s="328"/>
      <c r="AD98" s="329"/>
      <c r="AE98" s="329"/>
      <c r="AF98" s="329"/>
      <c r="AG98" s="329"/>
      <c r="AH98" s="329"/>
      <c r="AI98" s="329"/>
      <c r="AJ98" s="329"/>
      <c r="AK98" s="329"/>
      <c r="AL98" s="329"/>
      <c r="AM98" s="329"/>
      <c r="AN98" s="329"/>
      <c r="AO98" s="329"/>
      <c r="AP98" s="329"/>
      <c r="AQ98" s="329"/>
      <c r="AR98" s="329"/>
      <c r="AS98" s="329"/>
      <c r="AT98" s="329"/>
      <c r="AU98" s="329"/>
      <c r="AV98" s="330"/>
    </row>
    <row r="99" spans="1:48" ht="15" x14ac:dyDescent="0.25">
      <c r="A99" s="537" t="s">
        <v>179</v>
      </c>
      <c r="B99" s="538"/>
      <c r="C99" s="538"/>
      <c r="D99" s="538"/>
      <c r="E99" s="538"/>
      <c r="F99" s="538"/>
      <c r="G99" s="538"/>
      <c r="H99" s="538"/>
      <c r="I99" s="538"/>
      <c r="J99" s="538"/>
      <c r="K99" s="538"/>
      <c r="L99" s="538"/>
      <c r="M99" s="538"/>
      <c r="N99" s="538"/>
      <c r="O99" s="539"/>
      <c r="P99" s="328"/>
      <c r="Q99" s="328"/>
      <c r="R99" s="328"/>
      <c r="S99" s="328"/>
      <c r="T99" s="328"/>
      <c r="U99" s="328"/>
      <c r="V99" s="328"/>
      <c r="W99" s="328"/>
      <c r="X99" s="328"/>
      <c r="Y99" s="328"/>
      <c r="Z99" s="328"/>
      <c r="AA99" s="328"/>
      <c r="AB99" s="328"/>
      <c r="AC99" s="328"/>
      <c r="AD99" s="329"/>
      <c r="AE99" s="329"/>
      <c r="AF99" s="329"/>
      <c r="AG99" s="329"/>
      <c r="AH99" s="329"/>
      <c r="AI99" s="329"/>
      <c r="AJ99" s="329"/>
      <c r="AK99" s="329"/>
      <c r="AL99" s="329"/>
      <c r="AM99" s="329"/>
      <c r="AN99" s="329"/>
      <c r="AO99" s="329"/>
      <c r="AP99" s="329"/>
      <c r="AQ99" s="329"/>
      <c r="AR99" s="329"/>
      <c r="AS99" s="329"/>
      <c r="AT99" s="329"/>
      <c r="AU99" s="329"/>
      <c r="AV99" s="330"/>
    </row>
    <row r="100" spans="1:48" ht="15" x14ac:dyDescent="0.25">
      <c r="A100" s="412"/>
      <c r="B100" s="413"/>
      <c r="C100" s="414"/>
      <c r="D100" s="414"/>
      <c r="E100" s="414"/>
      <c r="F100" s="415"/>
      <c r="G100" s="414"/>
      <c r="H100" s="414"/>
      <c r="I100" s="378"/>
      <c r="J100" s="414"/>
      <c r="K100" s="416"/>
      <c r="L100" s="414"/>
      <c r="M100" s="378"/>
      <c r="N100" s="414"/>
      <c r="O100" s="417"/>
      <c r="P100" s="328"/>
      <c r="Q100" s="328"/>
      <c r="R100" s="328"/>
      <c r="S100" s="328"/>
      <c r="T100" s="328"/>
      <c r="U100" s="328"/>
      <c r="V100" s="328"/>
      <c r="W100" s="328"/>
      <c r="X100" s="328"/>
      <c r="Y100" s="328"/>
      <c r="Z100" s="328"/>
      <c r="AA100" s="328"/>
      <c r="AB100" s="328"/>
      <c r="AC100" s="328"/>
      <c r="AD100" s="329"/>
      <c r="AE100" s="329"/>
      <c r="AF100" s="329"/>
      <c r="AG100" s="329"/>
      <c r="AH100" s="329"/>
      <c r="AI100" s="329"/>
      <c r="AJ100" s="329"/>
      <c r="AK100" s="329"/>
      <c r="AL100" s="329"/>
      <c r="AM100" s="329"/>
      <c r="AN100" s="329"/>
      <c r="AO100" s="329"/>
      <c r="AP100" s="329"/>
      <c r="AQ100" s="329"/>
      <c r="AR100" s="329"/>
      <c r="AS100" s="329"/>
      <c r="AT100" s="329"/>
      <c r="AU100" s="329"/>
      <c r="AV100" s="330"/>
    </row>
    <row r="101" spans="1:48" ht="15" x14ac:dyDescent="0.25">
      <c r="A101" s="412"/>
      <c r="B101" s="413"/>
      <c r="C101" s="414"/>
      <c r="D101" s="414"/>
      <c r="E101" s="414"/>
      <c r="F101" s="415"/>
      <c r="G101" s="414"/>
      <c r="H101" s="414"/>
      <c r="I101" s="378"/>
      <c r="J101" s="414"/>
      <c r="K101" s="416"/>
      <c r="L101" s="414"/>
      <c r="M101" s="378"/>
      <c r="N101" s="414"/>
      <c r="O101" s="417"/>
      <c r="P101" s="328"/>
      <c r="Q101" s="328"/>
      <c r="R101" s="328"/>
      <c r="S101" s="328"/>
      <c r="T101" s="328"/>
      <c r="U101" s="328"/>
      <c r="V101" s="328"/>
      <c r="W101" s="328"/>
      <c r="X101" s="328"/>
      <c r="Y101" s="328"/>
      <c r="Z101" s="328"/>
      <c r="AA101" s="328"/>
      <c r="AB101" s="328"/>
      <c r="AC101" s="328"/>
      <c r="AD101" s="329"/>
      <c r="AE101" s="329"/>
      <c r="AF101" s="329"/>
      <c r="AG101" s="329"/>
      <c r="AH101" s="329"/>
      <c r="AI101" s="329"/>
      <c r="AJ101" s="329"/>
      <c r="AK101" s="329"/>
      <c r="AL101" s="329"/>
      <c r="AM101" s="329"/>
      <c r="AN101" s="329"/>
      <c r="AO101" s="329"/>
      <c r="AP101" s="329"/>
      <c r="AQ101" s="329"/>
      <c r="AR101" s="329"/>
      <c r="AS101" s="329"/>
      <c r="AT101" s="329"/>
      <c r="AU101" s="329"/>
      <c r="AV101" s="330"/>
    </row>
    <row r="102" spans="1:48" ht="15.75" thickBot="1" x14ac:dyDescent="0.3">
      <c r="A102" s="549" t="s">
        <v>180</v>
      </c>
      <c r="B102" s="550"/>
      <c r="C102" s="550"/>
      <c r="D102" s="550"/>
      <c r="E102" s="550"/>
      <c r="F102" s="550"/>
      <c r="G102" s="551"/>
      <c r="H102" s="439"/>
      <c r="I102" s="440"/>
      <c r="J102" s="439"/>
      <c r="K102" s="441"/>
      <c r="L102" s="439"/>
      <c r="M102" s="440"/>
      <c r="N102" s="439"/>
      <c r="O102" s="442"/>
      <c r="P102" s="328"/>
      <c r="Q102" s="328"/>
      <c r="R102" s="328"/>
      <c r="S102" s="328"/>
      <c r="T102" s="328"/>
      <c r="U102" s="328"/>
      <c r="V102" s="328"/>
      <c r="W102" s="328"/>
      <c r="X102" s="328"/>
      <c r="Y102" s="328"/>
      <c r="Z102" s="328"/>
      <c r="AA102" s="328"/>
      <c r="AB102" s="328"/>
      <c r="AC102" s="328"/>
      <c r="AD102" s="329"/>
      <c r="AE102" s="329"/>
      <c r="AF102" s="329"/>
      <c r="AG102" s="329"/>
      <c r="AH102" s="329"/>
      <c r="AI102" s="329"/>
      <c r="AJ102" s="329"/>
      <c r="AK102" s="329"/>
      <c r="AL102" s="329"/>
      <c r="AM102" s="329"/>
      <c r="AN102" s="329"/>
      <c r="AO102" s="329"/>
      <c r="AP102" s="329"/>
      <c r="AQ102" s="329"/>
      <c r="AR102" s="329"/>
      <c r="AS102" s="329"/>
      <c r="AT102" s="329"/>
      <c r="AU102" s="329"/>
      <c r="AV102" s="330"/>
    </row>
    <row r="103" spans="1:48" ht="43.5" thickBot="1" x14ac:dyDescent="0.25">
      <c r="A103" s="345" t="s">
        <v>50</v>
      </c>
      <c r="B103" s="346" t="s">
        <v>51</v>
      </c>
      <c r="C103" s="346" t="s">
        <v>52</v>
      </c>
      <c r="D103" s="346" t="s">
        <v>53</v>
      </c>
      <c r="E103" s="346" t="s">
        <v>54</v>
      </c>
      <c r="F103" s="347" t="s">
        <v>55</v>
      </c>
      <c r="G103" s="346" t="s">
        <v>56</v>
      </c>
      <c r="H103" s="346" t="s">
        <v>57</v>
      </c>
      <c r="I103" s="348" t="s">
        <v>58</v>
      </c>
      <c r="J103" s="346" t="s">
        <v>62</v>
      </c>
      <c r="K103" s="420" t="s">
        <v>60</v>
      </c>
      <c r="L103" s="346" t="s">
        <v>61</v>
      </c>
      <c r="M103" s="348" t="s">
        <v>62</v>
      </c>
      <c r="N103" s="346" t="s">
        <v>63</v>
      </c>
      <c r="O103" s="421" t="s">
        <v>64</v>
      </c>
      <c r="P103" s="328"/>
      <c r="Q103" s="328"/>
      <c r="R103" s="328"/>
      <c r="S103" s="328"/>
      <c r="T103" s="328"/>
      <c r="U103" s="328"/>
      <c r="V103" s="328"/>
      <c r="W103" s="328"/>
      <c r="X103" s="328"/>
      <c r="Y103" s="328"/>
      <c r="Z103" s="328"/>
      <c r="AA103" s="328"/>
      <c r="AB103" s="328"/>
      <c r="AC103" s="328"/>
      <c r="AD103" s="329"/>
      <c r="AE103" s="329"/>
      <c r="AF103" s="329"/>
      <c r="AG103" s="329"/>
      <c r="AH103" s="329"/>
      <c r="AI103" s="329"/>
      <c r="AJ103" s="329"/>
      <c r="AK103" s="329"/>
      <c r="AL103" s="329"/>
      <c r="AM103" s="329"/>
      <c r="AN103" s="329"/>
      <c r="AO103" s="329"/>
      <c r="AP103" s="329"/>
      <c r="AQ103" s="329"/>
      <c r="AR103" s="329"/>
      <c r="AS103" s="329"/>
      <c r="AT103" s="329"/>
      <c r="AU103" s="329"/>
      <c r="AV103" s="330"/>
    </row>
    <row r="104" spans="1:48" ht="15" x14ac:dyDescent="0.25">
      <c r="A104" s="350">
        <v>1</v>
      </c>
      <c r="B104" s="351">
        <v>2</v>
      </c>
      <c r="C104" s="352">
        <v>3</v>
      </c>
      <c r="D104" s="352">
        <v>4</v>
      </c>
      <c r="E104" s="352">
        <v>5</v>
      </c>
      <c r="F104" s="352" t="s">
        <v>65</v>
      </c>
      <c r="G104" s="352">
        <v>7</v>
      </c>
      <c r="H104" s="352">
        <v>8</v>
      </c>
      <c r="I104" s="352" t="s">
        <v>66</v>
      </c>
      <c r="J104" s="352">
        <v>10</v>
      </c>
      <c r="K104" s="422">
        <v>11</v>
      </c>
      <c r="L104" s="352">
        <v>12</v>
      </c>
      <c r="M104" s="352">
        <v>13</v>
      </c>
      <c r="N104" s="352">
        <v>14</v>
      </c>
      <c r="O104" s="423">
        <v>15</v>
      </c>
      <c r="P104" s="328"/>
      <c r="Q104" s="328"/>
      <c r="R104" s="328"/>
      <c r="S104" s="328"/>
      <c r="T104" s="328"/>
      <c r="U104" s="328"/>
      <c r="V104" s="328"/>
      <c r="W104" s="328"/>
      <c r="X104" s="328"/>
      <c r="Y104" s="328"/>
      <c r="Z104" s="328"/>
      <c r="AA104" s="328"/>
      <c r="AB104" s="328"/>
      <c r="AC104" s="328"/>
      <c r="AD104" s="329"/>
      <c r="AE104" s="329"/>
      <c r="AF104" s="329"/>
      <c r="AG104" s="329"/>
      <c r="AH104" s="329"/>
      <c r="AI104" s="329"/>
      <c r="AJ104" s="329"/>
      <c r="AK104" s="329"/>
      <c r="AL104" s="329"/>
      <c r="AM104" s="329"/>
      <c r="AN104" s="329"/>
      <c r="AO104" s="329"/>
      <c r="AP104" s="329"/>
      <c r="AQ104" s="329"/>
      <c r="AR104" s="329"/>
      <c r="AS104" s="329"/>
      <c r="AT104" s="329"/>
      <c r="AU104" s="329"/>
      <c r="AV104" s="330"/>
    </row>
    <row r="105" spans="1:48" ht="14.25" x14ac:dyDescent="0.2">
      <c r="A105" s="540" t="s">
        <v>181</v>
      </c>
      <c r="B105" s="541"/>
      <c r="C105" s="541"/>
      <c r="D105" s="541"/>
      <c r="E105" s="541"/>
      <c r="F105" s="541"/>
      <c r="G105" s="541"/>
      <c r="H105" s="541"/>
      <c r="I105" s="541"/>
      <c r="J105" s="541"/>
      <c r="K105" s="541"/>
      <c r="L105" s="541"/>
      <c r="M105" s="541"/>
      <c r="N105" s="541"/>
      <c r="O105" s="542"/>
      <c r="P105" s="328"/>
      <c r="Q105" s="328"/>
      <c r="R105" s="328"/>
      <c r="S105" s="328"/>
      <c r="T105" s="328"/>
      <c r="U105" s="328"/>
      <c r="V105" s="328"/>
      <c r="W105" s="328"/>
      <c r="X105" s="328"/>
      <c r="Y105" s="328"/>
      <c r="Z105" s="328"/>
      <c r="AA105" s="328"/>
      <c r="AB105" s="328"/>
      <c r="AC105" s="328"/>
      <c r="AD105" s="329"/>
      <c r="AE105" s="329"/>
      <c r="AF105" s="329"/>
      <c r="AG105" s="329"/>
      <c r="AH105" s="329"/>
      <c r="AI105" s="329"/>
      <c r="AJ105" s="329"/>
      <c r="AK105" s="329"/>
      <c r="AL105" s="329"/>
      <c r="AM105" s="329"/>
      <c r="AN105" s="329"/>
      <c r="AO105" s="329"/>
      <c r="AP105" s="329"/>
      <c r="AQ105" s="329"/>
      <c r="AR105" s="329"/>
      <c r="AS105" s="329"/>
      <c r="AT105" s="329"/>
      <c r="AU105" s="329"/>
      <c r="AV105" s="330"/>
    </row>
    <row r="106" spans="1:48" ht="15" x14ac:dyDescent="0.25">
      <c r="A106" s="537" t="s">
        <v>182</v>
      </c>
      <c r="B106" s="538"/>
      <c r="C106" s="538"/>
      <c r="D106" s="538"/>
      <c r="E106" s="538"/>
      <c r="F106" s="538"/>
      <c r="G106" s="538"/>
      <c r="H106" s="538"/>
      <c r="I106" s="538"/>
      <c r="J106" s="538"/>
      <c r="K106" s="538"/>
      <c r="L106" s="538"/>
      <c r="M106" s="538"/>
      <c r="N106" s="538"/>
      <c r="O106" s="539"/>
      <c r="P106" s="328"/>
      <c r="Q106" s="328"/>
      <c r="R106" s="328"/>
      <c r="S106" s="328"/>
      <c r="T106" s="328"/>
      <c r="U106" s="328"/>
      <c r="V106" s="328"/>
      <c r="W106" s="328"/>
      <c r="X106" s="328"/>
      <c r="Y106" s="328"/>
      <c r="Z106" s="328"/>
      <c r="AA106" s="328"/>
      <c r="AB106" s="328"/>
      <c r="AC106" s="328"/>
      <c r="AD106" s="329"/>
      <c r="AE106" s="329"/>
      <c r="AF106" s="329"/>
      <c r="AG106" s="329"/>
      <c r="AH106" s="329"/>
      <c r="AI106" s="329"/>
      <c r="AJ106" s="329"/>
      <c r="AK106" s="329"/>
      <c r="AL106" s="329"/>
      <c r="AM106" s="329"/>
      <c r="AN106" s="329"/>
      <c r="AO106" s="329"/>
      <c r="AP106" s="329"/>
      <c r="AQ106" s="329"/>
      <c r="AR106" s="329"/>
      <c r="AS106" s="329"/>
      <c r="AT106" s="329"/>
      <c r="AU106" s="329"/>
      <c r="AV106" s="330"/>
    </row>
    <row r="107" spans="1:48" ht="15" x14ac:dyDescent="0.25">
      <c r="A107" s="412"/>
      <c r="B107" s="413"/>
      <c r="C107" s="414"/>
      <c r="D107" s="414"/>
      <c r="E107" s="414"/>
      <c r="F107" s="415"/>
      <c r="G107" s="414"/>
      <c r="H107" s="414"/>
      <c r="I107" s="378"/>
      <c r="J107" s="414"/>
      <c r="K107" s="416"/>
      <c r="L107" s="414"/>
      <c r="M107" s="378"/>
      <c r="N107" s="414"/>
      <c r="O107" s="417"/>
      <c r="P107" s="328"/>
      <c r="Q107" s="328"/>
      <c r="R107" s="328"/>
      <c r="S107" s="328"/>
      <c r="T107" s="328"/>
      <c r="U107" s="328"/>
      <c r="V107" s="328"/>
      <c r="W107" s="328"/>
      <c r="X107" s="328"/>
      <c r="Y107" s="328"/>
      <c r="Z107" s="328"/>
      <c r="AA107" s="328"/>
      <c r="AB107" s="328"/>
      <c r="AC107" s="328"/>
      <c r="AD107" s="329"/>
      <c r="AE107" s="329"/>
      <c r="AF107" s="329"/>
      <c r="AG107" s="329"/>
      <c r="AH107" s="329"/>
      <c r="AI107" s="329"/>
      <c r="AJ107" s="329"/>
      <c r="AK107" s="329"/>
      <c r="AL107" s="329"/>
      <c r="AM107" s="329"/>
      <c r="AN107" s="329"/>
      <c r="AO107" s="329"/>
      <c r="AP107" s="329"/>
      <c r="AQ107" s="329"/>
      <c r="AR107" s="329"/>
      <c r="AS107" s="329"/>
      <c r="AT107" s="329"/>
      <c r="AU107" s="329"/>
      <c r="AV107" s="330"/>
    </row>
    <row r="108" spans="1:48" ht="15" x14ac:dyDescent="0.25">
      <c r="A108" s="412"/>
      <c r="B108" s="413"/>
      <c r="C108" s="414"/>
      <c r="D108" s="414"/>
      <c r="E108" s="414"/>
      <c r="F108" s="415"/>
      <c r="G108" s="414"/>
      <c r="H108" s="414"/>
      <c r="I108" s="378"/>
      <c r="J108" s="414"/>
      <c r="K108" s="416"/>
      <c r="L108" s="414"/>
      <c r="M108" s="378"/>
      <c r="N108" s="414"/>
      <c r="O108" s="417"/>
      <c r="P108" s="328"/>
      <c r="Q108" s="328"/>
      <c r="R108" s="328"/>
      <c r="S108" s="328"/>
      <c r="T108" s="328"/>
      <c r="U108" s="328"/>
      <c r="V108" s="328"/>
      <c r="W108" s="328"/>
      <c r="X108" s="328"/>
      <c r="Y108" s="328"/>
      <c r="Z108" s="328"/>
      <c r="AA108" s="328"/>
      <c r="AB108" s="328"/>
      <c r="AC108" s="328"/>
      <c r="AD108" s="329"/>
      <c r="AE108" s="329"/>
      <c r="AF108" s="329"/>
      <c r="AG108" s="329"/>
      <c r="AH108" s="329"/>
      <c r="AI108" s="329"/>
      <c r="AJ108" s="329"/>
      <c r="AK108" s="329"/>
      <c r="AL108" s="329"/>
      <c r="AM108" s="329"/>
      <c r="AN108" s="329"/>
      <c r="AO108" s="329"/>
      <c r="AP108" s="329"/>
      <c r="AQ108" s="329"/>
      <c r="AR108" s="329"/>
      <c r="AS108" s="329"/>
      <c r="AT108" s="329"/>
      <c r="AU108" s="329"/>
      <c r="AV108" s="330"/>
    </row>
    <row r="109" spans="1:48" ht="45.75" customHeight="1" x14ac:dyDescent="0.25">
      <c r="A109" s="537" t="s">
        <v>183</v>
      </c>
      <c r="B109" s="538"/>
      <c r="C109" s="538"/>
      <c r="D109" s="538"/>
      <c r="E109" s="538"/>
      <c r="F109" s="538"/>
      <c r="G109" s="538"/>
      <c r="H109" s="538"/>
      <c r="I109" s="538"/>
      <c r="J109" s="538"/>
      <c r="K109" s="538"/>
      <c r="L109" s="538"/>
      <c r="M109" s="538"/>
      <c r="N109" s="538"/>
      <c r="O109" s="539"/>
      <c r="P109" s="328"/>
      <c r="Q109" s="328"/>
      <c r="R109" s="328"/>
      <c r="S109" s="328"/>
      <c r="T109" s="328"/>
      <c r="U109" s="328"/>
      <c r="V109" s="328"/>
      <c r="W109" s="328"/>
      <c r="X109" s="328"/>
      <c r="Y109" s="328"/>
      <c r="Z109" s="328"/>
      <c r="AA109" s="328"/>
      <c r="AB109" s="328"/>
      <c r="AC109" s="328"/>
      <c r="AD109" s="329"/>
      <c r="AE109" s="329"/>
      <c r="AF109" s="329"/>
      <c r="AG109" s="329"/>
      <c r="AH109" s="391"/>
      <c r="AI109" s="391"/>
      <c r="AJ109" s="329"/>
      <c r="AK109" s="329"/>
      <c r="AL109" s="329"/>
      <c r="AM109" s="329"/>
      <c r="AN109" s="329"/>
      <c r="AO109" s="329"/>
      <c r="AP109" s="329"/>
      <c r="AQ109" s="329"/>
      <c r="AR109" s="329"/>
      <c r="AS109" s="329"/>
      <c r="AT109" s="329"/>
      <c r="AU109" s="329"/>
      <c r="AV109" s="330"/>
    </row>
    <row r="110" spans="1:48" s="419" customFormat="1" ht="15" x14ac:dyDescent="0.25">
      <c r="A110" s="537" t="s">
        <v>184</v>
      </c>
      <c r="B110" s="538"/>
      <c r="C110" s="538"/>
      <c r="D110" s="538"/>
      <c r="E110" s="538"/>
      <c r="F110" s="538"/>
      <c r="G110" s="538"/>
      <c r="H110" s="538"/>
      <c r="I110" s="538"/>
      <c r="J110" s="538"/>
      <c r="K110" s="538"/>
      <c r="L110" s="538"/>
      <c r="M110" s="538"/>
      <c r="N110" s="538"/>
      <c r="O110" s="539"/>
      <c r="P110" s="328"/>
      <c r="Q110" s="328"/>
      <c r="R110" s="328"/>
      <c r="S110" s="328"/>
      <c r="T110" s="328"/>
      <c r="U110" s="328"/>
      <c r="V110" s="328"/>
      <c r="W110" s="328"/>
      <c r="X110" s="328"/>
      <c r="Y110" s="328"/>
      <c r="Z110" s="328"/>
      <c r="AA110" s="328"/>
      <c r="AB110" s="328"/>
      <c r="AC110" s="328"/>
      <c r="AD110" s="329"/>
      <c r="AE110" s="329"/>
      <c r="AF110" s="329"/>
      <c r="AG110" s="329"/>
      <c r="AH110" s="391"/>
      <c r="AI110" s="391"/>
      <c r="AJ110" s="391"/>
      <c r="AK110" s="391"/>
      <c r="AL110" s="391"/>
      <c r="AM110" s="391"/>
      <c r="AN110" s="391"/>
      <c r="AO110" s="391"/>
      <c r="AP110" s="391"/>
      <c r="AQ110" s="391"/>
      <c r="AR110" s="391"/>
      <c r="AS110" s="391"/>
      <c r="AT110" s="391"/>
      <c r="AU110" s="391"/>
      <c r="AV110" s="418"/>
    </row>
    <row r="111" spans="1:48" s="419" customFormat="1" ht="15" x14ac:dyDescent="0.25">
      <c r="A111" s="412"/>
      <c r="B111" s="413"/>
      <c r="C111" s="414"/>
      <c r="D111" s="414"/>
      <c r="E111" s="414"/>
      <c r="F111" s="415"/>
      <c r="G111" s="414"/>
      <c r="H111" s="414"/>
      <c r="I111" s="378"/>
      <c r="J111" s="414"/>
      <c r="K111" s="416"/>
      <c r="L111" s="414"/>
      <c r="M111" s="378"/>
      <c r="N111" s="414"/>
      <c r="O111" s="417"/>
      <c r="P111" s="328"/>
      <c r="Q111" s="328"/>
      <c r="R111" s="328"/>
      <c r="S111" s="328"/>
      <c r="T111" s="328"/>
      <c r="U111" s="328"/>
      <c r="V111" s="328"/>
      <c r="W111" s="328"/>
      <c r="X111" s="328"/>
      <c r="Y111" s="328"/>
      <c r="Z111" s="328"/>
      <c r="AA111" s="328"/>
      <c r="AB111" s="328"/>
      <c r="AC111" s="328"/>
      <c r="AD111" s="329"/>
      <c r="AE111" s="329"/>
      <c r="AF111" s="329"/>
      <c r="AG111" s="329"/>
      <c r="AH111" s="391"/>
      <c r="AI111" s="391"/>
      <c r="AJ111" s="391"/>
      <c r="AK111" s="391"/>
      <c r="AL111" s="391"/>
      <c r="AM111" s="391"/>
      <c r="AN111" s="391"/>
      <c r="AO111" s="391"/>
      <c r="AP111" s="391"/>
      <c r="AQ111" s="391"/>
      <c r="AR111" s="391"/>
      <c r="AS111" s="391"/>
      <c r="AT111" s="391"/>
      <c r="AU111" s="391"/>
      <c r="AV111" s="418"/>
    </row>
    <row r="112" spans="1:48" s="419" customFormat="1" ht="15" x14ac:dyDescent="0.25">
      <c r="A112" s="412"/>
      <c r="B112" s="413"/>
      <c r="C112" s="414"/>
      <c r="D112" s="414"/>
      <c r="E112" s="414"/>
      <c r="F112" s="415"/>
      <c r="G112" s="414"/>
      <c r="H112" s="414"/>
      <c r="I112" s="378"/>
      <c r="J112" s="414"/>
      <c r="K112" s="416"/>
      <c r="L112" s="414"/>
      <c r="M112" s="378"/>
      <c r="N112" s="414"/>
      <c r="O112" s="417"/>
      <c r="P112" s="328"/>
      <c r="Q112" s="328"/>
      <c r="R112" s="328"/>
      <c r="S112" s="328"/>
      <c r="T112" s="328"/>
      <c r="U112" s="328"/>
      <c r="V112" s="328"/>
      <c r="W112" s="328"/>
      <c r="X112" s="328"/>
      <c r="Y112" s="328"/>
      <c r="Z112" s="328"/>
      <c r="AA112" s="328"/>
      <c r="AB112" s="328"/>
      <c r="AC112" s="328"/>
      <c r="AD112" s="329"/>
      <c r="AE112" s="329"/>
      <c r="AF112" s="329"/>
      <c r="AG112" s="329"/>
      <c r="AH112" s="391"/>
      <c r="AI112" s="391"/>
      <c r="AJ112" s="391"/>
      <c r="AK112" s="391"/>
      <c r="AL112" s="391"/>
      <c r="AM112" s="391"/>
      <c r="AN112" s="391"/>
      <c r="AO112" s="391"/>
      <c r="AP112" s="391"/>
      <c r="AQ112" s="391"/>
      <c r="AR112" s="391"/>
      <c r="AS112" s="391"/>
      <c r="AT112" s="391"/>
      <c r="AU112" s="391"/>
      <c r="AV112" s="418"/>
    </row>
    <row r="113" spans="1:48" s="419" customFormat="1" ht="15" x14ac:dyDescent="0.25">
      <c r="A113" s="537" t="s">
        <v>185</v>
      </c>
      <c r="B113" s="538"/>
      <c r="C113" s="538"/>
      <c r="D113" s="538"/>
      <c r="E113" s="538"/>
      <c r="F113" s="538"/>
      <c r="G113" s="538"/>
      <c r="H113" s="538"/>
      <c r="I113" s="538"/>
      <c r="J113" s="538"/>
      <c r="K113" s="538"/>
      <c r="L113" s="538"/>
      <c r="M113" s="538"/>
      <c r="N113" s="538"/>
      <c r="O113" s="539"/>
      <c r="P113" s="328"/>
      <c r="Q113" s="328"/>
      <c r="R113" s="328"/>
      <c r="S113" s="328"/>
      <c r="T113" s="328"/>
      <c r="U113" s="328"/>
      <c r="V113" s="328"/>
      <c r="W113" s="328"/>
      <c r="X113" s="328"/>
      <c r="Y113" s="328"/>
      <c r="Z113" s="328"/>
      <c r="AA113" s="328"/>
      <c r="AB113" s="328"/>
      <c r="AC113" s="328"/>
      <c r="AD113" s="329"/>
      <c r="AE113" s="329"/>
      <c r="AF113" s="329"/>
      <c r="AG113" s="329"/>
      <c r="AH113" s="391"/>
      <c r="AI113" s="391"/>
      <c r="AJ113" s="391"/>
      <c r="AK113" s="391"/>
      <c r="AL113" s="391"/>
      <c r="AM113" s="391"/>
      <c r="AN113" s="391"/>
      <c r="AO113" s="391"/>
      <c r="AP113" s="391"/>
      <c r="AQ113" s="391"/>
      <c r="AR113" s="391"/>
      <c r="AS113" s="391"/>
      <c r="AT113" s="391"/>
      <c r="AU113" s="391"/>
      <c r="AV113" s="418"/>
    </row>
    <row r="114" spans="1:48" s="419" customFormat="1" ht="15" thickBot="1" x14ac:dyDescent="0.25">
      <c r="A114" s="552" t="s">
        <v>186</v>
      </c>
      <c r="B114" s="553"/>
      <c r="C114" s="553"/>
      <c r="D114" s="553"/>
      <c r="E114" s="553"/>
      <c r="F114" s="553"/>
      <c r="G114" s="553"/>
      <c r="H114" s="553"/>
      <c r="I114" s="553"/>
      <c r="J114" s="553"/>
      <c r="K114" s="553"/>
      <c r="L114" s="553"/>
      <c r="M114" s="553"/>
      <c r="N114" s="553"/>
      <c r="O114" s="554"/>
      <c r="P114" s="328"/>
      <c r="Q114" s="328"/>
      <c r="R114" s="328"/>
      <c r="S114" s="328"/>
      <c r="T114" s="328"/>
      <c r="U114" s="328"/>
      <c r="V114" s="328"/>
      <c r="W114" s="328"/>
      <c r="X114" s="328"/>
      <c r="Y114" s="328"/>
      <c r="Z114" s="328"/>
      <c r="AA114" s="328"/>
      <c r="AB114" s="328"/>
      <c r="AC114" s="328"/>
      <c r="AD114" s="329"/>
      <c r="AE114" s="329"/>
      <c r="AF114" s="329"/>
      <c r="AG114" s="329"/>
      <c r="AH114" s="329"/>
      <c r="AI114" s="329"/>
      <c r="AJ114" s="391"/>
      <c r="AK114" s="391"/>
      <c r="AL114" s="391"/>
      <c r="AM114" s="391"/>
      <c r="AN114" s="391"/>
      <c r="AO114" s="391"/>
      <c r="AP114" s="391"/>
      <c r="AQ114" s="391"/>
      <c r="AR114" s="391"/>
      <c r="AS114" s="391"/>
      <c r="AT114" s="391"/>
      <c r="AU114" s="391"/>
      <c r="AV114" s="418"/>
    </row>
    <row r="115" spans="1:48" ht="28.5" x14ac:dyDescent="0.25">
      <c r="A115" s="443" t="s">
        <v>50</v>
      </c>
      <c r="B115" s="444" t="s">
        <v>187</v>
      </c>
      <c r="C115" s="444" t="s">
        <v>188</v>
      </c>
      <c r="D115" s="444" t="s">
        <v>189</v>
      </c>
      <c r="E115" s="444" t="s">
        <v>190</v>
      </c>
      <c r="F115" s="445" t="s">
        <v>191</v>
      </c>
      <c r="G115" s="444" t="s">
        <v>59</v>
      </c>
      <c r="H115" s="444" t="s">
        <v>60</v>
      </c>
      <c r="I115" s="446" t="s">
        <v>61</v>
      </c>
      <c r="J115" s="444" t="s">
        <v>62</v>
      </c>
      <c r="K115" s="447" t="s">
        <v>63</v>
      </c>
      <c r="L115" s="448" t="s">
        <v>64</v>
      </c>
      <c r="M115" s="327"/>
      <c r="N115" s="327"/>
      <c r="O115" s="327"/>
      <c r="P115" s="328"/>
      <c r="Q115" s="328"/>
      <c r="R115" s="328"/>
      <c r="S115" s="328"/>
      <c r="T115" s="328"/>
      <c r="U115" s="328"/>
      <c r="V115" s="328"/>
      <c r="W115" s="328"/>
      <c r="X115" s="328"/>
      <c r="Y115" s="328"/>
      <c r="Z115" s="328"/>
      <c r="AA115" s="328"/>
      <c r="AB115" s="328"/>
      <c r="AC115" s="328"/>
      <c r="AD115" s="329"/>
      <c r="AE115" s="329"/>
      <c r="AF115" s="329"/>
      <c r="AG115" s="329"/>
      <c r="AH115" s="329"/>
      <c r="AI115" s="329"/>
      <c r="AJ115" s="329"/>
      <c r="AK115" s="329"/>
      <c r="AL115" s="329"/>
      <c r="AM115" s="329"/>
      <c r="AN115" s="329"/>
      <c r="AO115" s="329"/>
      <c r="AP115" s="329"/>
      <c r="AQ115" s="329"/>
      <c r="AR115" s="329"/>
      <c r="AS115" s="329"/>
      <c r="AT115" s="329"/>
      <c r="AU115" s="329"/>
      <c r="AV115" s="330"/>
    </row>
    <row r="116" spans="1:48" ht="15" x14ac:dyDescent="0.25">
      <c r="A116" s="430">
        <v>1</v>
      </c>
      <c r="B116" s="449">
        <v>2</v>
      </c>
      <c r="C116" s="392">
        <v>3</v>
      </c>
      <c r="D116" s="392">
        <v>4</v>
      </c>
      <c r="E116" s="392">
        <v>5</v>
      </c>
      <c r="F116" s="392">
        <v>6</v>
      </c>
      <c r="G116" s="392">
        <v>7</v>
      </c>
      <c r="H116" s="392">
        <v>8</v>
      </c>
      <c r="I116" s="392">
        <v>9</v>
      </c>
      <c r="J116" s="392">
        <v>10</v>
      </c>
      <c r="K116" s="416"/>
      <c r="L116" s="450"/>
      <c r="M116" s="327"/>
      <c r="N116" s="327"/>
      <c r="O116" s="327"/>
      <c r="P116" s="328"/>
      <c r="Q116" s="328"/>
      <c r="R116" s="328"/>
      <c r="S116" s="328"/>
      <c r="T116" s="328"/>
      <c r="U116" s="328"/>
      <c r="V116" s="328"/>
      <c r="W116" s="328"/>
      <c r="X116" s="328"/>
      <c r="Y116" s="328"/>
      <c r="Z116" s="328"/>
      <c r="AA116" s="328"/>
      <c r="AB116" s="328"/>
      <c r="AC116" s="328"/>
      <c r="AD116" s="329"/>
      <c r="AE116" s="329"/>
      <c r="AF116" s="329"/>
      <c r="AG116" s="329"/>
      <c r="AH116" s="329"/>
      <c r="AI116" s="329"/>
      <c r="AJ116" s="329"/>
      <c r="AK116" s="329"/>
      <c r="AL116" s="329"/>
      <c r="AM116" s="329"/>
      <c r="AN116" s="329"/>
      <c r="AO116" s="329"/>
      <c r="AP116" s="329"/>
      <c r="AQ116" s="329"/>
      <c r="AR116" s="329"/>
      <c r="AS116" s="329"/>
      <c r="AT116" s="329"/>
      <c r="AU116" s="329"/>
      <c r="AV116" s="330"/>
    </row>
    <row r="117" spans="1:48" ht="15" x14ac:dyDescent="0.25">
      <c r="A117" s="540" t="s">
        <v>192</v>
      </c>
      <c r="B117" s="541"/>
      <c r="C117" s="541"/>
      <c r="D117" s="541"/>
      <c r="E117" s="541"/>
      <c r="F117" s="541"/>
      <c r="G117" s="541"/>
      <c r="H117" s="541"/>
      <c r="I117" s="541"/>
      <c r="J117" s="541"/>
      <c r="K117" s="541"/>
      <c r="L117" s="542"/>
      <c r="M117" s="327"/>
      <c r="N117" s="327"/>
      <c r="O117" s="327"/>
      <c r="P117" s="328"/>
      <c r="Q117" s="328"/>
      <c r="R117" s="328"/>
      <c r="S117" s="328"/>
      <c r="T117" s="328"/>
      <c r="U117" s="328"/>
      <c r="V117" s="328"/>
      <c r="W117" s="328"/>
      <c r="X117" s="328"/>
      <c r="Y117" s="328"/>
      <c r="Z117" s="328"/>
      <c r="AA117" s="328"/>
      <c r="AB117" s="328"/>
      <c r="AC117" s="328"/>
      <c r="AD117" s="329"/>
      <c r="AE117" s="329"/>
      <c r="AF117" s="329"/>
      <c r="AG117" s="329"/>
      <c r="AH117" s="329"/>
      <c r="AI117" s="329"/>
      <c r="AJ117" s="329"/>
      <c r="AK117" s="329"/>
      <c r="AL117" s="329"/>
      <c r="AM117" s="329"/>
      <c r="AN117" s="329"/>
      <c r="AO117" s="329"/>
      <c r="AP117" s="329"/>
      <c r="AQ117" s="329"/>
      <c r="AR117" s="329"/>
      <c r="AS117" s="329"/>
      <c r="AT117" s="329"/>
      <c r="AU117" s="329"/>
      <c r="AV117" s="330"/>
    </row>
    <row r="118" spans="1:48" ht="15" x14ac:dyDescent="0.25">
      <c r="A118" s="537" t="s">
        <v>193</v>
      </c>
      <c r="B118" s="538"/>
      <c r="C118" s="538"/>
      <c r="D118" s="538"/>
      <c r="E118" s="538"/>
      <c r="F118" s="538"/>
      <c r="G118" s="538"/>
      <c r="H118" s="538"/>
      <c r="I118" s="538"/>
      <c r="J118" s="538"/>
      <c r="K118" s="538"/>
      <c r="L118" s="539"/>
      <c r="M118" s="327"/>
      <c r="N118" s="327"/>
      <c r="O118" s="327"/>
      <c r="P118" s="328"/>
      <c r="Q118" s="328"/>
      <c r="R118" s="328"/>
      <c r="S118" s="328"/>
      <c r="T118" s="328"/>
      <c r="U118" s="328"/>
      <c r="V118" s="328"/>
      <c r="W118" s="328"/>
      <c r="X118" s="328"/>
      <c r="Y118" s="328"/>
      <c r="Z118" s="328"/>
      <c r="AA118" s="328"/>
      <c r="AB118" s="328"/>
      <c r="AC118" s="328"/>
      <c r="AD118" s="329"/>
      <c r="AE118" s="329"/>
      <c r="AF118" s="329"/>
      <c r="AG118" s="329"/>
      <c r="AH118" s="329"/>
      <c r="AI118" s="329"/>
      <c r="AJ118" s="329"/>
      <c r="AK118" s="329"/>
      <c r="AL118" s="329"/>
      <c r="AM118" s="329"/>
      <c r="AN118" s="329"/>
      <c r="AO118" s="329"/>
      <c r="AP118" s="329"/>
      <c r="AQ118" s="329"/>
      <c r="AR118" s="329"/>
      <c r="AS118" s="329"/>
      <c r="AT118" s="329"/>
      <c r="AU118" s="329"/>
      <c r="AV118" s="330"/>
    </row>
    <row r="119" spans="1:48" ht="15" x14ac:dyDescent="0.25">
      <c r="A119" s="412"/>
      <c r="B119" s="413"/>
      <c r="C119" s="414"/>
      <c r="D119" s="414"/>
      <c r="E119" s="414"/>
      <c r="F119" s="415"/>
      <c r="G119" s="414"/>
      <c r="H119" s="414"/>
      <c r="I119" s="378"/>
      <c r="J119" s="414"/>
      <c r="K119" s="416"/>
      <c r="L119" s="451"/>
      <c r="M119" s="327"/>
      <c r="N119" s="327"/>
      <c r="O119" s="327"/>
      <c r="P119" s="328"/>
      <c r="Q119" s="328"/>
      <c r="R119" s="328"/>
      <c r="S119" s="328"/>
      <c r="T119" s="328"/>
      <c r="U119" s="328"/>
      <c r="V119" s="328"/>
      <c r="W119" s="328"/>
      <c r="X119" s="328"/>
      <c r="Y119" s="328"/>
      <c r="Z119" s="328"/>
      <c r="AA119" s="328"/>
      <c r="AB119" s="328"/>
      <c r="AC119" s="328"/>
      <c r="AD119" s="329"/>
      <c r="AE119" s="329"/>
      <c r="AF119" s="329"/>
      <c r="AG119" s="329"/>
      <c r="AH119" s="329"/>
      <c r="AI119" s="329"/>
      <c r="AJ119" s="329"/>
      <c r="AK119" s="329"/>
      <c r="AL119" s="329"/>
      <c r="AM119" s="329"/>
      <c r="AN119" s="329"/>
      <c r="AO119" s="329"/>
      <c r="AP119" s="329"/>
      <c r="AQ119" s="329"/>
      <c r="AR119" s="329"/>
      <c r="AS119" s="329"/>
      <c r="AT119" s="329"/>
      <c r="AU119" s="329"/>
      <c r="AV119" s="330"/>
    </row>
    <row r="120" spans="1:48" ht="15" x14ac:dyDescent="0.25">
      <c r="A120" s="412"/>
      <c r="B120" s="413"/>
      <c r="C120" s="414"/>
      <c r="D120" s="414"/>
      <c r="E120" s="414"/>
      <c r="F120" s="415"/>
      <c r="G120" s="414"/>
      <c r="H120" s="414"/>
      <c r="I120" s="378"/>
      <c r="J120" s="414"/>
      <c r="K120" s="416"/>
      <c r="L120" s="451"/>
      <c r="M120" s="327"/>
      <c r="N120" s="327"/>
      <c r="O120" s="327"/>
      <c r="P120" s="328"/>
      <c r="Q120" s="328"/>
      <c r="R120" s="328"/>
      <c r="S120" s="328"/>
      <c r="T120" s="328"/>
      <c r="U120" s="328"/>
      <c r="V120" s="328"/>
      <c r="W120" s="328"/>
      <c r="X120" s="328"/>
      <c r="Y120" s="328"/>
      <c r="Z120" s="328"/>
      <c r="AA120" s="328"/>
      <c r="AB120" s="328"/>
      <c r="AC120" s="328"/>
      <c r="AD120" s="329"/>
      <c r="AE120" s="329"/>
      <c r="AF120" s="329"/>
      <c r="AG120" s="329"/>
      <c r="AH120" s="329"/>
      <c r="AI120" s="329"/>
      <c r="AJ120" s="329"/>
      <c r="AK120" s="329"/>
      <c r="AL120" s="329"/>
      <c r="AM120" s="329"/>
      <c r="AN120" s="329"/>
      <c r="AO120" s="329"/>
      <c r="AP120" s="329"/>
      <c r="AQ120" s="329"/>
      <c r="AR120" s="329"/>
      <c r="AS120" s="329"/>
      <c r="AT120" s="329"/>
      <c r="AU120" s="329"/>
      <c r="AV120" s="330"/>
    </row>
    <row r="121" spans="1:48" ht="15" x14ac:dyDescent="0.25">
      <c r="A121" s="537" t="s">
        <v>194</v>
      </c>
      <c r="B121" s="538"/>
      <c r="C121" s="538"/>
      <c r="D121" s="538"/>
      <c r="E121" s="538"/>
      <c r="F121" s="538"/>
      <c r="G121" s="538"/>
      <c r="H121" s="538"/>
      <c r="I121" s="538"/>
      <c r="J121" s="538"/>
      <c r="K121" s="538"/>
      <c r="L121" s="539"/>
      <c r="M121" s="327"/>
      <c r="N121" s="327"/>
      <c r="O121" s="327"/>
      <c r="P121" s="328"/>
      <c r="Q121" s="328"/>
      <c r="R121" s="328"/>
      <c r="S121" s="328"/>
      <c r="T121" s="328"/>
      <c r="U121" s="328"/>
      <c r="V121" s="328"/>
      <c r="W121" s="328"/>
      <c r="X121" s="328"/>
      <c r="Y121" s="328"/>
      <c r="Z121" s="328"/>
      <c r="AA121" s="328"/>
      <c r="AB121" s="328"/>
      <c r="AC121" s="328"/>
      <c r="AD121" s="329"/>
      <c r="AE121" s="329"/>
      <c r="AF121" s="329"/>
      <c r="AG121" s="329"/>
      <c r="AH121" s="329"/>
      <c r="AI121" s="329"/>
      <c r="AJ121" s="329"/>
      <c r="AK121" s="329"/>
      <c r="AL121" s="329"/>
      <c r="AM121" s="329"/>
      <c r="AN121" s="329"/>
      <c r="AO121" s="329"/>
      <c r="AP121" s="329"/>
      <c r="AQ121" s="329"/>
      <c r="AR121" s="329"/>
      <c r="AS121" s="329"/>
      <c r="AT121" s="329"/>
      <c r="AU121" s="329"/>
      <c r="AV121" s="330"/>
    </row>
    <row r="122" spans="1:48" ht="15" x14ac:dyDescent="0.25">
      <c r="A122" s="537" t="s">
        <v>195</v>
      </c>
      <c r="B122" s="538"/>
      <c r="C122" s="538"/>
      <c r="D122" s="538"/>
      <c r="E122" s="538"/>
      <c r="F122" s="538"/>
      <c r="G122" s="538"/>
      <c r="H122" s="538"/>
      <c r="I122" s="538"/>
      <c r="J122" s="538"/>
      <c r="K122" s="538"/>
      <c r="L122" s="539"/>
      <c r="M122" s="327"/>
      <c r="N122" s="327"/>
      <c r="O122" s="327"/>
      <c r="P122" s="328"/>
      <c r="Q122" s="328"/>
      <c r="R122" s="328"/>
      <c r="S122" s="328"/>
      <c r="T122" s="328"/>
      <c r="U122" s="328"/>
      <c r="V122" s="328"/>
      <c r="W122" s="328"/>
      <c r="X122" s="328"/>
      <c r="Y122" s="328"/>
      <c r="Z122" s="328"/>
      <c r="AA122" s="328"/>
      <c r="AB122" s="328"/>
      <c r="AC122" s="328"/>
      <c r="AD122" s="329"/>
      <c r="AE122" s="329"/>
      <c r="AF122" s="329"/>
      <c r="AG122" s="329"/>
      <c r="AH122" s="329"/>
      <c r="AI122" s="329"/>
      <c r="AJ122" s="329"/>
      <c r="AK122" s="329"/>
      <c r="AL122" s="329"/>
      <c r="AM122" s="329"/>
      <c r="AN122" s="329"/>
      <c r="AO122" s="329"/>
      <c r="AP122" s="329"/>
      <c r="AQ122" s="329"/>
      <c r="AR122" s="329"/>
      <c r="AS122" s="329"/>
      <c r="AT122" s="329"/>
      <c r="AU122" s="329"/>
      <c r="AV122" s="330"/>
    </row>
    <row r="123" spans="1:48" ht="15" x14ac:dyDescent="0.25">
      <c r="A123" s="412"/>
      <c r="B123" s="413"/>
      <c r="C123" s="414"/>
      <c r="D123" s="414"/>
      <c r="E123" s="414"/>
      <c r="F123" s="415"/>
      <c r="G123" s="414"/>
      <c r="H123" s="414"/>
      <c r="I123" s="378"/>
      <c r="J123" s="414"/>
      <c r="K123" s="416"/>
      <c r="L123" s="451"/>
      <c r="M123" s="327"/>
      <c r="N123" s="327"/>
      <c r="O123" s="327"/>
      <c r="P123" s="328"/>
      <c r="Q123" s="328"/>
      <c r="R123" s="328"/>
      <c r="S123" s="328"/>
      <c r="T123" s="328"/>
      <c r="U123" s="328"/>
      <c r="V123" s="328"/>
      <c r="W123" s="328"/>
      <c r="X123" s="328"/>
      <c r="Y123" s="328"/>
      <c r="Z123" s="328"/>
      <c r="AA123" s="328"/>
      <c r="AB123" s="328"/>
      <c r="AC123" s="328"/>
      <c r="AD123" s="329"/>
      <c r="AE123" s="329"/>
      <c r="AF123" s="329"/>
      <c r="AG123" s="329"/>
      <c r="AH123" s="329"/>
      <c r="AI123" s="329"/>
      <c r="AJ123" s="329"/>
      <c r="AK123" s="329"/>
      <c r="AL123" s="329"/>
      <c r="AM123" s="329"/>
      <c r="AN123" s="329"/>
      <c r="AO123" s="329"/>
      <c r="AP123" s="329"/>
      <c r="AQ123" s="329"/>
      <c r="AR123" s="329"/>
      <c r="AS123" s="329"/>
      <c r="AT123" s="329"/>
      <c r="AU123" s="329"/>
      <c r="AV123" s="330"/>
    </row>
    <row r="124" spans="1:48" ht="15" x14ac:dyDescent="0.25">
      <c r="A124" s="412"/>
      <c r="B124" s="413"/>
      <c r="C124" s="414"/>
      <c r="D124" s="414"/>
      <c r="E124" s="414"/>
      <c r="F124" s="415"/>
      <c r="G124" s="414"/>
      <c r="H124" s="414"/>
      <c r="I124" s="378"/>
      <c r="J124" s="414"/>
      <c r="K124" s="416"/>
      <c r="L124" s="451"/>
      <c r="M124" s="327"/>
      <c r="N124" s="327"/>
      <c r="O124" s="327"/>
      <c r="P124" s="328"/>
      <c r="Q124" s="328"/>
      <c r="R124" s="328"/>
      <c r="S124" s="328"/>
      <c r="T124" s="328"/>
      <c r="U124" s="328"/>
      <c r="V124" s="328"/>
      <c r="W124" s="328"/>
      <c r="X124" s="328"/>
      <c r="Y124" s="328"/>
      <c r="Z124" s="328"/>
      <c r="AA124" s="328"/>
      <c r="AB124" s="328"/>
      <c r="AC124" s="328"/>
      <c r="AD124" s="329"/>
      <c r="AE124" s="329"/>
      <c r="AF124" s="329"/>
      <c r="AG124" s="329"/>
      <c r="AH124" s="329"/>
      <c r="AI124" s="329"/>
      <c r="AJ124" s="329"/>
      <c r="AK124" s="329"/>
      <c r="AL124" s="329"/>
      <c r="AM124" s="329"/>
      <c r="AN124" s="329"/>
      <c r="AO124" s="329"/>
      <c r="AP124" s="329"/>
      <c r="AQ124" s="329"/>
      <c r="AR124" s="329"/>
      <c r="AS124" s="329"/>
      <c r="AT124" s="329"/>
      <c r="AU124" s="329"/>
      <c r="AV124" s="330"/>
    </row>
    <row r="125" spans="1:48" ht="15" x14ac:dyDescent="0.25">
      <c r="A125" s="537" t="s">
        <v>196</v>
      </c>
      <c r="B125" s="538"/>
      <c r="C125" s="538"/>
      <c r="D125" s="538"/>
      <c r="E125" s="538"/>
      <c r="F125" s="538"/>
      <c r="G125" s="538"/>
      <c r="H125" s="538"/>
      <c r="I125" s="538"/>
      <c r="J125" s="538"/>
      <c r="K125" s="538"/>
      <c r="L125" s="539"/>
      <c r="M125" s="327"/>
      <c r="N125" s="327"/>
      <c r="O125" s="327"/>
      <c r="P125" s="328"/>
      <c r="Q125" s="328"/>
      <c r="R125" s="328"/>
      <c r="S125" s="328"/>
      <c r="T125" s="328"/>
      <c r="U125" s="328"/>
      <c r="V125" s="328"/>
      <c r="W125" s="328"/>
      <c r="X125" s="328"/>
      <c r="Y125" s="328"/>
      <c r="Z125" s="328"/>
      <c r="AA125" s="328"/>
      <c r="AB125" s="328"/>
      <c r="AC125" s="328"/>
      <c r="AD125" s="329"/>
      <c r="AE125" s="329"/>
      <c r="AF125" s="329"/>
      <c r="AG125" s="329"/>
      <c r="AH125" s="329"/>
      <c r="AI125" s="329"/>
      <c r="AJ125" s="329"/>
      <c r="AK125" s="329"/>
      <c r="AL125" s="329"/>
      <c r="AM125" s="329"/>
      <c r="AN125" s="329"/>
      <c r="AO125" s="329"/>
      <c r="AP125" s="329"/>
      <c r="AQ125" s="329"/>
      <c r="AR125" s="329"/>
      <c r="AS125" s="329"/>
      <c r="AT125" s="329"/>
      <c r="AU125" s="329"/>
      <c r="AV125" s="330"/>
    </row>
    <row r="126" spans="1:48" ht="15" x14ac:dyDescent="0.25">
      <c r="A126" s="540" t="s">
        <v>197</v>
      </c>
      <c r="B126" s="541"/>
      <c r="C126" s="541"/>
      <c r="D126" s="541"/>
      <c r="E126" s="541"/>
      <c r="F126" s="541"/>
      <c r="G126" s="541"/>
      <c r="H126" s="541"/>
      <c r="I126" s="541"/>
      <c r="J126" s="541"/>
      <c r="K126" s="541"/>
      <c r="L126" s="542"/>
      <c r="M126" s="327"/>
      <c r="N126" s="327"/>
      <c r="O126" s="327"/>
      <c r="P126" s="328"/>
      <c r="Q126" s="328"/>
      <c r="R126" s="328"/>
      <c r="S126" s="328"/>
      <c r="T126" s="328"/>
      <c r="U126" s="328"/>
      <c r="V126" s="328"/>
      <c r="W126" s="328"/>
      <c r="X126" s="328"/>
      <c r="Y126" s="328"/>
      <c r="Z126" s="328"/>
      <c r="AA126" s="328"/>
      <c r="AB126" s="328"/>
      <c r="AC126" s="328"/>
      <c r="AD126" s="329"/>
      <c r="AE126" s="329"/>
      <c r="AF126" s="329"/>
      <c r="AG126" s="329"/>
      <c r="AH126" s="329"/>
      <c r="AI126" s="329"/>
      <c r="AJ126" s="329"/>
      <c r="AK126" s="329"/>
      <c r="AL126" s="329"/>
      <c r="AM126" s="329"/>
      <c r="AN126" s="329"/>
      <c r="AO126" s="329"/>
      <c r="AP126" s="329"/>
      <c r="AQ126" s="329"/>
      <c r="AR126" s="329"/>
      <c r="AS126" s="329"/>
      <c r="AT126" s="329"/>
      <c r="AU126" s="329"/>
      <c r="AV126" s="330"/>
    </row>
    <row r="127" spans="1:48" ht="29.25" x14ac:dyDescent="0.25">
      <c r="A127" s="543" t="s">
        <v>198</v>
      </c>
      <c r="B127" s="544"/>
      <c r="C127" s="544"/>
      <c r="D127" s="544"/>
      <c r="E127" s="544"/>
      <c r="F127" s="544"/>
      <c r="G127" s="544"/>
      <c r="H127" s="545"/>
      <c r="I127" s="452" t="s">
        <v>199</v>
      </c>
      <c r="J127" s="453" t="s">
        <v>58</v>
      </c>
      <c r="K127" s="454" t="s">
        <v>59</v>
      </c>
      <c r="L127" s="455" t="s">
        <v>62</v>
      </c>
      <c r="M127" s="327"/>
      <c r="N127" s="327"/>
      <c r="O127" s="327"/>
      <c r="P127" s="328"/>
      <c r="Q127" s="328"/>
      <c r="R127" s="328"/>
      <c r="S127" s="328"/>
      <c r="T127" s="328"/>
      <c r="U127" s="328"/>
      <c r="V127" s="328"/>
      <c r="W127" s="328"/>
      <c r="X127" s="328"/>
      <c r="Y127" s="328"/>
      <c r="Z127" s="328"/>
      <c r="AA127" s="328"/>
      <c r="AB127" s="328"/>
      <c r="AC127" s="328"/>
      <c r="AD127" s="329"/>
      <c r="AE127" s="329"/>
      <c r="AF127" s="329"/>
      <c r="AG127" s="329"/>
      <c r="AH127" s="329"/>
      <c r="AI127" s="329"/>
      <c r="AJ127" s="329"/>
      <c r="AK127" s="329"/>
      <c r="AL127" s="329"/>
      <c r="AM127" s="329"/>
      <c r="AN127" s="329"/>
      <c r="AO127" s="329"/>
      <c r="AP127" s="329"/>
      <c r="AQ127" s="329"/>
      <c r="AR127" s="329"/>
      <c r="AS127" s="329"/>
      <c r="AT127" s="329"/>
      <c r="AU127" s="329"/>
      <c r="AV127" s="330"/>
    </row>
    <row r="128" spans="1:48" ht="15" x14ac:dyDescent="0.25">
      <c r="A128" s="546" t="s">
        <v>200</v>
      </c>
      <c r="B128" s="547"/>
      <c r="C128" s="547"/>
      <c r="D128" s="547"/>
      <c r="E128" s="547"/>
      <c r="F128" s="547"/>
      <c r="G128" s="547"/>
      <c r="H128" s="548"/>
      <c r="I128" s="456">
        <v>4846911.32</v>
      </c>
      <c r="J128" s="457">
        <f>I72+I38+I32</f>
        <v>2205563.6277423003</v>
      </c>
      <c r="K128" s="458">
        <f>J128/J4</f>
        <v>0.9396644244620177</v>
      </c>
      <c r="L128" s="424">
        <f>M17+M18+M23+M24+M29+M34+M35+M36+M37+M72</f>
        <v>402878.86</v>
      </c>
      <c r="M128" s="327"/>
      <c r="N128" s="327"/>
      <c r="O128" s="327"/>
      <c r="P128" s="328"/>
      <c r="Q128" s="328"/>
      <c r="R128" s="328"/>
      <c r="S128" s="328"/>
      <c r="T128" s="328"/>
      <c r="U128" s="328"/>
      <c r="V128" s="328"/>
      <c r="W128" s="328"/>
      <c r="X128" s="328"/>
      <c r="Y128" s="328"/>
      <c r="Z128" s="328"/>
      <c r="AA128" s="328"/>
      <c r="AB128" s="328"/>
      <c r="AC128" s="328"/>
      <c r="AD128" s="329"/>
      <c r="AE128" s="329"/>
      <c r="AF128" s="329"/>
      <c r="AG128" s="329"/>
      <c r="AH128" s="329"/>
      <c r="AI128" s="329"/>
      <c r="AJ128" s="329"/>
      <c r="AK128" s="329"/>
      <c r="AL128" s="329"/>
      <c r="AM128" s="329"/>
      <c r="AN128" s="329"/>
      <c r="AO128" s="329"/>
      <c r="AP128" s="329"/>
      <c r="AQ128" s="329"/>
      <c r="AR128" s="329"/>
      <c r="AS128" s="329"/>
      <c r="AT128" s="329"/>
      <c r="AU128" s="329"/>
      <c r="AV128" s="330"/>
    </row>
    <row r="129" spans="1:48" ht="15" x14ac:dyDescent="0.25">
      <c r="A129" s="546" t="s">
        <v>201</v>
      </c>
      <c r="B129" s="547"/>
      <c r="C129" s="547"/>
      <c r="D129" s="547"/>
      <c r="E129" s="547"/>
      <c r="F129" s="547"/>
      <c r="G129" s="547"/>
      <c r="H129" s="548"/>
      <c r="I129" s="457">
        <v>0</v>
      </c>
      <c r="J129" s="457">
        <v>0</v>
      </c>
      <c r="K129" s="458">
        <f>J129/J4</f>
        <v>0</v>
      </c>
      <c r="L129" s="459">
        <v>0</v>
      </c>
      <c r="M129" s="327"/>
      <c r="N129" s="327"/>
      <c r="O129" s="327"/>
      <c r="P129" s="328"/>
      <c r="Q129" s="328"/>
      <c r="R129" s="328"/>
      <c r="S129" s="328"/>
      <c r="T129" s="328"/>
      <c r="U129" s="328"/>
      <c r="V129" s="328"/>
      <c r="W129" s="328"/>
      <c r="X129" s="328"/>
      <c r="Y129" s="328"/>
      <c r="Z129" s="328"/>
      <c r="AA129" s="328"/>
      <c r="AB129" s="328"/>
      <c r="AC129" s="328"/>
      <c r="AD129" s="329"/>
      <c r="AE129" s="329"/>
      <c r="AF129" s="329"/>
      <c r="AG129" s="329"/>
      <c r="AH129" s="329"/>
      <c r="AI129" s="329"/>
      <c r="AJ129" s="329"/>
      <c r="AK129" s="329"/>
      <c r="AL129" s="329"/>
      <c r="AM129" s="329"/>
      <c r="AN129" s="329"/>
      <c r="AO129" s="329"/>
      <c r="AP129" s="329"/>
      <c r="AQ129" s="329"/>
      <c r="AR129" s="329"/>
      <c r="AS129" s="329"/>
      <c r="AT129" s="329"/>
      <c r="AU129" s="329"/>
      <c r="AV129" s="330"/>
    </row>
    <row r="130" spans="1:48" ht="15.75" thickBot="1" x14ac:dyDescent="0.3">
      <c r="A130" s="534" t="s">
        <v>202</v>
      </c>
      <c r="B130" s="535"/>
      <c r="C130" s="535"/>
      <c r="D130" s="535"/>
      <c r="E130" s="535"/>
      <c r="F130" s="535"/>
      <c r="G130" s="535"/>
      <c r="H130" s="536"/>
      <c r="I130" s="460">
        <f>I129+I128</f>
        <v>4846911.32</v>
      </c>
      <c r="J130" s="460">
        <f>J128+J129</f>
        <v>2205563.6277423003</v>
      </c>
      <c r="K130" s="461">
        <f>SUM(K128:K129)</f>
        <v>0.9396644244620177</v>
      </c>
      <c r="L130" s="462">
        <f>L128+L129</f>
        <v>402878.86</v>
      </c>
      <c r="M130" s="327"/>
      <c r="N130" s="327"/>
      <c r="O130" s="327"/>
      <c r="P130" s="328"/>
      <c r="Q130" s="328"/>
      <c r="R130" s="328"/>
      <c r="S130" s="328"/>
      <c r="T130" s="328"/>
      <c r="U130" s="328"/>
      <c r="V130" s="328"/>
      <c r="W130" s="328"/>
      <c r="X130" s="328"/>
      <c r="Y130" s="328"/>
      <c r="Z130" s="328"/>
      <c r="AA130" s="328"/>
      <c r="AB130" s="328"/>
      <c r="AC130" s="328"/>
      <c r="AD130" s="329"/>
      <c r="AE130" s="329"/>
      <c r="AF130" s="329"/>
      <c r="AG130" s="329"/>
      <c r="AH130" s="329"/>
      <c r="AI130" s="329"/>
      <c r="AJ130" s="329"/>
      <c r="AK130" s="329"/>
      <c r="AL130" s="329"/>
      <c r="AM130" s="329"/>
      <c r="AN130" s="329"/>
      <c r="AO130" s="329"/>
      <c r="AP130" s="329"/>
      <c r="AQ130" s="329"/>
      <c r="AR130" s="329"/>
      <c r="AS130" s="329"/>
      <c r="AT130" s="329"/>
      <c r="AU130" s="329"/>
      <c r="AV130" s="330"/>
    </row>
    <row r="131" spans="1:48" ht="15" x14ac:dyDescent="0.25">
      <c r="A131" s="327"/>
      <c r="B131" s="327"/>
      <c r="C131" s="327"/>
      <c r="D131" s="327"/>
      <c r="E131" s="327"/>
      <c r="F131" s="327"/>
      <c r="G131" s="327"/>
      <c r="H131" s="327"/>
      <c r="I131" s="327"/>
      <c r="J131" s="327"/>
      <c r="K131" s="327"/>
      <c r="L131" s="327"/>
      <c r="M131" s="327"/>
      <c r="N131" s="327"/>
      <c r="O131" s="327"/>
      <c r="P131" s="328"/>
      <c r="Q131" s="328"/>
      <c r="R131" s="328"/>
      <c r="S131" s="328"/>
      <c r="T131" s="328"/>
      <c r="U131" s="328"/>
      <c r="V131" s="328"/>
      <c r="W131" s="328"/>
      <c r="X131" s="328"/>
      <c r="Y131" s="328"/>
      <c r="Z131" s="328"/>
      <c r="AA131" s="328"/>
      <c r="AB131" s="328"/>
      <c r="AC131" s="328"/>
      <c r="AD131" s="329"/>
      <c r="AE131" s="329"/>
      <c r="AF131" s="329"/>
      <c r="AG131" s="329"/>
      <c r="AH131" s="329"/>
      <c r="AI131" s="329"/>
      <c r="AJ131" s="329"/>
      <c r="AK131" s="329"/>
      <c r="AL131" s="329"/>
      <c r="AM131" s="329"/>
      <c r="AN131" s="329"/>
      <c r="AO131" s="329"/>
      <c r="AP131" s="329"/>
      <c r="AQ131" s="329"/>
      <c r="AR131" s="329"/>
      <c r="AS131" s="329"/>
      <c r="AT131" s="329"/>
      <c r="AU131" s="329"/>
      <c r="AV131" s="330"/>
    </row>
    <row r="132" spans="1:48" ht="15" x14ac:dyDescent="0.25">
      <c r="A132" s="327"/>
      <c r="B132" s="327" t="str">
        <f>' Prilog 1'!A36</f>
        <v>Datum izvještaja: 15.02.2026. godine</v>
      </c>
      <c r="C132" s="327"/>
      <c r="D132" s="327"/>
      <c r="E132" s="327"/>
      <c r="F132" s="327"/>
      <c r="G132" s="327"/>
      <c r="H132" s="327"/>
      <c r="I132" s="463"/>
      <c r="J132" s="327"/>
      <c r="K132" s="327"/>
      <c r="L132" s="327"/>
      <c r="M132" s="327"/>
      <c r="N132" s="327"/>
      <c r="O132" s="327"/>
      <c r="P132" s="328"/>
      <c r="Q132" s="328"/>
      <c r="R132" s="328"/>
      <c r="S132" s="328"/>
      <c r="T132" s="328"/>
      <c r="U132" s="328"/>
      <c r="V132" s="328"/>
      <c r="W132" s="328"/>
      <c r="X132" s="328"/>
      <c r="Y132" s="328"/>
      <c r="Z132" s="328"/>
      <c r="AA132" s="328"/>
      <c r="AB132" s="328"/>
      <c r="AC132" s="328"/>
      <c r="AD132" s="329"/>
      <c r="AE132" s="329"/>
      <c r="AF132" s="329"/>
      <c r="AG132" s="329"/>
      <c r="AH132" s="329"/>
      <c r="AI132" s="329"/>
      <c r="AJ132" s="329"/>
      <c r="AK132" s="329"/>
      <c r="AL132" s="329"/>
      <c r="AM132" s="329"/>
      <c r="AN132" s="329"/>
      <c r="AO132" s="329"/>
      <c r="AP132" s="329"/>
      <c r="AQ132" s="329"/>
      <c r="AR132" s="329"/>
      <c r="AS132" s="329"/>
      <c r="AT132" s="329"/>
      <c r="AU132" s="329"/>
      <c r="AV132" s="330"/>
    </row>
    <row r="133" spans="1:48" ht="15" x14ac:dyDescent="0.25">
      <c r="A133" s="327"/>
      <c r="B133" s="464" t="s">
        <v>36</v>
      </c>
      <c r="C133" s="327"/>
      <c r="D133" s="327"/>
      <c r="E133" s="327"/>
      <c r="F133" s="327"/>
      <c r="G133" s="327"/>
      <c r="H133" s="327"/>
      <c r="I133" s="327"/>
      <c r="J133" s="327"/>
      <c r="K133" s="327" t="s">
        <v>37</v>
      </c>
      <c r="L133" s="327"/>
      <c r="M133" s="327"/>
      <c r="N133" s="327"/>
      <c r="O133" s="327"/>
      <c r="P133" s="328"/>
      <c r="Q133" s="328"/>
      <c r="R133" s="328"/>
      <c r="S133" s="328"/>
      <c r="T133" s="328"/>
      <c r="U133" s="328"/>
      <c r="V133" s="328"/>
      <c r="W133" s="328"/>
      <c r="X133" s="328"/>
      <c r="Y133" s="328"/>
      <c r="Z133" s="328"/>
      <c r="AA133" s="328"/>
      <c r="AB133" s="328"/>
      <c r="AC133" s="328"/>
      <c r="AD133" s="329"/>
      <c r="AE133" s="329"/>
      <c r="AF133" s="329"/>
      <c r="AG133" s="329"/>
      <c r="AH133" s="329"/>
      <c r="AI133" s="329"/>
      <c r="AJ133" s="329"/>
      <c r="AK133" s="329"/>
      <c r="AL133" s="329"/>
      <c r="AM133" s="329"/>
      <c r="AN133" s="329"/>
      <c r="AO133" s="329"/>
      <c r="AP133" s="329"/>
      <c r="AQ133" s="329"/>
      <c r="AR133" s="329"/>
      <c r="AS133" s="329"/>
      <c r="AT133" s="329"/>
      <c r="AU133" s="329"/>
      <c r="AV133" s="330"/>
    </row>
    <row r="134" spans="1:48" ht="15" x14ac:dyDescent="0.25">
      <c r="A134" s="327"/>
      <c r="B134" s="465" t="s">
        <v>463</v>
      </c>
      <c r="C134" s="327"/>
      <c r="D134" s="327"/>
      <c r="E134" s="327"/>
      <c r="F134" s="327"/>
      <c r="G134" s="327"/>
      <c r="H134" s="327"/>
      <c r="I134" s="327"/>
      <c r="J134" s="327"/>
      <c r="K134" s="327" t="s">
        <v>38</v>
      </c>
      <c r="L134" s="327"/>
      <c r="M134" s="327"/>
      <c r="N134" s="327"/>
      <c r="O134" s="327"/>
      <c r="P134" s="328"/>
      <c r="Q134" s="328"/>
      <c r="R134" s="328"/>
      <c r="S134" s="328"/>
      <c r="T134" s="328"/>
      <c r="U134" s="328"/>
      <c r="V134" s="328"/>
      <c r="W134" s="328"/>
      <c r="X134" s="328"/>
      <c r="Y134" s="328"/>
      <c r="Z134" s="328"/>
      <c r="AA134" s="328"/>
      <c r="AB134" s="328"/>
      <c r="AC134" s="328"/>
      <c r="AD134" s="329"/>
      <c r="AE134" s="329"/>
      <c r="AF134" s="329"/>
      <c r="AG134" s="329"/>
      <c r="AH134" s="329"/>
      <c r="AI134" s="329"/>
      <c r="AJ134" s="329"/>
      <c r="AK134" s="329"/>
      <c r="AL134" s="329"/>
      <c r="AM134" s="329"/>
      <c r="AN134" s="329"/>
      <c r="AO134" s="329"/>
      <c r="AP134" s="329"/>
      <c r="AQ134" s="329"/>
      <c r="AR134" s="329"/>
      <c r="AS134" s="329"/>
      <c r="AT134" s="329"/>
      <c r="AU134" s="329"/>
      <c r="AV134" s="330"/>
    </row>
    <row r="135" spans="1:48" ht="15" x14ac:dyDescent="0.25">
      <c r="A135" s="327"/>
      <c r="B135" s="466"/>
      <c r="C135" s="327"/>
      <c r="D135" s="327"/>
      <c r="E135" s="327"/>
      <c r="F135" s="327"/>
      <c r="G135" s="327"/>
      <c r="H135" s="327"/>
      <c r="I135" s="463"/>
      <c r="J135" s="327"/>
      <c r="K135" s="327"/>
      <c r="L135" s="327"/>
      <c r="M135" s="327"/>
      <c r="N135" s="327"/>
      <c r="O135" s="327"/>
      <c r="P135" s="328"/>
      <c r="Q135" s="328"/>
      <c r="R135" s="328"/>
      <c r="S135" s="328"/>
      <c r="T135" s="328"/>
      <c r="U135" s="328"/>
      <c r="V135" s="328"/>
      <c r="W135" s="328"/>
      <c r="X135" s="328"/>
      <c r="Y135" s="328"/>
      <c r="Z135" s="328"/>
      <c r="AA135" s="328"/>
      <c r="AB135" s="328"/>
      <c r="AC135" s="328"/>
      <c r="AD135" s="329"/>
      <c r="AE135" s="329"/>
      <c r="AF135" s="329"/>
      <c r="AG135" s="329"/>
      <c r="AH135" s="329"/>
      <c r="AI135" s="329"/>
      <c r="AJ135" s="329"/>
      <c r="AK135" s="329"/>
      <c r="AL135" s="329"/>
      <c r="AM135" s="329"/>
      <c r="AN135" s="329"/>
      <c r="AO135" s="329"/>
      <c r="AP135" s="329"/>
      <c r="AQ135" s="329"/>
      <c r="AR135" s="329"/>
      <c r="AS135" s="329"/>
      <c r="AT135" s="329"/>
      <c r="AU135" s="329"/>
      <c r="AV135" s="330"/>
    </row>
    <row r="136" spans="1:48" ht="15" x14ac:dyDescent="0.25">
      <c r="A136" s="327"/>
      <c r="B136" s="327"/>
      <c r="C136" s="327"/>
      <c r="D136" s="327"/>
      <c r="E136" s="327"/>
      <c r="F136" s="327"/>
      <c r="G136" s="327"/>
      <c r="H136" s="327"/>
      <c r="I136" s="327"/>
      <c r="J136" s="327"/>
      <c r="K136" s="327"/>
      <c r="L136" s="327"/>
      <c r="M136" s="327"/>
      <c r="N136" s="327"/>
      <c r="O136" s="327"/>
      <c r="P136" s="328"/>
      <c r="Q136" s="328"/>
      <c r="R136" s="328"/>
      <c r="S136" s="328"/>
      <c r="T136" s="328"/>
      <c r="U136" s="328"/>
      <c r="V136" s="328"/>
      <c r="W136" s="328"/>
      <c r="X136" s="328"/>
      <c r="Y136" s="328"/>
      <c r="Z136" s="328"/>
      <c r="AA136" s="328"/>
      <c r="AB136" s="328"/>
      <c r="AC136" s="328"/>
      <c r="AD136" s="329"/>
      <c r="AE136" s="329"/>
      <c r="AF136" s="329"/>
      <c r="AG136" s="329"/>
      <c r="AH136" s="329"/>
      <c r="AI136" s="329"/>
      <c r="AJ136" s="329"/>
      <c r="AK136" s="329"/>
      <c r="AL136" s="329"/>
      <c r="AM136" s="329"/>
      <c r="AN136" s="329"/>
      <c r="AO136" s="329"/>
      <c r="AP136" s="329"/>
      <c r="AQ136" s="329"/>
      <c r="AR136" s="329"/>
      <c r="AS136" s="329"/>
      <c r="AT136" s="329"/>
      <c r="AU136" s="329"/>
      <c r="AV136" s="330"/>
    </row>
    <row r="137" spans="1:48" ht="15.75" x14ac:dyDescent="0.25">
      <c r="A137" s="467"/>
      <c r="B137" s="467"/>
      <c r="C137" s="467"/>
      <c r="D137" s="467"/>
      <c r="E137" s="467"/>
      <c r="F137" s="467"/>
      <c r="G137" s="468"/>
      <c r="H137" s="467"/>
      <c r="I137" s="467"/>
      <c r="J137" s="467"/>
      <c r="K137" s="467"/>
      <c r="L137" s="467"/>
      <c r="M137" s="467"/>
      <c r="N137" s="467"/>
      <c r="O137" s="467"/>
      <c r="P137" s="328"/>
      <c r="Q137" s="328"/>
      <c r="R137" s="328"/>
      <c r="S137" s="328"/>
      <c r="T137" s="328"/>
      <c r="U137" s="328"/>
      <c r="V137" s="328"/>
      <c r="W137" s="328"/>
      <c r="X137" s="328"/>
      <c r="Y137" s="328"/>
      <c r="Z137" s="328"/>
      <c r="AA137" s="328"/>
      <c r="AB137" s="328"/>
      <c r="AC137" s="328"/>
      <c r="AD137" s="329"/>
      <c r="AE137" s="329"/>
      <c r="AF137" s="329"/>
      <c r="AG137" s="329"/>
      <c r="AH137" s="329"/>
      <c r="AI137" s="329"/>
      <c r="AJ137" s="329"/>
      <c r="AK137" s="329"/>
      <c r="AL137" s="329"/>
      <c r="AM137" s="329"/>
      <c r="AN137" s="329"/>
      <c r="AO137" s="329"/>
      <c r="AP137" s="329"/>
      <c r="AQ137" s="329"/>
      <c r="AR137" s="329"/>
      <c r="AS137" s="329"/>
      <c r="AT137" s="329"/>
      <c r="AU137" s="329"/>
      <c r="AV137" s="330"/>
    </row>
    <row r="138" spans="1:48" ht="15.75" x14ac:dyDescent="0.25">
      <c r="A138" s="467"/>
      <c r="B138" s="467"/>
      <c r="C138" s="467"/>
      <c r="D138" s="467"/>
      <c r="E138" s="467"/>
      <c r="F138" s="467"/>
      <c r="G138" s="468"/>
      <c r="H138" s="467"/>
      <c r="I138" s="467"/>
      <c r="J138" s="467"/>
      <c r="K138" s="467"/>
      <c r="L138" s="467"/>
      <c r="M138" s="467"/>
      <c r="N138" s="467"/>
      <c r="O138" s="467"/>
      <c r="P138" s="328"/>
      <c r="Q138" s="328"/>
      <c r="R138" s="328"/>
      <c r="S138" s="328"/>
      <c r="T138" s="328"/>
      <c r="U138" s="328"/>
      <c r="V138" s="328"/>
      <c r="W138" s="328"/>
      <c r="X138" s="328"/>
      <c r="Y138" s="328"/>
      <c r="Z138" s="328"/>
      <c r="AA138" s="328"/>
      <c r="AB138" s="328"/>
      <c r="AC138" s="328"/>
      <c r="AD138" s="329"/>
      <c r="AE138" s="329"/>
      <c r="AF138" s="329"/>
      <c r="AG138" s="329"/>
      <c r="AH138" s="329"/>
      <c r="AI138" s="329"/>
      <c r="AJ138" s="329"/>
      <c r="AK138" s="329"/>
      <c r="AL138" s="329"/>
      <c r="AM138" s="329"/>
      <c r="AN138" s="329"/>
      <c r="AO138" s="329"/>
      <c r="AP138" s="329"/>
      <c r="AQ138" s="329"/>
      <c r="AR138" s="329"/>
      <c r="AS138" s="329"/>
      <c r="AT138" s="329"/>
      <c r="AU138" s="329"/>
      <c r="AV138" s="330"/>
    </row>
    <row r="139" spans="1:48" ht="15.75" x14ac:dyDescent="0.25">
      <c r="A139" s="467"/>
      <c r="B139" s="467"/>
      <c r="C139" s="467"/>
      <c r="D139" s="467"/>
      <c r="E139" s="467"/>
      <c r="F139" s="467"/>
      <c r="G139" s="468"/>
      <c r="H139" s="467"/>
      <c r="I139" s="467"/>
      <c r="J139" s="467"/>
      <c r="K139" s="467"/>
      <c r="L139" s="467"/>
      <c r="M139" s="467"/>
      <c r="N139" s="467"/>
      <c r="O139" s="467"/>
      <c r="P139" s="328"/>
      <c r="Q139" s="328"/>
      <c r="R139" s="328"/>
      <c r="S139" s="328"/>
      <c r="T139" s="328"/>
      <c r="U139" s="328"/>
      <c r="V139" s="328"/>
      <c r="W139" s="328"/>
      <c r="X139" s="328"/>
      <c r="Y139" s="328"/>
      <c r="Z139" s="328"/>
      <c r="AA139" s="328"/>
      <c r="AB139" s="328"/>
      <c r="AC139" s="328"/>
      <c r="AD139" s="329"/>
      <c r="AE139" s="329"/>
      <c r="AF139" s="329"/>
      <c r="AG139" s="329"/>
      <c r="AH139" s="329"/>
      <c r="AI139" s="329"/>
      <c r="AJ139" s="329"/>
      <c r="AK139" s="329"/>
      <c r="AL139" s="329"/>
      <c r="AM139" s="329"/>
      <c r="AN139" s="329"/>
      <c r="AO139" s="329"/>
      <c r="AP139" s="329"/>
      <c r="AQ139" s="329"/>
      <c r="AR139" s="329"/>
      <c r="AS139" s="329"/>
      <c r="AT139" s="329"/>
      <c r="AU139" s="329"/>
      <c r="AV139" s="330"/>
    </row>
    <row r="140" spans="1:48" ht="15.75" x14ac:dyDescent="0.25">
      <c r="A140" s="467"/>
      <c r="B140" s="467"/>
      <c r="C140" s="467"/>
      <c r="D140" s="467"/>
      <c r="E140" s="467"/>
      <c r="F140" s="467"/>
      <c r="G140" s="468"/>
      <c r="H140" s="467"/>
      <c r="I140" s="467"/>
      <c r="J140" s="467"/>
      <c r="K140" s="467"/>
      <c r="L140" s="467"/>
      <c r="M140" s="467"/>
      <c r="N140" s="467"/>
      <c r="O140" s="467"/>
      <c r="P140" s="328"/>
      <c r="Q140" s="328"/>
      <c r="R140" s="328"/>
      <c r="S140" s="328"/>
      <c r="T140" s="328"/>
      <c r="U140" s="328"/>
      <c r="V140" s="328"/>
      <c r="W140" s="328"/>
      <c r="X140" s="328"/>
      <c r="Y140" s="328"/>
      <c r="Z140" s="328"/>
      <c r="AA140" s="328"/>
      <c r="AB140" s="328"/>
      <c r="AC140" s="328"/>
      <c r="AD140" s="329"/>
      <c r="AE140" s="329"/>
      <c r="AF140" s="329"/>
      <c r="AG140" s="329"/>
      <c r="AH140" s="329"/>
      <c r="AI140" s="329"/>
      <c r="AJ140" s="329"/>
      <c r="AK140" s="329"/>
      <c r="AL140" s="329"/>
      <c r="AM140" s="329"/>
      <c r="AN140" s="329"/>
      <c r="AO140" s="329"/>
      <c r="AP140" s="329"/>
      <c r="AQ140" s="329"/>
      <c r="AR140" s="329"/>
      <c r="AS140" s="329"/>
      <c r="AT140" s="329"/>
      <c r="AU140" s="329"/>
      <c r="AV140" s="330"/>
    </row>
    <row r="141" spans="1:48" ht="15.75" x14ac:dyDescent="0.25">
      <c r="A141" s="467"/>
      <c r="B141" s="467"/>
      <c r="C141" s="467"/>
      <c r="D141" s="467"/>
      <c r="E141" s="467"/>
      <c r="F141" s="467"/>
      <c r="G141" s="468"/>
      <c r="H141" s="467"/>
      <c r="I141" s="467"/>
      <c r="J141" s="467"/>
      <c r="K141" s="467"/>
      <c r="L141" s="467"/>
      <c r="M141" s="467"/>
      <c r="N141" s="467"/>
      <c r="O141" s="467"/>
      <c r="P141" s="328"/>
      <c r="Q141" s="328"/>
      <c r="R141" s="328"/>
      <c r="S141" s="328"/>
      <c r="T141" s="328"/>
      <c r="U141" s="328"/>
      <c r="V141" s="328"/>
      <c r="W141" s="328"/>
      <c r="X141" s="328"/>
      <c r="Y141" s="328"/>
      <c r="Z141" s="328"/>
      <c r="AA141" s="328"/>
      <c r="AB141" s="328"/>
      <c r="AC141" s="328"/>
      <c r="AD141" s="329"/>
      <c r="AE141" s="329"/>
      <c r="AF141" s="329"/>
      <c r="AG141" s="329"/>
      <c r="AH141" s="329"/>
      <c r="AI141" s="329"/>
      <c r="AJ141" s="329"/>
      <c r="AK141" s="329"/>
      <c r="AL141" s="329"/>
      <c r="AM141" s="329"/>
      <c r="AN141" s="329"/>
      <c r="AO141" s="329"/>
      <c r="AP141" s="329"/>
      <c r="AQ141" s="329"/>
      <c r="AR141" s="329"/>
      <c r="AS141" s="329"/>
      <c r="AT141" s="329"/>
      <c r="AU141" s="329"/>
      <c r="AV141" s="330"/>
    </row>
    <row r="142" spans="1:48" ht="15.75" x14ac:dyDescent="0.25">
      <c r="A142" s="467"/>
      <c r="B142" s="467"/>
      <c r="C142" s="467"/>
      <c r="D142" s="467"/>
      <c r="E142" s="467"/>
      <c r="F142" s="467"/>
      <c r="G142" s="468"/>
      <c r="H142" s="467"/>
      <c r="I142" s="467"/>
      <c r="J142" s="467"/>
      <c r="K142" s="467"/>
      <c r="L142" s="467"/>
      <c r="M142" s="467"/>
      <c r="N142" s="467"/>
      <c r="O142" s="467"/>
      <c r="P142" s="328"/>
      <c r="Q142" s="328"/>
      <c r="R142" s="328"/>
      <c r="S142" s="328"/>
      <c r="T142" s="328"/>
      <c r="U142" s="328"/>
      <c r="V142" s="328"/>
      <c r="W142" s="328"/>
      <c r="X142" s="328"/>
      <c r="Y142" s="328"/>
      <c r="Z142" s="328"/>
      <c r="AA142" s="328"/>
      <c r="AB142" s="328"/>
      <c r="AC142" s="328"/>
      <c r="AD142" s="329"/>
      <c r="AE142" s="329"/>
      <c r="AF142" s="329"/>
      <c r="AG142" s="329"/>
      <c r="AH142" s="329"/>
      <c r="AI142" s="329"/>
      <c r="AJ142" s="329"/>
      <c r="AK142" s="329"/>
      <c r="AL142" s="329"/>
      <c r="AM142" s="329"/>
      <c r="AN142" s="329"/>
      <c r="AO142" s="329"/>
      <c r="AP142" s="329"/>
      <c r="AQ142" s="329"/>
      <c r="AR142" s="329"/>
      <c r="AS142" s="329"/>
      <c r="AT142" s="329"/>
      <c r="AU142" s="329"/>
      <c r="AV142" s="330"/>
    </row>
    <row r="143" spans="1:48" ht="15.75" x14ac:dyDescent="0.25">
      <c r="A143" s="467"/>
      <c r="B143" s="467"/>
      <c r="C143" s="467"/>
      <c r="D143" s="467"/>
      <c r="E143" s="467"/>
      <c r="F143" s="467"/>
      <c r="G143" s="468"/>
      <c r="H143" s="467"/>
      <c r="I143" s="467"/>
      <c r="J143" s="467"/>
      <c r="K143" s="467"/>
      <c r="L143" s="467"/>
      <c r="M143" s="467"/>
      <c r="N143" s="467"/>
      <c r="O143" s="467"/>
      <c r="P143" s="328"/>
      <c r="Q143" s="328"/>
      <c r="R143" s="328"/>
      <c r="S143" s="328"/>
      <c r="T143" s="328"/>
      <c r="U143" s="328"/>
      <c r="V143" s="328"/>
      <c r="W143" s="328"/>
      <c r="X143" s="328"/>
      <c r="Y143" s="328"/>
      <c r="Z143" s="328"/>
      <c r="AA143" s="328"/>
      <c r="AB143" s="328"/>
      <c r="AC143" s="328"/>
      <c r="AD143" s="329"/>
      <c r="AE143" s="329"/>
      <c r="AF143" s="329"/>
      <c r="AG143" s="329"/>
      <c r="AH143" s="329"/>
      <c r="AI143" s="329"/>
      <c r="AJ143" s="329"/>
      <c r="AK143" s="329"/>
      <c r="AL143" s="329"/>
      <c r="AM143" s="329"/>
      <c r="AN143" s="329"/>
      <c r="AO143" s="329"/>
      <c r="AP143" s="329"/>
      <c r="AQ143" s="329"/>
      <c r="AR143" s="329"/>
      <c r="AS143" s="329"/>
      <c r="AT143" s="329"/>
      <c r="AU143" s="329"/>
      <c r="AV143" s="330"/>
    </row>
    <row r="144" spans="1:48" ht="15.75" x14ac:dyDescent="0.25">
      <c r="A144" s="467"/>
      <c r="B144" s="467"/>
      <c r="C144" s="467"/>
      <c r="D144" s="467"/>
      <c r="E144" s="467"/>
      <c r="F144" s="467"/>
      <c r="G144" s="468"/>
      <c r="H144" s="467"/>
      <c r="I144" s="467"/>
      <c r="J144" s="467"/>
      <c r="K144" s="467"/>
      <c r="L144" s="467"/>
      <c r="M144" s="467"/>
      <c r="N144" s="467"/>
      <c r="O144" s="467"/>
      <c r="P144" s="328"/>
      <c r="Q144" s="328"/>
      <c r="R144" s="328"/>
      <c r="S144" s="328"/>
      <c r="T144" s="328"/>
      <c r="U144" s="328"/>
      <c r="V144" s="328"/>
      <c r="W144" s="328"/>
      <c r="X144" s="328"/>
      <c r="Y144" s="328"/>
      <c r="Z144" s="328"/>
      <c r="AA144" s="328"/>
      <c r="AB144" s="328"/>
      <c r="AC144" s="328"/>
      <c r="AD144" s="329"/>
      <c r="AE144" s="329"/>
      <c r="AF144" s="329"/>
      <c r="AG144" s="329"/>
      <c r="AH144" s="329"/>
      <c r="AI144" s="329"/>
      <c r="AJ144" s="329"/>
      <c r="AK144" s="329"/>
      <c r="AL144" s="329"/>
      <c r="AM144" s="329"/>
      <c r="AN144" s="329"/>
      <c r="AO144" s="329"/>
      <c r="AP144" s="329"/>
      <c r="AQ144" s="329"/>
      <c r="AR144" s="329"/>
      <c r="AS144" s="329"/>
      <c r="AT144" s="329"/>
      <c r="AU144" s="329"/>
      <c r="AV144" s="330"/>
    </row>
    <row r="145" spans="1:48" ht="15.75" x14ac:dyDescent="0.25">
      <c r="A145" s="467"/>
      <c r="B145" s="467"/>
      <c r="C145" s="467"/>
      <c r="D145" s="467"/>
      <c r="E145" s="467"/>
      <c r="F145" s="467"/>
      <c r="G145" s="468"/>
      <c r="H145" s="467"/>
      <c r="I145" s="467"/>
      <c r="J145" s="467"/>
      <c r="K145" s="467"/>
      <c r="L145" s="467"/>
      <c r="M145" s="467"/>
      <c r="N145" s="467"/>
      <c r="O145" s="467"/>
      <c r="P145" s="328"/>
      <c r="Q145" s="328"/>
      <c r="R145" s="328"/>
      <c r="S145" s="328"/>
      <c r="T145" s="328"/>
      <c r="U145" s="328"/>
      <c r="V145" s="328"/>
      <c r="W145" s="328"/>
      <c r="X145" s="328"/>
      <c r="Y145" s="328"/>
      <c r="Z145" s="328"/>
      <c r="AA145" s="328"/>
      <c r="AB145" s="328"/>
      <c r="AC145" s="328"/>
      <c r="AD145" s="329"/>
      <c r="AE145" s="329"/>
      <c r="AF145" s="329"/>
      <c r="AG145" s="329"/>
      <c r="AH145" s="329"/>
      <c r="AI145" s="329"/>
      <c r="AJ145" s="329"/>
      <c r="AK145" s="329"/>
      <c r="AL145" s="329"/>
      <c r="AM145" s="329"/>
      <c r="AN145" s="329"/>
      <c r="AO145" s="329"/>
      <c r="AP145" s="329"/>
      <c r="AQ145" s="329"/>
      <c r="AR145" s="329"/>
      <c r="AS145" s="329"/>
      <c r="AT145" s="329"/>
      <c r="AU145" s="329"/>
      <c r="AV145" s="330"/>
    </row>
    <row r="146" spans="1:48" ht="15.75" x14ac:dyDescent="0.25">
      <c r="A146" s="467"/>
      <c r="B146" s="467"/>
      <c r="C146" s="467"/>
      <c r="D146" s="467"/>
      <c r="E146" s="467"/>
      <c r="F146" s="467"/>
      <c r="G146" s="468"/>
      <c r="H146" s="467"/>
      <c r="I146" s="467"/>
      <c r="J146" s="467"/>
      <c r="K146" s="467"/>
      <c r="L146" s="467"/>
      <c r="M146" s="467"/>
      <c r="N146" s="467"/>
      <c r="O146" s="467"/>
      <c r="P146" s="328"/>
      <c r="Q146" s="328"/>
      <c r="R146" s="328"/>
      <c r="S146" s="328"/>
      <c r="T146" s="328"/>
      <c r="U146" s="328"/>
      <c r="V146" s="328"/>
      <c r="W146" s="328"/>
      <c r="X146" s="328"/>
      <c r="Y146" s="328"/>
      <c r="Z146" s="328"/>
      <c r="AA146" s="328"/>
      <c r="AB146" s="328"/>
      <c r="AC146" s="328"/>
      <c r="AD146" s="329"/>
      <c r="AE146" s="329"/>
      <c r="AF146" s="329"/>
      <c r="AG146" s="329"/>
      <c r="AH146" s="329"/>
      <c r="AI146" s="329"/>
      <c r="AJ146" s="329"/>
      <c r="AK146" s="329"/>
      <c r="AL146" s="329"/>
      <c r="AM146" s="329"/>
      <c r="AN146" s="329"/>
      <c r="AO146" s="329"/>
      <c r="AP146" s="329"/>
      <c r="AQ146" s="329"/>
      <c r="AR146" s="329"/>
      <c r="AS146" s="329"/>
      <c r="AT146" s="329"/>
      <c r="AU146" s="329"/>
      <c r="AV146" s="330"/>
    </row>
    <row r="147" spans="1:48" ht="15.75" x14ac:dyDescent="0.25">
      <c r="A147" s="467"/>
      <c r="B147" s="467"/>
      <c r="C147" s="467"/>
      <c r="D147" s="467"/>
      <c r="E147" s="467"/>
      <c r="F147" s="467"/>
      <c r="G147" s="468"/>
      <c r="H147" s="467"/>
      <c r="I147" s="467"/>
      <c r="J147" s="467"/>
      <c r="K147" s="467"/>
      <c r="L147" s="467"/>
      <c r="M147" s="467"/>
      <c r="N147" s="467"/>
      <c r="O147" s="467"/>
      <c r="P147" s="328"/>
      <c r="Q147" s="328"/>
      <c r="R147" s="328"/>
      <c r="S147" s="328"/>
      <c r="T147" s="328"/>
      <c r="U147" s="328"/>
      <c r="V147" s="328"/>
      <c r="W147" s="328"/>
      <c r="X147" s="328"/>
      <c r="Y147" s="328"/>
      <c r="Z147" s="328"/>
      <c r="AA147" s="328"/>
      <c r="AB147" s="328"/>
      <c r="AC147" s="328"/>
      <c r="AD147" s="329"/>
      <c r="AE147" s="329"/>
      <c r="AF147" s="329"/>
      <c r="AG147" s="329"/>
      <c r="AH147" s="329"/>
      <c r="AI147" s="329"/>
      <c r="AJ147" s="329"/>
      <c r="AK147" s="329"/>
      <c r="AL147" s="329"/>
      <c r="AM147" s="329"/>
      <c r="AN147" s="329"/>
      <c r="AO147" s="329"/>
      <c r="AP147" s="329"/>
      <c r="AQ147" s="329"/>
      <c r="AR147" s="329"/>
      <c r="AS147" s="329"/>
      <c r="AT147" s="329"/>
      <c r="AU147" s="329"/>
      <c r="AV147" s="330"/>
    </row>
    <row r="148" spans="1:48" ht="15.75" x14ac:dyDescent="0.25">
      <c r="A148" s="467"/>
      <c r="B148" s="467"/>
      <c r="C148" s="467"/>
      <c r="D148" s="467"/>
      <c r="E148" s="467"/>
      <c r="F148" s="467"/>
      <c r="G148" s="468"/>
      <c r="H148" s="467"/>
      <c r="I148" s="467"/>
      <c r="J148" s="467"/>
      <c r="K148" s="467"/>
      <c r="L148" s="467"/>
      <c r="M148" s="467"/>
      <c r="N148" s="467"/>
      <c r="O148" s="467"/>
      <c r="P148" s="328"/>
      <c r="Q148" s="328"/>
      <c r="R148" s="328"/>
      <c r="S148" s="328"/>
      <c r="T148" s="328"/>
      <c r="U148" s="328"/>
      <c r="V148" s="328"/>
      <c r="W148" s="328"/>
      <c r="X148" s="328"/>
      <c r="Y148" s="328"/>
      <c r="Z148" s="328"/>
      <c r="AA148" s="328"/>
      <c r="AB148" s="328"/>
      <c r="AC148" s="328"/>
      <c r="AD148" s="329"/>
      <c r="AE148" s="329"/>
      <c r="AF148" s="329"/>
      <c r="AG148" s="329"/>
      <c r="AH148" s="329"/>
      <c r="AI148" s="329"/>
      <c r="AJ148" s="329"/>
      <c r="AK148" s="329"/>
      <c r="AL148" s="329"/>
      <c r="AM148" s="329"/>
      <c r="AN148" s="329"/>
      <c r="AO148" s="329"/>
      <c r="AP148" s="329"/>
      <c r="AQ148" s="329"/>
      <c r="AR148" s="329"/>
      <c r="AS148" s="329"/>
      <c r="AT148" s="329"/>
      <c r="AU148" s="329"/>
      <c r="AV148" s="330"/>
    </row>
    <row r="149" spans="1:48" ht="15.75" x14ac:dyDescent="0.25">
      <c r="A149" s="467"/>
      <c r="B149" s="467"/>
      <c r="C149" s="467"/>
      <c r="D149" s="467"/>
      <c r="E149" s="467"/>
      <c r="F149" s="467"/>
      <c r="G149" s="468"/>
      <c r="H149" s="467"/>
      <c r="I149" s="467"/>
      <c r="J149" s="467"/>
      <c r="K149" s="467"/>
      <c r="L149" s="467"/>
      <c r="M149" s="467"/>
      <c r="N149" s="467"/>
      <c r="O149" s="467"/>
      <c r="P149" s="328"/>
      <c r="Q149" s="328"/>
      <c r="R149" s="328"/>
      <c r="S149" s="328"/>
      <c r="T149" s="328"/>
      <c r="U149" s="328"/>
      <c r="V149" s="328"/>
      <c r="W149" s="328"/>
      <c r="X149" s="328"/>
      <c r="Y149" s="328"/>
      <c r="Z149" s="328"/>
      <c r="AA149" s="328"/>
      <c r="AB149" s="328"/>
      <c r="AC149" s="328"/>
      <c r="AD149" s="329"/>
      <c r="AE149" s="329"/>
      <c r="AF149" s="329"/>
      <c r="AG149" s="329"/>
      <c r="AH149" s="329"/>
      <c r="AI149" s="329"/>
      <c r="AJ149" s="329"/>
      <c r="AK149" s="329"/>
      <c r="AL149" s="329"/>
      <c r="AM149" s="329"/>
      <c r="AN149" s="329"/>
      <c r="AO149" s="329"/>
      <c r="AP149" s="329"/>
      <c r="AQ149" s="329"/>
      <c r="AR149" s="329"/>
      <c r="AS149" s="329"/>
      <c r="AT149" s="329"/>
      <c r="AU149" s="329"/>
      <c r="AV149" s="330"/>
    </row>
    <row r="150" spans="1:48" ht="15.75" x14ac:dyDescent="0.25">
      <c r="A150" s="467"/>
      <c r="B150" s="467"/>
      <c r="C150" s="467"/>
      <c r="D150" s="467"/>
      <c r="E150" s="467"/>
      <c r="F150" s="467"/>
      <c r="G150" s="468"/>
      <c r="H150" s="467"/>
      <c r="I150" s="467"/>
      <c r="J150" s="467"/>
      <c r="K150" s="467"/>
      <c r="L150" s="467"/>
      <c r="M150" s="467"/>
      <c r="N150" s="467"/>
      <c r="O150" s="467"/>
      <c r="P150" s="328"/>
      <c r="Q150" s="328"/>
      <c r="R150" s="328"/>
      <c r="S150" s="328"/>
      <c r="T150" s="328"/>
      <c r="U150" s="328"/>
      <c r="V150" s="328"/>
      <c r="W150" s="328"/>
      <c r="X150" s="328"/>
      <c r="Y150" s="328"/>
      <c r="Z150" s="328"/>
      <c r="AA150" s="328"/>
      <c r="AB150" s="328"/>
      <c r="AC150" s="328"/>
      <c r="AD150" s="329"/>
      <c r="AE150" s="329"/>
      <c r="AF150" s="329"/>
      <c r="AG150" s="329"/>
      <c r="AH150" s="329"/>
      <c r="AI150" s="329"/>
      <c r="AJ150" s="329"/>
      <c r="AK150" s="329"/>
      <c r="AL150" s="329"/>
      <c r="AM150" s="329"/>
      <c r="AN150" s="329"/>
      <c r="AO150" s="329"/>
      <c r="AP150" s="329"/>
      <c r="AQ150" s="329"/>
      <c r="AR150" s="329"/>
      <c r="AS150" s="329"/>
      <c r="AT150" s="329"/>
      <c r="AU150" s="329"/>
      <c r="AV150" s="330"/>
    </row>
    <row r="151" spans="1:48" ht="15.75" x14ac:dyDescent="0.25">
      <c r="A151" s="467"/>
      <c r="B151" s="467"/>
      <c r="C151" s="467"/>
      <c r="D151" s="467"/>
      <c r="E151" s="467"/>
      <c r="F151" s="467"/>
      <c r="G151" s="468"/>
      <c r="H151" s="467"/>
      <c r="I151" s="467"/>
      <c r="J151" s="467"/>
      <c r="K151" s="467"/>
      <c r="L151" s="467"/>
      <c r="M151" s="467"/>
      <c r="N151" s="467"/>
      <c r="O151" s="467"/>
      <c r="P151" s="328"/>
      <c r="Q151" s="328"/>
      <c r="R151" s="328"/>
      <c r="S151" s="328"/>
      <c r="T151" s="328"/>
      <c r="U151" s="328"/>
      <c r="V151" s="328"/>
      <c r="W151" s="328"/>
      <c r="X151" s="328"/>
      <c r="Y151" s="328"/>
      <c r="Z151" s="328"/>
      <c r="AA151" s="328"/>
      <c r="AB151" s="328"/>
      <c r="AC151" s="328"/>
      <c r="AD151" s="329"/>
      <c r="AE151" s="329"/>
      <c r="AF151" s="329"/>
      <c r="AG151" s="329"/>
      <c r="AH151" s="329"/>
      <c r="AI151" s="329"/>
      <c r="AJ151" s="329"/>
      <c r="AK151" s="329"/>
      <c r="AL151" s="329"/>
      <c r="AM151" s="329"/>
      <c r="AN151" s="329"/>
      <c r="AO151" s="329"/>
      <c r="AP151" s="329"/>
      <c r="AQ151" s="329"/>
      <c r="AR151" s="329"/>
      <c r="AS151" s="329"/>
      <c r="AT151" s="329"/>
      <c r="AU151" s="329"/>
      <c r="AV151" s="330"/>
    </row>
    <row r="152" spans="1:48" ht="15.75" x14ac:dyDescent="0.25">
      <c r="A152" s="467"/>
      <c r="B152" s="467"/>
      <c r="C152" s="467"/>
      <c r="D152" s="467"/>
      <c r="E152" s="467"/>
      <c r="F152" s="467"/>
      <c r="G152" s="468"/>
      <c r="H152" s="467"/>
      <c r="I152" s="467"/>
      <c r="J152" s="467"/>
      <c r="K152" s="467"/>
      <c r="L152" s="467"/>
      <c r="M152" s="467"/>
      <c r="N152" s="467"/>
      <c r="O152" s="467"/>
      <c r="P152" s="328"/>
      <c r="Q152" s="328"/>
      <c r="R152" s="328"/>
      <c r="S152" s="328"/>
      <c r="T152" s="328"/>
      <c r="U152" s="328"/>
      <c r="V152" s="328"/>
      <c r="W152" s="328"/>
      <c r="X152" s="328"/>
      <c r="Y152" s="328"/>
      <c r="Z152" s="328"/>
      <c r="AA152" s="328"/>
      <c r="AB152" s="328"/>
      <c r="AC152" s="328"/>
      <c r="AD152" s="329"/>
      <c r="AE152" s="329"/>
      <c r="AF152" s="329"/>
      <c r="AG152" s="329"/>
      <c r="AH152" s="329"/>
      <c r="AI152" s="329"/>
      <c r="AJ152" s="329"/>
      <c r="AK152" s="329"/>
      <c r="AL152" s="329"/>
      <c r="AM152" s="329"/>
      <c r="AN152" s="329"/>
      <c r="AO152" s="329"/>
      <c r="AP152" s="329"/>
      <c r="AQ152" s="329"/>
      <c r="AR152" s="329"/>
      <c r="AS152" s="329"/>
      <c r="AT152" s="329"/>
      <c r="AU152" s="329"/>
      <c r="AV152" s="330"/>
    </row>
    <row r="153" spans="1:48" ht="15.75" x14ac:dyDescent="0.25">
      <c r="A153" s="467"/>
      <c r="B153" s="467"/>
      <c r="C153" s="467"/>
      <c r="D153" s="467"/>
      <c r="E153" s="467"/>
      <c r="F153" s="467"/>
      <c r="G153" s="468"/>
      <c r="H153" s="467"/>
      <c r="I153" s="467"/>
      <c r="J153" s="467"/>
      <c r="K153" s="467"/>
      <c r="L153" s="467"/>
      <c r="M153" s="467"/>
      <c r="N153" s="467"/>
      <c r="O153" s="467"/>
      <c r="P153" s="328"/>
      <c r="Q153" s="328"/>
      <c r="R153" s="328"/>
      <c r="S153" s="328"/>
      <c r="T153" s="328"/>
      <c r="U153" s="328"/>
      <c r="V153" s="328"/>
      <c r="W153" s="328"/>
      <c r="X153" s="328"/>
      <c r="Y153" s="328"/>
      <c r="Z153" s="328"/>
      <c r="AA153" s="328"/>
      <c r="AB153" s="328"/>
      <c r="AC153" s="328"/>
      <c r="AD153" s="329"/>
      <c r="AE153" s="329"/>
      <c r="AF153" s="329"/>
      <c r="AG153" s="329"/>
      <c r="AH153" s="329"/>
      <c r="AI153" s="329"/>
      <c r="AJ153" s="329"/>
      <c r="AK153" s="329"/>
      <c r="AL153" s="329"/>
      <c r="AM153" s="329"/>
      <c r="AN153" s="329"/>
      <c r="AO153" s="329"/>
      <c r="AP153" s="329"/>
      <c r="AQ153" s="329"/>
      <c r="AR153" s="329"/>
      <c r="AS153" s="329"/>
      <c r="AT153" s="329"/>
      <c r="AU153" s="329"/>
      <c r="AV153" s="330"/>
    </row>
    <row r="154" spans="1:48" ht="15.75" x14ac:dyDescent="0.25">
      <c r="A154" s="467"/>
      <c r="B154" s="467"/>
      <c r="C154" s="467"/>
      <c r="D154" s="467"/>
      <c r="E154" s="467"/>
      <c r="F154" s="467"/>
      <c r="G154" s="468"/>
      <c r="H154" s="467"/>
      <c r="I154" s="467"/>
      <c r="J154" s="467"/>
      <c r="K154" s="467"/>
      <c r="L154" s="467"/>
      <c r="M154" s="467"/>
      <c r="N154" s="467"/>
      <c r="O154" s="467"/>
      <c r="P154" s="328"/>
      <c r="Q154" s="328"/>
      <c r="R154" s="328"/>
      <c r="S154" s="328"/>
      <c r="T154" s="328"/>
      <c r="U154" s="328"/>
      <c r="V154" s="328"/>
      <c r="W154" s="328"/>
      <c r="X154" s="328"/>
      <c r="Y154" s="328"/>
      <c r="Z154" s="328"/>
      <c r="AA154" s="328"/>
      <c r="AB154" s="328"/>
      <c r="AC154" s="328"/>
      <c r="AD154" s="329"/>
      <c r="AE154" s="329"/>
      <c r="AF154" s="329"/>
      <c r="AG154" s="329"/>
      <c r="AH154" s="329"/>
      <c r="AI154" s="329"/>
      <c r="AJ154" s="329"/>
      <c r="AK154" s="329"/>
      <c r="AL154" s="329"/>
      <c r="AM154" s="329"/>
      <c r="AN154" s="329"/>
      <c r="AO154" s="329"/>
      <c r="AP154" s="329"/>
      <c r="AQ154" s="329"/>
      <c r="AR154" s="329"/>
      <c r="AS154" s="329"/>
      <c r="AT154" s="329"/>
      <c r="AU154" s="329"/>
      <c r="AV154" s="330"/>
    </row>
    <row r="155" spans="1:48" ht="15.75" x14ac:dyDescent="0.25">
      <c r="A155" s="467"/>
      <c r="B155" s="467"/>
      <c r="C155" s="467"/>
      <c r="D155" s="467"/>
      <c r="E155" s="467"/>
      <c r="F155" s="467"/>
      <c r="G155" s="468"/>
      <c r="H155" s="467"/>
      <c r="I155" s="467"/>
      <c r="J155" s="467"/>
      <c r="K155" s="467"/>
      <c r="L155" s="467"/>
      <c r="M155" s="467"/>
      <c r="N155" s="467"/>
      <c r="O155" s="467"/>
      <c r="P155" s="328"/>
      <c r="Q155" s="328"/>
      <c r="R155" s="328"/>
      <c r="S155" s="328"/>
      <c r="T155" s="328"/>
      <c r="U155" s="328"/>
      <c r="V155" s="328"/>
      <c r="W155" s="328"/>
      <c r="X155" s="328"/>
      <c r="Y155" s="328"/>
      <c r="Z155" s="328"/>
      <c r="AA155" s="328"/>
      <c r="AB155" s="328"/>
      <c r="AC155" s="328"/>
      <c r="AD155" s="329"/>
      <c r="AE155" s="329"/>
      <c r="AF155" s="329"/>
      <c r="AG155" s="329"/>
      <c r="AH155" s="329"/>
      <c r="AI155" s="329"/>
      <c r="AJ155" s="329"/>
      <c r="AK155" s="329"/>
      <c r="AL155" s="329"/>
      <c r="AM155" s="329"/>
      <c r="AN155" s="329"/>
      <c r="AO155" s="329"/>
      <c r="AP155" s="329"/>
      <c r="AQ155" s="329"/>
      <c r="AR155" s="329"/>
      <c r="AS155" s="329"/>
      <c r="AT155" s="329"/>
      <c r="AU155" s="329"/>
      <c r="AV155" s="330"/>
    </row>
    <row r="156" spans="1:48" ht="15.75" x14ac:dyDescent="0.25">
      <c r="A156" s="467"/>
      <c r="B156" s="467"/>
      <c r="C156" s="467"/>
      <c r="D156" s="467"/>
      <c r="E156" s="467"/>
      <c r="F156" s="467"/>
      <c r="G156" s="468"/>
      <c r="H156" s="467"/>
      <c r="I156" s="467"/>
      <c r="J156" s="467"/>
      <c r="K156" s="467"/>
      <c r="L156" s="467"/>
      <c r="M156" s="467"/>
      <c r="N156" s="467"/>
      <c r="O156" s="467"/>
      <c r="P156" s="328"/>
      <c r="Q156" s="328"/>
      <c r="R156" s="328"/>
      <c r="S156" s="328"/>
      <c r="T156" s="328"/>
      <c r="U156" s="328"/>
      <c r="V156" s="328"/>
      <c r="W156" s="328"/>
      <c r="X156" s="328"/>
      <c r="Y156" s="328"/>
      <c r="Z156" s="328"/>
      <c r="AA156" s="328"/>
      <c r="AB156" s="328"/>
      <c r="AC156" s="328"/>
      <c r="AD156" s="329"/>
      <c r="AE156" s="329"/>
      <c r="AF156" s="329"/>
      <c r="AG156" s="329"/>
      <c r="AH156" s="329"/>
      <c r="AI156" s="329"/>
      <c r="AJ156" s="329"/>
      <c r="AK156" s="329"/>
      <c r="AL156" s="329"/>
      <c r="AM156" s="329"/>
      <c r="AN156" s="329"/>
      <c r="AO156" s="329"/>
      <c r="AP156" s="329"/>
      <c r="AQ156" s="329"/>
      <c r="AR156" s="329"/>
      <c r="AS156" s="329"/>
      <c r="AT156" s="329"/>
      <c r="AU156" s="329"/>
      <c r="AV156" s="330"/>
    </row>
    <row r="157" spans="1:48" ht="15.75" x14ac:dyDescent="0.25">
      <c r="A157" s="467"/>
      <c r="B157" s="467"/>
      <c r="C157" s="467"/>
      <c r="D157" s="467"/>
      <c r="E157" s="467"/>
      <c r="F157" s="467"/>
      <c r="G157" s="468"/>
      <c r="H157" s="467"/>
      <c r="I157" s="467"/>
      <c r="J157" s="467"/>
      <c r="K157" s="467"/>
      <c r="L157" s="467"/>
      <c r="M157" s="467"/>
      <c r="N157" s="467"/>
      <c r="O157" s="467"/>
      <c r="P157" s="328"/>
      <c r="Q157" s="328"/>
      <c r="R157" s="328"/>
      <c r="S157" s="328"/>
      <c r="T157" s="328"/>
      <c r="U157" s="328"/>
      <c r="V157" s="328"/>
      <c r="W157" s="328"/>
      <c r="X157" s="328"/>
      <c r="Y157" s="328"/>
      <c r="Z157" s="328"/>
      <c r="AA157" s="328"/>
      <c r="AB157" s="328"/>
      <c r="AC157" s="328"/>
      <c r="AD157" s="329"/>
      <c r="AE157" s="329"/>
      <c r="AF157" s="329"/>
      <c r="AG157" s="329"/>
      <c r="AH157" s="329"/>
      <c r="AI157" s="329"/>
      <c r="AJ157" s="329"/>
      <c r="AK157" s="329"/>
      <c r="AL157" s="329"/>
      <c r="AM157" s="329"/>
      <c r="AN157" s="329"/>
      <c r="AO157" s="329"/>
      <c r="AP157" s="329"/>
      <c r="AQ157" s="329"/>
      <c r="AR157" s="329"/>
      <c r="AS157" s="329"/>
      <c r="AT157" s="329"/>
      <c r="AU157" s="329"/>
      <c r="AV157" s="330"/>
    </row>
    <row r="158" spans="1:48" ht="15.75" x14ac:dyDescent="0.25">
      <c r="A158" s="467"/>
      <c r="B158" s="467"/>
      <c r="C158" s="467"/>
      <c r="D158" s="467"/>
      <c r="E158" s="467"/>
      <c r="F158" s="467"/>
      <c r="G158" s="468"/>
      <c r="H158" s="467"/>
      <c r="I158" s="467"/>
      <c r="J158" s="467"/>
      <c r="K158" s="467"/>
      <c r="L158" s="467"/>
      <c r="M158" s="467"/>
      <c r="N158" s="467"/>
      <c r="O158" s="467"/>
      <c r="P158" s="328"/>
      <c r="Q158" s="328"/>
      <c r="R158" s="328"/>
      <c r="S158" s="328"/>
      <c r="T158" s="328"/>
      <c r="U158" s="328"/>
      <c r="V158" s="328"/>
      <c r="W158" s="328"/>
      <c r="X158" s="328"/>
      <c r="Y158" s="328"/>
      <c r="Z158" s="328"/>
      <c r="AA158" s="328"/>
      <c r="AB158" s="328"/>
      <c r="AC158" s="328"/>
      <c r="AD158" s="329"/>
      <c r="AE158" s="329"/>
      <c r="AF158" s="329"/>
      <c r="AG158" s="329"/>
      <c r="AH158" s="329"/>
      <c r="AI158" s="329"/>
      <c r="AJ158" s="329"/>
      <c r="AK158" s="329"/>
      <c r="AL158" s="329"/>
      <c r="AM158" s="329"/>
      <c r="AN158" s="329"/>
      <c r="AO158" s="329"/>
      <c r="AP158" s="329"/>
      <c r="AQ158" s="329"/>
      <c r="AR158" s="329"/>
      <c r="AS158" s="329"/>
      <c r="AT158" s="329"/>
      <c r="AU158" s="329"/>
      <c r="AV158" s="330"/>
    </row>
    <row r="159" spans="1:48" ht="15.75" x14ac:dyDescent="0.25">
      <c r="A159" s="467"/>
      <c r="B159" s="467"/>
      <c r="C159" s="467"/>
      <c r="D159" s="467"/>
      <c r="E159" s="467"/>
      <c r="F159" s="467"/>
      <c r="G159" s="468"/>
      <c r="H159" s="467"/>
      <c r="I159" s="467"/>
      <c r="J159" s="467"/>
      <c r="K159" s="467"/>
      <c r="L159" s="467"/>
      <c r="M159" s="467"/>
      <c r="N159" s="467"/>
      <c r="O159" s="467"/>
      <c r="P159" s="328"/>
      <c r="Q159" s="328"/>
      <c r="R159" s="328"/>
      <c r="S159" s="328"/>
      <c r="T159" s="328"/>
      <c r="U159" s="328"/>
      <c r="V159" s="328"/>
      <c r="W159" s="328"/>
      <c r="X159" s="328"/>
      <c r="Y159" s="328"/>
      <c r="Z159" s="328"/>
      <c r="AA159" s="328"/>
      <c r="AB159" s="328"/>
      <c r="AC159" s="328"/>
      <c r="AD159" s="329"/>
      <c r="AE159" s="329"/>
      <c r="AF159" s="329"/>
      <c r="AG159" s="329"/>
      <c r="AH159" s="329"/>
      <c r="AI159" s="329"/>
      <c r="AJ159" s="329"/>
      <c r="AK159" s="329"/>
      <c r="AL159" s="329"/>
      <c r="AM159" s="329"/>
      <c r="AN159" s="329"/>
      <c r="AO159" s="329"/>
      <c r="AP159" s="329"/>
      <c r="AQ159" s="329"/>
      <c r="AR159" s="329"/>
      <c r="AS159" s="329"/>
      <c r="AT159" s="329"/>
      <c r="AU159" s="329"/>
      <c r="AV159" s="330"/>
    </row>
    <row r="160" spans="1:48" ht="15.75" x14ac:dyDescent="0.25">
      <c r="A160" s="467"/>
      <c r="B160" s="467"/>
      <c r="C160" s="467"/>
      <c r="D160" s="467"/>
      <c r="E160" s="467"/>
      <c r="F160" s="467"/>
      <c r="G160" s="467"/>
      <c r="H160" s="468"/>
      <c r="I160" s="467"/>
      <c r="J160" s="467"/>
      <c r="K160" s="467"/>
      <c r="L160" s="467"/>
      <c r="M160" s="467"/>
      <c r="N160" s="467"/>
      <c r="O160" s="467"/>
      <c r="P160" s="328"/>
      <c r="Q160" s="328"/>
      <c r="R160" s="328"/>
      <c r="S160" s="328"/>
      <c r="T160" s="328"/>
      <c r="U160" s="328"/>
      <c r="V160" s="328"/>
      <c r="W160" s="328"/>
      <c r="X160" s="328"/>
      <c r="Y160" s="328"/>
      <c r="Z160" s="328"/>
      <c r="AA160" s="328"/>
      <c r="AB160" s="328"/>
      <c r="AC160" s="328"/>
      <c r="AD160" s="329"/>
      <c r="AE160" s="329"/>
      <c r="AF160" s="329"/>
      <c r="AG160" s="329"/>
      <c r="AH160" s="329"/>
      <c r="AI160" s="329"/>
      <c r="AJ160" s="329"/>
      <c r="AK160" s="329"/>
      <c r="AL160" s="329"/>
      <c r="AM160" s="329"/>
      <c r="AN160" s="329"/>
      <c r="AO160" s="329"/>
      <c r="AP160" s="329"/>
      <c r="AQ160" s="329"/>
      <c r="AR160" s="329"/>
      <c r="AS160" s="329"/>
      <c r="AT160" s="329"/>
      <c r="AU160" s="329"/>
      <c r="AV160" s="330"/>
    </row>
    <row r="161" spans="1:48" ht="15.75" x14ac:dyDescent="0.25">
      <c r="A161" s="467"/>
      <c r="B161" s="467"/>
      <c r="C161" s="467"/>
      <c r="D161" s="467"/>
      <c r="E161" s="467"/>
      <c r="F161" s="467"/>
      <c r="G161" s="467"/>
      <c r="H161" s="467"/>
      <c r="I161" s="467"/>
      <c r="J161" s="467"/>
      <c r="K161" s="467"/>
      <c r="L161" s="467"/>
      <c r="M161" s="467"/>
      <c r="N161" s="467"/>
      <c r="O161" s="467"/>
      <c r="P161" s="328"/>
      <c r="Q161" s="328"/>
      <c r="R161" s="328"/>
      <c r="S161" s="328"/>
      <c r="T161" s="328"/>
      <c r="U161" s="328"/>
      <c r="V161" s="328"/>
      <c r="W161" s="328"/>
      <c r="X161" s="328"/>
      <c r="Y161" s="328"/>
      <c r="Z161" s="328"/>
      <c r="AA161" s="328"/>
      <c r="AB161" s="328"/>
      <c r="AC161" s="328"/>
      <c r="AD161" s="329"/>
      <c r="AE161" s="329"/>
      <c r="AF161" s="329"/>
      <c r="AG161" s="329"/>
      <c r="AH161" s="329"/>
      <c r="AI161" s="329"/>
      <c r="AJ161" s="329"/>
      <c r="AK161" s="329"/>
      <c r="AL161" s="329"/>
      <c r="AM161" s="329"/>
      <c r="AN161" s="329"/>
      <c r="AO161" s="329"/>
      <c r="AP161" s="329"/>
      <c r="AQ161" s="329"/>
      <c r="AR161" s="329"/>
      <c r="AS161" s="329"/>
      <c r="AT161" s="329"/>
      <c r="AU161" s="329"/>
      <c r="AV161" s="330"/>
    </row>
    <row r="162" spans="1:48" ht="15.75" x14ac:dyDescent="0.25">
      <c r="A162" s="467"/>
      <c r="B162" s="467"/>
      <c r="C162" s="467"/>
      <c r="D162" s="467"/>
      <c r="E162" s="467"/>
      <c r="F162" s="467"/>
      <c r="G162" s="467"/>
      <c r="H162" s="467"/>
      <c r="I162" s="467"/>
      <c r="J162" s="467"/>
      <c r="K162" s="467"/>
      <c r="L162" s="467"/>
      <c r="M162" s="467"/>
      <c r="N162" s="467"/>
      <c r="O162" s="467"/>
      <c r="P162" s="328"/>
      <c r="Q162" s="328"/>
      <c r="R162" s="328"/>
      <c r="S162" s="328"/>
      <c r="T162" s="328"/>
      <c r="U162" s="328"/>
      <c r="V162" s="328"/>
      <c r="W162" s="328"/>
      <c r="X162" s="328"/>
      <c r="Y162" s="328"/>
      <c r="Z162" s="328"/>
      <c r="AA162" s="328"/>
      <c r="AB162" s="328"/>
      <c r="AC162" s="328"/>
      <c r="AD162" s="329"/>
      <c r="AE162" s="329"/>
      <c r="AF162" s="329"/>
      <c r="AG162" s="329"/>
      <c r="AH162" s="329"/>
      <c r="AI162" s="329"/>
      <c r="AJ162" s="329"/>
      <c r="AK162" s="329"/>
      <c r="AL162" s="329"/>
      <c r="AM162" s="329"/>
      <c r="AN162" s="329"/>
      <c r="AO162" s="329"/>
      <c r="AP162" s="329"/>
      <c r="AQ162" s="329"/>
      <c r="AR162" s="329"/>
      <c r="AS162" s="329"/>
      <c r="AT162" s="329"/>
      <c r="AU162" s="329"/>
      <c r="AV162" s="330"/>
    </row>
    <row r="163" spans="1:48" ht="15.75" x14ac:dyDescent="0.25">
      <c r="A163" s="467"/>
      <c r="B163" s="467"/>
      <c r="C163" s="467"/>
      <c r="D163" s="467"/>
      <c r="E163" s="467"/>
      <c r="F163" s="467"/>
      <c r="G163" s="467"/>
      <c r="H163" s="467"/>
      <c r="I163" s="467"/>
      <c r="J163" s="467"/>
      <c r="K163" s="467"/>
      <c r="L163" s="467"/>
      <c r="M163" s="467"/>
      <c r="N163" s="467"/>
      <c r="O163" s="467"/>
      <c r="P163" s="328"/>
      <c r="Q163" s="328"/>
      <c r="R163" s="328"/>
      <c r="S163" s="328"/>
      <c r="T163" s="328"/>
      <c r="U163" s="328"/>
      <c r="V163" s="328"/>
      <c r="W163" s="328"/>
      <c r="X163" s="328"/>
      <c r="Y163" s="328"/>
      <c r="Z163" s="328"/>
      <c r="AA163" s="328"/>
      <c r="AB163" s="328"/>
      <c r="AC163" s="328"/>
      <c r="AD163" s="329"/>
      <c r="AE163" s="329"/>
      <c r="AF163" s="329"/>
      <c r="AG163" s="329"/>
      <c r="AH163" s="329"/>
      <c r="AI163" s="329"/>
      <c r="AJ163" s="329"/>
      <c r="AK163" s="329"/>
      <c r="AL163" s="329"/>
      <c r="AM163" s="329"/>
      <c r="AN163" s="329"/>
      <c r="AO163" s="329"/>
      <c r="AP163" s="329"/>
      <c r="AQ163" s="329"/>
      <c r="AR163" s="329"/>
      <c r="AS163" s="329"/>
      <c r="AT163" s="329"/>
      <c r="AU163" s="329"/>
      <c r="AV163" s="330"/>
    </row>
    <row r="164" spans="1:48" ht="15.75" x14ac:dyDescent="0.25">
      <c r="A164" s="467"/>
      <c r="B164" s="467"/>
      <c r="C164" s="467"/>
      <c r="D164" s="467"/>
      <c r="E164" s="467"/>
      <c r="F164" s="467"/>
      <c r="G164" s="467"/>
      <c r="H164" s="467"/>
      <c r="I164" s="467"/>
      <c r="J164" s="467"/>
      <c r="K164" s="467"/>
      <c r="L164" s="467"/>
      <c r="M164" s="467"/>
      <c r="N164" s="467"/>
      <c r="O164" s="467"/>
      <c r="P164" s="328"/>
      <c r="Q164" s="328"/>
      <c r="R164" s="328"/>
      <c r="S164" s="328"/>
      <c r="T164" s="328"/>
      <c r="U164" s="328"/>
      <c r="V164" s="328"/>
      <c r="W164" s="328"/>
      <c r="X164" s="328"/>
      <c r="Y164" s="328"/>
      <c r="Z164" s="328"/>
      <c r="AA164" s="328"/>
      <c r="AB164" s="328"/>
      <c r="AC164" s="328"/>
      <c r="AD164" s="329"/>
      <c r="AE164" s="329"/>
      <c r="AF164" s="329"/>
      <c r="AG164" s="329"/>
      <c r="AH164" s="329"/>
      <c r="AI164" s="329"/>
      <c r="AJ164" s="329"/>
      <c r="AK164" s="329"/>
      <c r="AL164" s="329"/>
      <c r="AM164" s="329"/>
      <c r="AN164" s="329"/>
      <c r="AO164" s="329"/>
      <c r="AP164" s="329"/>
      <c r="AQ164" s="329"/>
      <c r="AR164" s="329"/>
      <c r="AS164" s="329"/>
      <c r="AT164" s="329"/>
      <c r="AU164" s="329"/>
      <c r="AV164" s="330"/>
    </row>
    <row r="165" spans="1:48" ht="15.75" x14ac:dyDescent="0.25">
      <c r="A165" s="467"/>
      <c r="B165" s="467"/>
      <c r="C165" s="467"/>
      <c r="D165" s="467"/>
      <c r="E165" s="467"/>
      <c r="F165" s="467"/>
      <c r="G165" s="467"/>
      <c r="H165" s="467"/>
      <c r="I165" s="467"/>
      <c r="J165" s="467"/>
      <c r="K165" s="467"/>
      <c r="L165" s="467"/>
      <c r="M165" s="467"/>
      <c r="N165" s="467"/>
      <c r="O165" s="467"/>
      <c r="P165" s="328"/>
      <c r="Q165" s="328"/>
      <c r="R165" s="328"/>
      <c r="S165" s="328"/>
      <c r="T165" s="328"/>
      <c r="U165" s="328"/>
      <c r="V165" s="328"/>
      <c r="W165" s="328"/>
      <c r="X165" s="328"/>
      <c r="Y165" s="328"/>
      <c r="Z165" s="328"/>
      <c r="AA165" s="328"/>
      <c r="AB165" s="328"/>
      <c r="AC165" s="328"/>
      <c r="AD165" s="329"/>
      <c r="AE165" s="329"/>
      <c r="AF165" s="329"/>
      <c r="AG165" s="329"/>
      <c r="AH165" s="329"/>
      <c r="AI165" s="329"/>
      <c r="AJ165" s="329"/>
      <c r="AK165" s="329"/>
      <c r="AL165" s="329"/>
      <c r="AM165" s="329"/>
      <c r="AN165" s="329"/>
      <c r="AO165" s="329"/>
      <c r="AP165" s="329"/>
      <c r="AQ165" s="329"/>
      <c r="AR165" s="329"/>
      <c r="AS165" s="329"/>
      <c r="AT165" s="329"/>
      <c r="AU165" s="329"/>
      <c r="AV165" s="330"/>
    </row>
    <row r="166" spans="1:48" ht="15.75" x14ac:dyDescent="0.25">
      <c r="A166" s="467"/>
      <c r="B166" s="467"/>
      <c r="C166" s="467"/>
      <c r="D166" s="467"/>
      <c r="E166" s="467"/>
      <c r="F166" s="467"/>
      <c r="G166" s="467"/>
      <c r="H166" s="467"/>
      <c r="I166" s="467"/>
      <c r="J166" s="467"/>
      <c r="K166" s="467"/>
      <c r="L166" s="467"/>
      <c r="M166" s="467"/>
      <c r="N166" s="467"/>
      <c r="O166" s="467"/>
      <c r="P166" s="328"/>
      <c r="Q166" s="328"/>
      <c r="R166" s="328"/>
      <c r="S166" s="328"/>
      <c r="T166" s="328"/>
      <c r="U166" s="328"/>
      <c r="V166" s="328"/>
      <c r="W166" s="328"/>
      <c r="X166" s="328"/>
      <c r="Y166" s="328"/>
      <c r="Z166" s="328"/>
      <c r="AA166" s="328"/>
      <c r="AB166" s="328"/>
      <c r="AC166" s="328"/>
      <c r="AD166" s="329"/>
      <c r="AE166" s="329"/>
      <c r="AF166" s="329"/>
      <c r="AG166" s="329"/>
      <c r="AH166" s="329"/>
      <c r="AI166" s="329"/>
      <c r="AJ166" s="329"/>
      <c r="AK166" s="329"/>
      <c r="AL166" s="329"/>
      <c r="AM166" s="329"/>
      <c r="AN166" s="329"/>
      <c r="AO166" s="329"/>
      <c r="AP166" s="329"/>
      <c r="AQ166" s="329"/>
      <c r="AR166" s="329"/>
      <c r="AS166" s="329"/>
      <c r="AT166" s="329"/>
      <c r="AU166" s="329"/>
      <c r="AV166" s="330"/>
    </row>
    <row r="167" spans="1:48" ht="15.75" x14ac:dyDescent="0.25">
      <c r="A167" s="467"/>
      <c r="B167" s="467"/>
      <c r="C167" s="467"/>
      <c r="D167" s="467"/>
      <c r="E167" s="467"/>
      <c r="F167" s="467"/>
      <c r="G167" s="467"/>
      <c r="H167" s="467"/>
      <c r="I167" s="467"/>
      <c r="J167" s="467"/>
      <c r="K167" s="467"/>
      <c r="L167" s="467"/>
      <c r="M167" s="467"/>
      <c r="N167" s="467"/>
      <c r="O167" s="467"/>
      <c r="P167" s="328"/>
      <c r="Q167" s="328"/>
      <c r="R167" s="328"/>
      <c r="S167" s="328"/>
      <c r="T167" s="328"/>
      <c r="U167" s="328"/>
      <c r="V167" s="328"/>
      <c r="W167" s="328"/>
      <c r="X167" s="328"/>
      <c r="Y167" s="328"/>
      <c r="Z167" s="328"/>
      <c r="AA167" s="328"/>
      <c r="AB167" s="328"/>
      <c r="AC167" s="328"/>
      <c r="AD167" s="329"/>
      <c r="AE167" s="329"/>
      <c r="AF167" s="329"/>
      <c r="AG167" s="329"/>
      <c r="AH167" s="329"/>
      <c r="AI167" s="329"/>
      <c r="AJ167" s="329"/>
      <c r="AK167" s="329"/>
      <c r="AL167" s="329"/>
      <c r="AM167" s="329"/>
      <c r="AN167" s="329"/>
      <c r="AO167" s="329"/>
      <c r="AP167" s="329"/>
      <c r="AQ167" s="329"/>
      <c r="AR167" s="329"/>
      <c r="AS167" s="329"/>
      <c r="AT167" s="329"/>
      <c r="AU167" s="329"/>
      <c r="AV167" s="330"/>
    </row>
    <row r="168" spans="1:48" ht="15.75" x14ac:dyDescent="0.25">
      <c r="A168" s="467"/>
      <c r="B168" s="467"/>
      <c r="C168" s="467"/>
      <c r="D168" s="467"/>
      <c r="E168" s="467"/>
      <c r="F168" s="467"/>
      <c r="G168" s="467"/>
      <c r="H168" s="467"/>
      <c r="I168" s="467"/>
      <c r="J168" s="467"/>
      <c r="K168" s="467"/>
      <c r="L168" s="467"/>
      <c r="M168" s="467"/>
      <c r="N168" s="467"/>
      <c r="O168" s="467"/>
      <c r="P168" s="328"/>
      <c r="Q168" s="328"/>
      <c r="R168" s="328"/>
      <c r="S168" s="328"/>
      <c r="T168" s="328"/>
      <c r="U168" s="328"/>
      <c r="V168" s="328"/>
      <c r="W168" s="328"/>
      <c r="X168" s="328"/>
      <c r="Y168" s="328"/>
      <c r="Z168" s="328"/>
      <c r="AA168" s="328"/>
      <c r="AB168" s="328"/>
      <c r="AC168" s="328"/>
      <c r="AD168" s="329"/>
      <c r="AE168" s="329"/>
      <c r="AF168" s="329"/>
      <c r="AG168" s="329"/>
      <c r="AH168" s="329"/>
      <c r="AI168" s="329"/>
      <c r="AJ168" s="329"/>
      <c r="AK168" s="329"/>
      <c r="AL168" s="329"/>
      <c r="AM168" s="329"/>
      <c r="AN168" s="329"/>
      <c r="AO168" s="329"/>
      <c r="AP168" s="329"/>
      <c r="AQ168" s="329"/>
      <c r="AR168" s="329"/>
      <c r="AS168" s="329"/>
      <c r="AT168" s="329"/>
      <c r="AU168" s="329"/>
      <c r="AV168" s="330"/>
    </row>
    <row r="169" spans="1:48" ht="15.75" x14ac:dyDescent="0.25">
      <c r="A169" s="467"/>
      <c r="B169" s="467"/>
      <c r="C169" s="467"/>
      <c r="D169" s="467"/>
      <c r="E169" s="467"/>
      <c r="F169" s="467"/>
      <c r="G169" s="467"/>
      <c r="H169" s="467"/>
      <c r="I169" s="467"/>
      <c r="J169" s="467"/>
      <c r="K169" s="467"/>
      <c r="L169" s="467"/>
      <c r="M169" s="467"/>
      <c r="N169" s="467"/>
      <c r="O169" s="467"/>
      <c r="P169" s="328"/>
      <c r="Q169" s="328"/>
      <c r="R169" s="328"/>
      <c r="S169" s="328"/>
      <c r="T169" s="328"/>
      <c r="U169" s="328"/>
      <c r="V169" s="328"/>
      <c r="W169" s="328"/>
      <c r="X169" s="328"/>
      <c r="Y169" s="328"/>
      <c r="Z169" s="328"/>
      <c r="AA169" s="328"/>
      <c r="AB169" s="328"/>
      <c r="AC169" s="328"/>
      <c r="AD169" s="329"/>
      <c r="AE169" s="329"/>
      <c r="AF169" s="329"/>
      <c r="AG169" s="329"/>
      <c r="AH169" s="329"/>
      <c r="AI169" s="329"/>
      <c r="AJ169" s="329"/>
      <c r="AK169" s="329"/>
      <c r="AL169" s="329"/>
      <c r="AM169" s="329"/>
      <c r="AN169" s="329"/>
      <c r="AO169" s="329"/>
      <c r="AP169" s="329"/>
      <c r="AQ169" s="329"/>
      <c r="AR169" s="329"/>
      <c r="AS169" s="329"/>
      <c r="AT169" s="329"/>
      <c r="AU169" s="329"/>
      <c r="AV169" s="330"/>
    </row>
    <row r="170" spans="1:48" ht="15.75" x14ac:dyDescent="0.25">
      <c r="A170" s="467"/>
      <c r="B170" s="467"/>
      <c r="C170" s="467"/>
      <c r="D170" s="467"/>
      <c r="E170" s="467"/>
      <c r="F170" s="467"/>
      <c r="G170" s="467"/>
      <c r="H170" s="467"/>
      <c r="I170" s="467"/>
      <c r="J170" s="467"/>
      <c r="K170" s="467"/>
      <c r="L170" s="467"/>
      <c r="M170" s="467"/>
      <c r="N170" s="467"/>
      <c r="O170" s="467"/>
      <c r="P170" s="328"/>
      <c r="Q170" s="328"/>
      <c r="R170" s="328"/>
      <c r="S170" s="328"/>
      <c r="T170" s="328"/>
      <c r="U170" s="328"/>
      <c r="V170" s="328"/>
      <c r="W170" s="328"/>
      <c r="X170" s="328"/>
      <c r="Y170" s="328"/>
      <c r="Z170" s="328"/>
      <c r="AA170" s="328"/>
      <c r="AB170" s="328"/>
      <c r="AC170" s="328"/>
      <c r="AD170" s="329"/>
      <c r="AE170" s="329"/>
      <c r="AF170" s="329"/>
      <c r="AG170" s="329"/>
      <c r="AH170" s="329"/>
      <c r="AI170" s="329"/>
      <c r="AJ170" s="329"/>
      <c r="AK170" s="329"/>
      <c r="AL170" s="329"/>
      <c r="AM170" s="329"/>
      <c r="AN170" s="329"/>
      <c r="AO170" s="329"/>
      <c r="AP170" s="329"/>
      <c r="AQ170" s="329"/>
      <c r="AR170" s="329"/>
      <c r="AS170" s="329"/>
      <c r="AT170" s="329"/>
      <c r="AU170" s="329"/>
      <c r="AV170" s="330"/>
    </row>
    <row r="171" spans="1:48" ht="15.75" x14ac:dyDescent="0.25">
      <c r="A171" s="467"/>
      <c r="B171" s="467"/>
      <c r="C171" s="467"/>
      <c r="D171" s="467"/>
      <c r="E171" s="467"/>
      <c r="F171" s="467"/>
      <c r="G171" s="467"/>
      <c r="H171" s="467"/>
      <c r="I171" s="467"/>
      <c r="J171" s="467"/>
      <c r="K171" s="467"/>
      <c r="L171" s="467"/>
      <c r="M171" s="467"/>
      <c r="N171" s="467"/>
      <c r="O171" s="467"/>
      <c r="P171" s="328"/>
      <c r="Q171" s="328"/>
      <c r="R171" s="328"/>
      <c r="S171" s="328"/>
      <c r="T171" s="328"/>
      <c r="U171" s="328"/>
      <c r="V171" s="328"/>
      <c r="W171" s="328"/>
      <c r="X171" s="328"/>
      <c r="Y171" s="328"/>
      <c r="Z171" s="328"/>
      <c r="AA171" s="328"/>
      <c r="AB171" s="328"/>
      <c r="AC171" s="328"/>
      <c r="AD171" s="329"/>
      <c r="AE171" s="329"/>
      <c r="AF171" s="329"/>
      <c r="AG171" s="329"/>
      <c r="AH171" s="329"/>
      <c r="AI171" s="329"/>
      <c r="AJ171" s="329"/>
      <c r="AK171" s="329"/>
      <c r="AL171" s="329"/>
      <c r="AM171" s="329"/>
      <c r="AN171" s="329"/>
      <c r="AO171" s="329"/>
      <c r="AP171" s="329"/>
      <c r="AQ171" s="329"/>
      <c r="AR171" s="329"/>
      <c r="AS171" s="329"/>
      <c r="AT171" s="329"/>
      <c r="AU171" s="329"/>
      <c r="AV171" s="330"/>
    </row>
    <row r="172" spans="1:48" ht="15.75" x14ac:dyDescent="0.25">
      <c r="A172" s="467"/>
      <c r="B172" s="467"/>
      <c r="C172" s="467"/>
      <c r="D172" s="467"/>
      <c r="E172" s="467"/>
      <c r="F172" s="467"/>
      <c r="G172" s="467"/>
      <c r="H172" s="467"/>
      <c r="I172" s="467"/>
      <c r="J172" s="467"/>
      <c r="K172" s="467"/>
      <c r="L172" s="467"/>
      <c r="M172" s="467"/>
      <c r="N172" s="467"/>
      <c r="O172" s="467"/>
      <c r="P172" s="328"/>
      <c r="Q172" s="328"/>
      <c r="R172" s="328"/>
      <c r="S172" s="328"/>
      <c r="T172" s="328"/>
      <c r="U172" s="328"/>
      <c r="V172" s="328"/>
      <c r="W172" s="328"/>
      <c r="X172" s="328"/>
      <c r="Y172" s="328"/>
      <c r="Z172" s="328"/>
      <c r="AA172" s="328"/>
      <c r="AB172" s="328"/>
      <c r="AC172" s="328"/>
      <c r="AD172" s="329"/>
      <c r="AE172" s="329"/>
      <c r="AF172" s="329"/>
      <c r="AG172" s="329"/>
      <c r="AH172" s="329"/>
      <c r="AI172" s="329"/>
      <c r="AJ172" s="329"/>
      <c r="AK172" s="329"/>
      <c r="AL172" s="329"/>
      <c r="AM172" s="329"/>
      <c r="AN172" s="329"/>
      <c r="AO172" s="329"/>
      <c r="AP172" s="329"/>
      <c r="AQ172" s="329"/>
      <c r="AR172" s="329"/>
      <c r="AS172" s="329"/>
      <c r="AT172" s="329"/>
      <c r="AU172" s="329"/>
      <c r="AV172" s="330"/>
    </row>
    <row r="173" spans="1:48" ht="15.75" x14ac:dyDescent="0.25">
      <c r="A173" s="467"/>
      <c r="B173" s="467"/>
      <c r="C173" s="467"/>
      <c r="D173" s="467"/>
      <c r="E173" s="467"/>
      <c r="F173" s="467"/>
      <c r="G173" s="467"/>
      <c r="H173" s="467"/>
      <c r="I173" s="467"/>
      <c r="J173" s="467"/>
      <c r="K173" s="467"/>
      <c r="L173" s="467"/>
      <c r="M173" s="467"/>
      <c r="N173" s="467"/>
      <c r="O173" s="467"/>
      <c r="P173" s="328"/>
      <c r="Q173" s="328"/>
      <c r="R173" s="328"/>
      <c r="S173" s="328"/>
      <c r="T173" s="328"/>
      <c r="U173" s="328"/>
      <c r="V173" s="328"/>
      <c r="W173" s="328"/>
      <c r="X173" s="328"/>
      <c r="Y173" s="328"/>
      <c r="Z173" s="328"/>
      <c r="AA173" s="328"/>
      <c r="AB173" s="328"/>
      <c r="AC173" s="328"/>
      <c r="AD173" s="329"/>
      <c r="AE173" s="329"/>
      <c r="AF173" s="329"/>
      <c r="AG173" s="329"/>
      <c r="AH173" s="329"/>
      <c r="AI173" s="329"/>
      <c r="AJ173" s="329"/>
      <c r="AK173" s="329"/>
      <c r="AL173" s="329"/>
      <c r="AM173" s="329"/>
      <c r="AN173" s="329"/>
      <c r="AO173" s="329"/>
      <c r="AP173" s="329"/>
      <c r="AQ173" s="329"/>
      <c r="AR173" s="329"/>
      <c r="AS173" s="329"/>
      <c r="AT173" s="329"/>
      <c r="AU173" s="329"/>
      <c r="AV173" s="330"/>
    </row>
    <row r="174" spans="1:48" ht="15.75" x14ac:dyDescent="0.25">
      <c r="A174" s="467"/>
      <c r="B174" s="467"/>
      <c r="C174" s="467"/>
      <c r="D174" s="467"/>
      <c r="E174" s="467"/>
      <c r="F174" s="467"/>
      <c r="G174" s="467"/>
      <c r="H174" s="467"/>
      <c r="I174" s="467"/>
      <c r="J174" s="467"/>
      <c r="K174" s="467"/>
      <c r="L174" s="467"/>
      <c r="M174" s="467"/>
      <c r="N174" s="467"/>
      <c r="O174" s="467"/>
      <c r="P174" s="328"/>
      <c r="Q174" s="328"/>
      <c r="R174" s="328"/>
      <c r="S174" s="328"/>
      <c r="T174" s="328"/>
      <c r="U174" s="328"/>
      <c r="V174" s="328"/>
      <c r="W174" s="328"/>
      <c r="X174" s="328"/>
      <c r="Y174" s="328"/>
      <c r="Z174" s="328"/>
      <c r="AA174" s="328"/>
      <c r="AB174" s="328"/>
      <c r="AC174" s="328"/>
      <c r="AD174" s="329"/>
      <c r="AE174" s="329"/>
      <c r="AF174" s="329"/>
      <c r="AG174" s="329"/>
      <c r="AH174" s="329"/>
      <c r="AI174" s="329"/>
      <c r="AJ174" s="329"/>
      <c r="AK174" s="329"/>
      <c r="AL174" s="329"/>
      <c r="AM174" s="329"/>
      <c r="AN174" s="329"/>
      <c r="AO174" s="329"/>
      <c r="AP174" s="329"/>
      <c r="AQ174" s="329"/>
      <c r="AR174" s="329"/>
      <c r="AS174" s="329"/>
      <c r="AT174" s="329"/>
      <c r="AU174" s="329"/>
      <c r="AV174" s="330"/>
    </row>
    <row r="175" spans="1:48" ht="15.75" x14ac:dyDescent="0.25">
      <c r="A175" s="467"/>
      <c r="B175" s="467"/>
      <c r="C175" s="467"/>
      <c r="D175" s="467"/>
      <c r="E175" s="467"/>
      <c r="F175" s="467"/>
      <c r="G175" s="467"/>
      <c r="H175" s="467"/>
      <c r="I175" s="467"/>
      <c r="J175" s="467"/>
      <c r="K175" s="467"/>
      <c r="L175" s="467"/>
      <c r="M175" s="467"/>
      <c r="N175" s="467"/>
      <c r="O175" s="467"/>
      <c r="P175" s="328"/>
      <c r="Q175" s="328"/>
      <c r="R175" s="328"/>
      <c r="S175" s="328"/>
      <c r="T175" s="328"/>
      <c r="U175" s="328"/>
      <c r="V175" s="328"/>
      <c r="W175" s="328"/>
      <c r="X175" s="328"/>
      <c r="Y175" s="328"/>
      <c r="Z175" s="328"/>
      <c r="AA175" s="328"/>
      <c r="AB175" s="328"/>
      <c r="AC175" s="328"/>
      <c r="AD175" s="329"/>
      <c r="AE175" s="329"/>
      <c r="AF175" s="329"/>
      <c r="AG175" s="329"/>
      <c r="AH175" s="329"/>
      <c r="AI175" s="329"/>
      <c r="AJ175" s="329"/>
      <c r="AK175" s="329"/>
      <c r="AL175" s="329"/>
      <c r="AM175" s="329"/>
      <c r="AN175" s="329"/>
      <c r="AO175" s="329"/>
      <c r="AP175" s="329"/>
      <c r="AQ175" s="329"/>
      <c r="AR175" s="329"/>
      <c r="AS175" s="329"/>
      <c r="AT175" s="329"/>
      <c r="AU175" s="329"/>
      <c r="AV175" s="330"/>
    </row>
    <row r="176" spans="1:48" ht="15.75" x14ac:dyDescent="0.25">
      <c r="A176" s="467"/>
      <c r="B176" s="467"/>
      <c r="C176" s="467"/>
      <c r="D176" s="467"/>
      <c r="E176" s="467"/>
      <c r="F176" s="467"/>
      <c r="G176" s="467"/>
      <c r="H176" s="467"/>
      <c r="I176" s="467"/>
      <c r="J176" s="467"/>
      <c r="K176" s="467"/>
      <c r="L176" s="467"/>
      <c r="M176" s="467"/>
      <c r="N176" s="467"/>
      <c r="O176" s="467"/>
      <c r="P176" s="328"/>
      <c r="Q176" s="328"/>
      <c r="R176" s="328"/>
      <c r="S176" s="328"/>
      <c r="T176" s="328"/>
      <c r="U176" s="328"/>
      <c r="V176" s="328"/>
      <c r="W176" s="328"/>
      <c r="X176" s="328"/>
      <c r="Y176" s="328"/>
      <c r="Z176" s="328"/>
      <c r="AA176" s="328"/>
      <c r="AB176" s="328"/>
      <c r="AC176" s="328"/>
      <c r="AD176" s="329"/>
      <c r="AE176" s="329"/>
      <c r="AF176" s="329"/>
      <c r="AG176" s="329"/>
      <c r="AH176" s="329"/>
      <c r="AI176" s="329"/>
      <c r="AJ176" s="329"/>
      <c r="AK176" s="329"/>
      <c r="AL176" s="329"/>
      <c r="AM176" s="329"/>
      <c r="AN176" s="329"/>
      <c r="AO176" s="329"/>
      <c r="AP176" s="329"/>
      <c r="AQ176" s="329"/>
      <c r="AR176" s="329"/>
      <c r="AS176" s="329"/>
      <c r="AT176" s="329"/>
      <c r="AU176" s="329"/>
      <c r="AV176" s="330"/>
    </row>
    <row r="177" spans="1:48" ht="15.75" x14ac:dyDescent="0.25">
      <c r="A177" s="467"/>
      <c r="B177" s="467"/>
      <c r="C177" s="467"/>
      <c r="D177" s="467"/>
      <c r="E177" s="467"/>
      <c r="F177" s="467"/>
      <c r="G177" s="467"/>
      <c r="H177" s="467"/>
      <c r="I177" s="467"/>
      <c r="J177" s="467"/>
      <c r="K177" s="467"/>
      <c r="L177" s="467"/>
      <c r="M177" s="467"/>
      <c r="N177" s="467"/>
      <c r="O177" s="467"/>
      <c r="P177" s="328"/>
      <c r="Q177" s="328"/>
      <c r="R177" s="328"/>
      <c r="S177" s="328"/>
      <c r="T177" s="328"/>
      <c r="U177" s="328"/>
      <c r="V177" s="328"/>
      <c r="W177" s="328"/>
      <c r="X177" s="328"/>
      <c r="Y177" s="328"/>
      <c r="Z177" s="328"/>
      <c r="AA177" s="328"/>
      <c r="AB177" s="328"/>
      <c r="AC177" s="328"/>
      <c r="AD177" s="329"/>
      <c r="AE177" s="329"/>
      <c r="AF177" s="329"/>
      <c r="AG177" s="329"/>
      <c r="AH177" s="329"/>
      <c r="AI177" s="329"/>
      <c r="AJ177" s="329"/>
      <c r="AK177" s="329"/>
      <c r="AL177" s="329"/>
      <c r="AM177" s="329"/>
      <c r="AN177" s="329"/>
      <c r="AO177" s="329"/>
      <c r="AP177" s="329"/>
      <c r="AQ177" s="329"/>
      <c r="AR177" s="329"/>
      <c r="AS177" s="329"/>
      <c r="AT177" s="329"/>
      <c r="AU177" s="329"/>
      <c r="AV177" s="330"/>
    </row>
    <row r="178" spans="1:48" ht="15.75" x14ac:dyDescent="0.25">
      <c r="A178" s="467"/>
      <c r="B178" s="467"/>
      <c r="C178" s="467"/>
      <c r="D178" s="467"/>
      <c r="E178" s="467"/>
      <c r="F178" s="467"/>
      <c r="G178" s="467"/>
      <c r="H178" s="467"/>
      <c r="I178" s="467"/>
      <c r="J178" s="467"/>
      <c r="K178" s="467"/>
      <c r="L178" s="467"/>
      <c r="M178" s="467"/>
      <c r="N178" s="467"/>
      <c r="O178" s="467"/>
      <c r="P178" s="328"/>
      <c r="Q178" s="328"/>
      <c r="R178" s="328"/>
      <c r="S178" s="328"/>
      <c r="T178" s="328"/>
      <c r="U178" s="328"/>
      <c r="V178" s="328"/>
      <c r="W178" s="328"/>
      <c r="X178" s="328"/>
      <c r="Y178" s="328"/>
      <c r="Z178" s="328"/>
      <c r="AA178" s="328"/>
      <c r="AB178" s="328"/>
      <c r="AC178" s="328"/>
      <c r="AD178" s="329"/>
      <c r="AE178" s="329"/>
      <c r="AF178" s="329"/>
      <c r="AG178" s="329"/>
      <c r="AH178" s="329"/>
      <c r="AI178" s="329"/>
      <c r="AJ178" s="329"/>
      <c r="AK178" s="329"/>
      <c r="AL178" s="329"/>
      <c r="AM178" s="329"/>
      <c r="AN178" s="329"/>
      <c r="AO178" s="329"/>
      <c r="AP178" s="329"/>
      <c r="AQ178" s="329"/>
      <c r="AR178" s="329"/>
      <c r="AS178" s="329"/>
      <c r="AT178" s="329"/>
      <c r="AU178" s="329"/>
      <c r="AV178" s="330"/>
    </row>
    <row r="179" spans="1:48" ht="15.75" x14ac:dyDescent="0.25">
      <c r="A179" s="467"/>
      <c r="B179" s="467"/>
      <c r="C179" s="467"/>
      <c r="D179" s="467"/>
      <c r="E179" s="467"/>
      <c r="F179" s="467"/>
      <c r="G179" s="467"/>
      <c r="H179" s="467"/>
      <c r="I179" s="467"/>
      <c r="J179" s="467"/>
      <c r="K179" s="467"/>
      <c r="L179" s="467"/>
      <c r="M179" s="467"/>
      <c r="N179" s="467"/>
      <c r="O179" s="467"/>
      <c r="P179" s="328"/>
      <c r="Q179" s="328"/>
      <c r="R179" s="328"/>
      <c r="S179" s="328"/>
      <c r="T179" s="328"/>
      <c r="U179" s="328"/>
      <c r="V179" s="328"/>
      <c r="W179" s="328"/>
      <c r="X179" s="328"/>
      <c r="Y179" s="328"/>
      <c r="Z179" s="328"/>
      <c r="AA179" s="328"/>
      <c r="AB179" s="328"/>
      <c r="AC179" s="328"/>
      <c r="AD179" s="329"/>
      <c r="AE179" s="329"/>
      <c r="AF179" s="329"/>
      <c r="AG179" s="329"/>
      <c r="AH179" s="329"/>
      <c r="AI179" s="329"/>
      <c r="AJ179" s="329"/>
      <c r="AK179" s="329"/>
      <c r="AL179" s="329"/>
      <c r="AM179" s="329"/>
      <c r="AN179" s="329"/>
      <c r="AO179" s="329"/>
      <c r="AP179" s="329"/>
      <c r="AQ179" s="329"/>
      <c r="AR179" s="329"/>
      <c r="AS179" s="329"/>
      <c r="AT179" s="329"/>
      <c r="AU179" s="329"/>
      <c r="AV179" s="330"/>
    </row>
    <row r="180" spans="1:48" ht="15.75" x14ac:dyDescent="0.25">
      <c r="A180" s="467"/>
      <c r="B180" s="467"/>
      <c r="C180" s="467"/>
      <c r="D180" s="467"/>
      <c r="E180" s="467"/>
      <c r="F180" s="467"/>
      <c r="G180" s="467"/>
      <c r="H180" s="467"/>
      <c r="I180" s="467"/>
      <c r="J180" s="467"/>
      <c r="K180" s="467"/>
      <c r="L180" s="467"/>
      <c r="M180" s="467"/>
      <c r="N180" s="467"/>
      <c r="O180" s="467"/>
      <c r="P180" s="328"/>
      <c r="Q180" s="328"/>
      <c r="R180" s="328"/>
      <c r="S180" s="328"/>
      <c r="T180" s="328"/>
      <c r="U180" s="328"/>
      <c r="V180" s="328"/>
      <c r="W180" s="328"/>
      <c r="X180" s="328"/>
      <c r="Y180" s="328"/>
      <c r="Z180" s="328"/>
      <c r="AA180" s="328"/>
      <c r="AB180" s="328"/>
      <c r="AC180" s="328"/>
      <c r="AD180" s="329"/>
      <c r="AE180" s="329"/>
      <c r="AF180" s="329"/>
      <c r="AG180" s="329"/>
      <c r="AH180" s="329"/>
      <c r="AI180" s="329"/>
      <c r="AJ180" s="329"/>
      <c r="AK180" s="329"/>
      <c r="AL180" s="329"/>
      <c r="AM180" s="329"/>
      <c r="AN180" s="329"/>
      <c r="AO180" s="329"/>
      <c r="AP180" s="329"/>
      <c r="AQ180" s="329"/>
      <c r="AR180" s="329"/>
      <c r="AS180" s="329"/>
      <c r="AT180" s="329"/>
      <c r="AU180" s="329"/>
      <c r="AV180" s="330"/>
    </row>
    <row r="181" spans="1:48" ht="15.75" x14ac:dyDescent="0.25">
      <c r="A181" s="467"/>
      <c r="B181" s="467"/>
      <c r="C181" s="467"/>
      <c r="D181" s="467"/>
      <c r="E181" s="467"/>
      <c r="F181" s="467"/>
      <c r="G181" s="467"/>
      <c r="H181" s="467"/>
      <c r="I181" s="467"/>
      <c r="J181" s="467"/>
      <c r="K181" s="467"/>
      <c r="L181" s="467"/>
      <c r="M181" s="467"/>
      <c r="N181" s="467"/>
      <c r="O181" s="467"/>
      <c r="P181" s="328"/>
      <c r="Q181" s="328"/>
      <c r="R181" s="328"/>
      <c r="S181" s="328"/>
      <c r="T181" s="328"/>
      <c r="U181" s="328"/>
      <c r="V181" s="328"/>
      <c r="W181" s="328"/>
      <c r="X181" s="328"/>
      <c r="Y181" s="328"/>
      <c r="Z181" s="328"/>
      <c r="AA181" s="328"/>
      <c r="AB181" s="328"/>
      <c r="AC181" s="328"/>
      <c r="AD181" s="329"/>
      <c r="AE181" s="329"/>
      <c r="AF181" s="329"/>
      <c r="AG181" s="329"/>
      <c r="AH181" s="329"/>
      <c r="AI181" s="329"/>
      <c r="AJ181" s="329"/>
      <c r="AK181" s="329"/>
      <c r="AL181" s="329"/>
      <c r="AM181" s="329"/>
      <c r="AN181" s="329"/>
      <c r="AO181" s="329"/>
      <c r="AP181" s="329"/>
      <c r="AQ181" s="329"/>
      <c r="AR181" s="329"/>
      <c r="AS181" s="329"/>
      <c r="AT181" s="329"/>
      <c r="AU181" s="329"/>
      <c r="AV181" s="330"/>
    </row>
    <row r="182" spans="1:48" ht="15.75" x14ac:dyDescent="0.25">
      <c r="A182" s="467"/>
      <c r="B182" s="467"/>
      <c r="C182" s="467"/>
      <c r="D182" s="467"/>
      <c r="E182" s="467"/>
      <c r="F182" s="467"/>
      <c r="G182" s="467"/>
      <c r="H182" s="467"/>
      <c r="I182" s="467"/>
      <c r="J182" s="467"/>
      <c r="K182" s="467"/>
      <c r="L182" s="467"/>
      <c r="M182" s="467"/>
      <c r="N182" s="467"/>
      <c r="O182" s="467"/>
      <c r="P182" s="328"/>
      <c r="Q182" s="328"/>
      <c r="R182" s="328"/>
      <c r="S182" s="328"/>
      <c r="T182" s="328"/>
      <c r="U182" s="328"/>
      <c r="V182" s="328"/>
      <c r="W182" s="328"/>
      <c r="X182" s="328"/>
      <c r="Y182" s="328"/>
      <c r="Z182" s="328"/>
      <c r="AA182" s="328"/>
      <c r="AB182" s="328"/>
      <c r="AC182" s="328"/>
      <c r="AD182" s="329"/>
      <c r="AE182" s="329"/>
      <c r="AF182" s="329"/>
      <c r="AG182" s="329"/>
      <c r="AH182" s="329"/>
      <c r="AI182" s="329"/>
      <c r="AJ182" s="329"/>
      <c r="AK182" s="329"/>
      <c r="AL182" s="329"/>
      <c r="AM182" s="329"/>
      <c r="AN182" s="329"/>
      <c r="AO182" s="329"/>
      <c r="AP182" s="329"/>
      <c r="AQ182" s="329"/>
      <c r="AR182" s="329"/>
      <c r="AS182" s="329"/>
      <c r="AT182" s="329"/>
      <c r="AU182" s="329"/>
      <c r="AV182" s="330"/>
    </row>
    <row r="183" spans="1:48" ht="15.75" x14ac:dyDescent="0.25">
      <c r="A183" s="467"/>
      <c r="B183" s="467"/>
      <c r="C183" s="467"/>
      <c r="D183" s="467"/>
      <c r="E183" s="467"/>
      <c r="F183" s="467"/>
      <c r="G183" s="467"/>
      <c r="H183" s="467"/>
      <c r="I183" s="467"/>
      <c r="J183" s="467"/>
      <c r="K183" s="467"/>
      <c r="L183" s="467"/>
      <c r="M183" s="467"/>
      <c r="N183" s="467"/>
      <c r="O183" s="467"/>
      <c r="P183" s="328"/>
      <c r="Q183" s="328"/>
      <c r="R183" s="328"/>
      <c r="S183" s="328"/>
      <c r="T183" s="328"/>
      <c r="U183" s="328"/>
      <c r="V183" s="328"/>
      <c r="W183" s="328"/>
      <c r="X183" s="328"/>
      <c r="Y183" s="328"/>
      <c r="Z183" s="328"/>
      <c r="AA183" s="328"/>
      <c r="AB183" s="328"/>
      <c r="AC183" s="328"/>
      <c r="AD183" s="329"/>
      <c r="AE183" s="329"/>
      <c r="AF183" s="329"/>
      <c r="AG183" s="329"/>
      <c r="AH183" s="329"/>
      <c r="AI183" s="329"/>
      <c r="AJ183" s="329"/>
      <c r="AK183" s="329"/>
      <c r="AL183" s="329"/>
      <c r="AM183" s="329"/>
      <c r="AN183" s="329"/>
      <c r="AO183" s="329"/>
      <c r="AP183" s="329"/>
      <c r="AQ183" s="329"/>
      <c r="AR183" s="329"/>
      <c r="AS183" s="329"/>
      <c r="AT183" s="329"/>
      <c r="AU183" s="329"/>
      <c r="AV183" s="330"/>
    </row>
    <row r="184" spans="1:48" ht="15.75" x14ac:dyDescent="0.25">
      <c r="A184" s="467"/>
      <c r="B184" s="467"/>
      <c r="C184" s="467"/>
      <c r="D184" s="467"/>
      <c r="E184" s="467"/>
      <c r="F184" s="467"/>
      <c r="G184" s="467"/>
      <c r="H184" s="467"/>
      <c r="I184" s="467"/>
      <c r="J184" s="467"/>
      <c r="K184" s="467"/>
      <c r="L184" s="467"/>
      <c r="M184" s="467"/>
      <c r="N184" s="467"/>
      <c r="O184" s="467"/>
      <c r="P184" s="328"/>
      <c r="Q184" s="328"/>
      <c r="R184" s="328"/>
      <c r="S184" s="328"/>
      <c r="T184" s="328"/>
      <c r="U184" s="328"/>
      <c r="V184" s="328"/>
      <c r="W184" s="328"/>
      <c r="X184" s="328"/>
      <c r="Y184" s="328"/>
      <c r="Z184" s="328"/>
      <c r="AA184" s="328"/>
      <c r="AB184" s="328"/>
      <c r="AC184" s="328"/>
      <c r="AD184" s="329"/>
      <c r="AE184" s="329"/>
      <c r="AF184" s="329"/>
      <c r="AG184" s="329"/>
      <c r="AH184" s="329"/>
      <c r="AI184" s="329"/>
      <c r="AJ184" s="329"/>
      <c r="AK184" s="329"/>
      <c r="AL184" s="329"/>
      <c r="AM184" s="329"/>
      <c r="AN184" s="329"/>
      <c r="AO184" s="329"/>
      <c r="AP184" s="329"/>
      <c r="AQ184" s="329"/>
      <c r="AR184" s="329"/>
      <c r="AS184" s="329"/>
      <c r="AT184" s="329"/>
      <c r="AU184" s="329"/>
      <c r="AV184" s="330"/>
    </row>
    <row r="185" spans="1:48" ht="15.75" x14ac:dyDescent="0.25">
      <c r="A185" s="467"/>
      <c r="B185" s="467"/>
      <c r="C185" s="467"/>
      <c r="D185" s="467"/>
      <c r="E185" s="467"/>
      <c r="F185" s="467"/>
      <c r="G185" s="467"/>
      <c r="H185" s="467"/>
      <c r="I185" s="467"/>
      <c r="J185" s="467"/>
      <c r="K185" s="467"/>
      <c r="L185" s="467"/>
      <c r="M185" s="467"/>
      <c r="N185" s="467"/>
      <c r="O185" s="467"/>
      <c r="P185" s="328"/>
      <c r="Q185" s="328"/>
      <c r="R185" s="328"/>
      <c r="S185" s="328"/>
      <c r="T185" s="328"/>
      <c r="U185" s="328"/>
      <c r="V185" s="328"/>
      <c r="W185" s="328"/>
      <c r="X185" s="328"/>
      <c r="Y185" s="328"/>
      <c r="Z185" s="328"/>
      <c r="AA185" s="328"/>
      <c r="AB185" s="328"/>
      <c r="AC185" s="328"/>
      <c r="AD185" s="329"/>
      <c r="AE185" s="329"/>
      <c r="AF185" s="329"/>
      <c r="AG185" s="329"/>
      <c r="AH185" s="329"/>
      <c r="AI185" s="329"/>
      <c r="AJ185" s="329"/>
      <c r="AK185" s="329"/>
      <c r="AL185" s="329"/>
      <c r="AM185" s="329"/>
      <c r="AN185" s="329"/>
      <c r="AO185" s="329"/>
      <c r="AP185" s="329"/>
      <c r="AQ185" s="329"/>
      <c r="AR185" s="329"/>
      <c r="AS185" s="329"/>
      <c r="AT185" s="329"/>
      <c r="AU185" s="329"/>
      <c r="AV185" s="330"/>
    </row>
    <row r="186" spans="1:48" ht="15.75" x14ac:dyDescent="0.25">
      <c r="A186" s="467"/>
      <c r="B186" s="467"/>
      <c r="C186" s="467"/>
      <c r="D186" s="467"/>
      <c r="E186" s="467"/>
      <c r="F186" s="467"/>
      <c r="G186" s="467"/>
      <c r="H186" s="467"/>
      <c r="I186" s="467"/>
      <c r="J186" s="467"/>
      <c r="K186" s="467"/>
      <c r="L186" s="467"/>
      <c r="M186" s="467"/>
      <c r="N186" s="467"/>
      <c r="O186" s="467"/>
      <c r="P186" s="328"/>
      <c r="Q186" s="328"/>
      <c r="R186" s="328"/>
      <c r="S186" s="328"/>
      <c r="T186" s="328"/>
      <c r="U186" s="328"/>
      <c r="V186" s="328"/>
      <c r="W186" s="328"/>
      <c r="X186" s="328"/>
      <c r="Y186" s="328"/>
      <c r="Z186" s="328"/>
      <c r="AA186" s="328"/>
      <c r="AB186" s="328"/>
      <c r="AC186" s="328"/>
      <c r="AD186" s="329"/>
      <c r="AE186" s="329"/>
      <c r="AF186" s="329"/>
      <c r="AG186" s="329"/>
      <c r="AH186" s="329"/>
      <c r="AI186" s="329"/>
      <c r="AJ186" s="329"/>
      <c r="AK186" s="329"/>
      <c r="AL186" s="329"/>
      <c r="AM186" s="329"/>
      <c r="AN186" s="329"/>
      <c r="AO186" s="329"/>
      <c r="AP186" s="329"/>
      <c r="AQ186" s="329"/>
      <c r="AR186" s="329"/>
      <c r="AS186" s="329"/>
      <c r="AT186" s="329"/>
      <c r="AU186" s="329"/>
      <c r="AV186" s="330"/>
    </row>
    <row r="187" spans="1:48" ht="15.75" x14ac:dyDescent="0.25">
      <c r="A187" s="467"/>
      <c r="B187" s="467"/>
      <c r="C187" s="467"/>
      <c r="D187" s="467"/>
      <c r="E187" s="467"/>
      <c r="F187" s="467"/>
      <c r="G187" s="467"/>
      <c r="H187" s="467"/>
      <c r="I187" s="467"/>
      <c r="J187" s="467"/>
      <c r="K187" s="467"/>
      <c r="L187" s="467"/>
      <c r="M187" s="467"/>
      <c r="N187" s="467"/>
      <c r="O187" s="467"/>
      <c r="P187" s="328"/>
      <c r="Q187" s="328"/>
      <c r="R187" s="328"/>
      <c r="S187" s="328"/>
      <c r="T187" s="328"/>
      <c r="U187" s="328"/>
      <c r="V187" s="328"/>
      <c r="W187" s="328"/>
      <c r="X187" s="328"/>
      <c r="Y187" s="328"/>
      <c r="Z187" s="328"/>
      <c r="AA187" s="328"/>
      <c r="AB187" s="328"/>
      <c r="AC187" s="328"/>
      <c r="AD187" s="329"/>
      <c r="AE187" s="329"/>
      <c r="AF187" s="329"/>
      <c r="AG187" s="329"/>
      <c r="AH187" s="329"/>
      <c r="AI187" s="329"/>
      <c r="AJ187" s="329"/>
      <c r="AK187" s="329"/>
      <c r="AL187" s="329"/>
      <c r="AM187" s="329"/>
      <c r="AN187" s="329"/>
      <c r="AO187" s="329"/>
      <c r="AP187" s="329"/>
      <c r="AQ187" s="329"/>
      <c r="AR187" s="329"/>
      <c r="AS187" s="329"/>
      <c r="AT187" s="329"/>
      <c r="AU187" s="329"/>
      <c r="AV187" s="330"/>
    </row>
    <row r="188" spans="1:48" ht="15.75" x14ac:dyDescent="0.25">
      <c r="A188" s="467"/>
      <c r="B188" s="467"/>
      <c r="C188" s="467"/>
      <c r="D188" s="467"/>
      <c r="E188" s="467"/>
      <c r="F188" s="467"/>
      <c r="G188" s="467"/>
      <c r="H188" s="467"/>
      <c r="I188" s="467"/>
      <c r="J188" s="467"/>
      <c r="K188" s="467"/>
      <c r="L188" s="467"/>
      <c r="M188" s="467"/>
      <c r="N188" s="467"/>
      <c r="O188" s="467"/>
      <c r="P188" s="328"/>
      <c r="Q188" s="328"/>
      <c r="R188" s="328"/>
      <c r="S188" s="328"/>
      <c r="T188" s="328"/>
      <c r="U188" s="328"/>
      <c r="V188" s="328"/>
      <c r="W188" s="328"/>
      <c r="X188" s="328"/>
      <c r="Y188" s="328"/>
      <c r="Z188" s="328"/>
      <c r="AA188" s="328"/>
      <c r="AB188" s="328"/>
      <c r="AC188" s="328"/>
      <c r="AD188" s="329"/>
      <c r="AE188" s="329"/>
      <c r="AF188" s="329"/>
      <c r="AG188" s="329"/>
      <c r="AH188" s="329"/>
      <c r="AI188" s="329"/>
      <c r="AJ188" s="329"/>
      <c r="AK188" s="329"/>
      <c r="AL188" s="329"/>
      <c r="AM188" s="329"/>
      <c r="AN188" s="329"/>
      <c r="AO188" s="329"/>
      <c r="AP188" s="329"/>
      <c r="AQ188" s="329"/>
      <c r="AR188" s="329"/>
      <c r="AS188" s="329"/>
      <c r="AT188" s="329"/>
      <c r="AU188" s="329"/>
      <c r="AV188" s="330"/>
    </row>
    <row r="189" spans="1:48" ht="15.75" x14ac:dyDescent="0.25">
      <c r="A189" s="467"/>
      <c r="B189" s="467"/>
      <c r="C189" s="467"/>
      <c r="D189" s="467"/>
      <c r="E189" s="467"/>
      <c r="F189" s="467"/>
      <c r="G189" s="467"/>
      <c r="H189" s="467"/>
      <c r="I189" s="467"/>
      <c r="J189" s="467"/>
      <c r="K189" s="467"/>
      <c r="L189" s="467"/>
      <c r="M189" s="467"/>
      <c r="N189" s="467"/>
      <c r="O189" s="467"/>
      <c r="P189" s="328"/>
      <c r="Q189" s="328"/>
      <c r="R189" s="328"/>
      <c r="S189" s="328"/>
      <c r="T189" s="328"/>
      <c r="U189" s="328"/>
      <c r="V189" s="328"/>
      <c r="W189" s="328"/>
      <c r="X189" s="328"/>
      <c r="Y189" s="328"/>
      <c r="Z189" s="328"/>
      <c r="AA189" s="328"/>
      <c r="AB189" s="328"/>
      <c r="AC189" s="328"/>
      <c r="AD189" s="329"/>
      <c r="AE189" s="329"/>
      <c r="AF189" s="329"/>
      <c r="AG189" s="329"/>
      <c r="AH189" s="329"/>
      <c r="AI189" s="329"/>
      <c r="AJ189" s="329"/>
      <c r="AK189" s="329"/>
      <c r="AL189" s="329"/>
      <c r="AM189" s="329"/>
      <c r="AN189" s="329"/>
      <c r="AO189" s="329"/>
      <c r="AP189" s="329"/>
      <c r="AQ189" s="329"/>
      <c r="AR189" s="329"/>
      <c r="AS189" s="329"/>
      <c r="AT189" s="329"/>
      <c r="AU189" s="329"/>
      <c r="AV189" s="330"/>
    </row>
    <row r="190" spans="1:48" ht="15.75" x14ac:dyDescent="0.25">
      <c r="A190" s="467"/>
      <c r="B190" s="467"/>
      <c r="C190" s="467"/>
      <c r="D190" s="467"/>
      <c r="E190" s="467"/>
      <c r="F190" s="467"/>
      <c r="G190" s="467"/>
      <c r="H190" s="467"/>
      <c r="I190" s="467"/>
      <c r="J190" s="467"/>
      <c r="K190" s="467"/>
      <c r="L190" s="467"/>
      <c r="M190" s="467"/>
      <c r="N190" s="467"/>
      <c r="O190" s="467"/>
      <c r="P190" s="328"/>
      <c r="Q190" s="328"/>
      <c r="R190" s="328"/>
      <c r="S190" s="328"/>
      <c r="T190" s="328"/>
      <c r="U190" s="328"/>
      <c r="V190" s="328"/>
      <c r="W190" s="328"/>
      <c r="X190" s="328"/>
      <c r="Y190" s="328"/>
      <c r="Z190" s="328"/>
      <c r="AA190" s="328"/>
      <c r="AB190" s="328"/>
      <c r="AC190" s="328"/>
      <c r="AD190" s="329"/>
      <c r="AE190" s="329"/>
      <c r="AF190" s="329"/>
      <c r="AG190" s="329"/>
      <c r="AH190" s="329"/>
      <c r="AI190" s="329"/>
      <c r="AJ190" s="329"/>
      <c r="AK190" s="329"/>
      <c r="AL190" s="329"/>
      <c r="AM190" s="329"/>
      <c r="AN190" s="329"/>
      <c r="AO190" s="329"/>
      <c r="AP190" s="329"/>
      <c r="AQ190" s="329"/>
      <c r="AR190" s="329"/>
      <c r="AS190" s="329"/>
      <c r="AT190" s="329"/>
      <c r="AU190" s="329"/>
      <c r="AV190" s="330"/>
    </row>
    <row r="191" spans="1:48" ht="15.75" x14ac:dyDescent="0.25">
      <c r="A191" s="467"/>
      <c r="B191" s="467"/>
      <c r="C191" s="467"/>
      <c r="D191" s="467"/>
      <c r="E191" s="467"/>
      <c r="F191" s="467"/>
      <c r="G191" s="467"/>
      <c r="H191" s="467"/>
      <c r="I191" s="467"/>
      <c r="J191" s="467"/>
      <c r="K191" s="467"/>
      <c r="L191" s="467"/>
      <c r="M191" s="467"/>
      <c r="N191" s="467"/>
      <c r="O191" s="467"/>
      <c r="P191" s="328"/>
      <c r="Q191" s="328"/>
      <c r="R191" s="328"/>
      <c r="S191" s="328"/>
      <c r="T191" s="328"/>
      <c r="U191" s="328"/>
      <c r="V191" s="328"/>
      <c r="W191" s="328"/>
      <c r="X191" s="328"/>
      <c r="Y191" s="328"/>
      <c r="Z191" s="328"/>
      <c r="AA191" s="328"/>
      <c r="AB191" s="328"/>
      <c r="AC191" s="328"/>
      <c r="AD191" s="329"/>
      <c r="AE191" s="329"/>
      <c r="AF191" s="329"/>
      <c r="AG191" s="329"/>
      <c r="AH191" s="329"/>
      <c r="AI191" s="329"/>
      <c r="AJ191" s="329"/>
      <c r="AK191" s="329"/>
      <c r="AL191" s="329"/>
      <c r="AM191" s="329"/>
      <c r="AN191" s="329"/>
      <c r="AO191" s="329"/>
      <c r="AP191" s="329"/>
      <c r="AQ191" s="329"/>
      <c r="AR191" s="329"/>
      <c r="AS191" s="329"/>
      <c r="AT191" s="329"/>
      <c r="AU191" s="329"/>
      <c r="AV191" s="330"/>
    </row>
    <row r="192" spans="1:48" ht="15.75" x14ac:dyDescent="0.25">
      <c r="A192" s="467"/>
      <c r="B192" s="467"/>
      <c r="C192" s="467"/>
      <c r="D192" s="467"/>
      <c r="E192" s="467"/>
      <c r="F192" s="467"/>
      <c r="G192" s="467"/>
      <c r="H192" s="467"/>
      <c r="I192" s="467"/>
      <c r="J192" s="467"/>
      <c r="K192" s="467"/>
      <c r="L192" s="467"/>
      <c r="M192" s="467"/>
      <c r="N192" s="467"/>
      <c r="O192" s="467"/>
      <c r="P192" s="328"/>
      <c r="Q192" s="328"/>
      <c r="R192" s="328"/>
      <c r="S192" s="328"/>
      <c r="T192" s="328"/>
      <c r="U192" s="328"/>
      <c r="V192" s="328"/>
      <c r="W192" s="328"/>
      <c r="X192" s="328"/>
      <c r="Y192" s="328"/>
      <c r="Z192" s="328"/>
      <c r="AA192" s="328"/>
      <c r="AB192" s="328"/>
      <c r="AC192" s="328"/>
      <c r="AD192" s="329"/>
      <c r="AE192" s="329"/>
      <c r="AF192" s="329"/>
      <c r="AG192" s="329"/>
      <c r="AH192" s="329"/>
      <c r="AI192" s="329"/>
      <c r="AJ192" s="329"/>
      <c r="AK192" s="329"/>
      <c r="AL192" s="329"/>
      <c r="AM192" s="329"/>
      <c r="AN192" s="329"/>
      <c r="AO192" s="329"/>
      <c r="AP192" s="329"/>
      <c r="AQ192" s="329"/>
      <c r="AR192" s="329"/>
      <c r="AS192" s="329"/>
      <c r="AT192" s="329"/>
      <c r="AU192" s="329"/>
      <c r="AV192" s="330"/>
    </row>
    <row r="193" spans="1:48" ht="15.75" x14ac:dyDescent="0.25">
      <c r="A193" s="467"/>
      <c r="B193" s="467"/>
      <c r="C193" s="467"/>
      <c r="D193" s="467"/>
      <c r="E193" s="467"/>
      <c r="F193" s="467"/>
      <c r="G193" s="467"/>
      <c r="H193" s="467"/>
      <c r="I193" s="467"/>
      <c r="J193" s="467"/>
      <c r="K193" s="467"/>
      <c r="L193" s="467"/>
      <c r="M193" s="467"/>
      <c r="N193" s="467"/>
      <c r="O193" s="467"/>
      <c r="P193" s="328"/>
      <c r="Q193" s="328"/>
      <c r="R193" s="328"/>
      <c r="S193" s="328"/>
      <c r="T193" s="328"/>
      <c r="U193" s="328"/>
      <c r="V193" s="328"/>
      <c r="W193" s="328"/>
      <c r="X193" s="328"/>
      <c r="Y193" s="328"/>
      <c r="Z193" s="328"/>
      <c r="AA193" s="328"/>
      <c r="AB193" s="328"/>
      <c r="AC193" s="328"/>
      <c r="AD193" s="329"/>
      <c r="AE193" s="329"/>
      <c r="AF193" s="329"/>
      <c r="AG193" s="329"/>
      <c r="AH193" s="329"/>
      <c r="AI193" s="329"/>
      <c r="AJ193" s="329"/>
      <c r="AK193" s="329"/>
      <c r="AL193" s="329"/>
      <c r="AM193" s="329"/>
      <c r="AN193" s="329"/>
      <c r="AO193" s="329"/>
      <c r="AP193" s="329"/>
      <c r="AQ193" s="329"/>
      <c r="AR193" s="329"/>
      <c r="AS193" s="329"/>
      <c r="AT193" s="329"/>
      <c r="AU193" s="329"/>
      <c r="AV193" s="330"/>
    </row>
    <row r="194" spans="1:48" ht="15.75" x14ac:dyDescent="0.25">
      <c r="A194" s="467"/>
      <c r="B194" s="467"/>
      <c r="C194" s="467"/>
      <c r="D194" s="467"/>
      <c r="E194" s="467"/>
      <c r="F194" s="467"/>
      <c r="G194" s="467"/>
      <c r="H194" s="467"/>
      <c r="I194" s="467"/>
      <c r="J194" s="467"/>
      <c r="K194" s="467"/>
      <c r="L194" s="467"/>
      <c r="M194" s="467"/>
      <c r="N194" s="467"/>
      <c r="O194" s="467"/>
      <c r="P194" s="328"/>
      <c r="Q194" s="328"/>
      <c r="R194" s="328"/>
      <c r="S194" s="328"/>
      <c r="T194" s="328"/>
      <c r="U194" s="328"/>
      <c r="V194" s="328"/>
      <c r="W194" s="328"/>
      <c r="X194" s="328"/>
      <c r="Y194" s="328"/>
      <c r="Z194" s="328"/>
      <c r="AA194" s="328"/>
      <c r="AB194" s="328"/>
      <c r="AC194" s="328"/>
      <c r="AD194" s="329"/>
      <c r="AE194" s="329"/>
      <c r="AF194" s="329"/>
      <c r="AG194" s="329"/>
      <c r="AH194" s="329"/>
      <c r="AI194" s="329"/>
      <c r="AJ194" s="329"/>
      <c r="AK194" s="329"/>
      <c r="AL194" s="329"/>
      <c r="AM194" s="329"/>
      <c r="AN194" s="329"/>
      <c r="AO194" s="329"/>
      <c r="AP194" s="329"/>
      <c r="AQ194" s="329"/>
      <c r="AR194" s="329"/>
      <c r="AS194" s="329"/>
      <c r="AT194" s="329"/>
      <c r="AU194" s="329"/>
      <c r="AV194" s="330"/>
    </row>
    <row r="195" spans="1:48" ht="15.75" x14ac:dyDescent="0.25">
      <c r="A195" s="467"/>
      <c r="B195" s="467"/>
      <c r="C195" s="467"/>
      <c r="D195" s="467"/>
      <c r="E195" s="467"/>
      <c r="F195" s="467"/>
      <c r="G195" s="467"/>
      <c r="H195" s="467"/>
      <c r="I195" s="467"/>
      <c r="J195" s="467"/>
      <c r="K195" s="467"/>
      <c r="L195" s="467"/>
      <c r="M195" s="467"/>
      <c r="N195" s="467"/>
      <c r="O195" s="467"/>
      <c r="P195" s="328"/>
      <c r="Q195" s="328"/>
      <c r="R195" s="328"/>
      <c r="S195" s="328"/>
      <c r="T195" s="328"/>
      <c r="U195" s="328"/>
      <c r="V195" s="328"/>
      <c r="W195" s="328"/>
      <c r="X195" s="328"/>
      <c r="Y195" s="328"/>
      <c r="Z195" s="328"/>
      <c r="AA195" s="328"/>
      <c r="AB195" s="328"/>
      <c r="AC195" s="328"/>
      <c r="AD195" s="329"/>
      <c r="AE195" s="329"/>
      <c r="AF195" s="329"/>
      <c r="AG195" s="329"/>
      <c r="AH195" s="329"/>
      <c r="AI195" s="329"/>
      <c r="AJ195" s="329"/>
      <c r="AK195" s="329"/>
      <c r="AL195" s="329"/>
      <c r="AM195" s="329"/>
      <c r="AN195" s="329"/>
      <c r="AO195" s="329"/>
      <c r="AP195" s="329"/>
      <c r="AQ195" s="329"/>
      <c r="AR195" s="329"/>
      <c r="AS195" s="329"/>
      <c r="AT195" s="329"/>
      <c r="AU195" s="329"/>
      <c r="AV195" s="330"/>
    </row>
    <row r="196" spans="1:48" ht="15.75" x14ac:dyDescent="0.25">
      <c r="A196" s="467"/>
      <c r="B196" s="467"/>
      <c r="C196" s="467"/>
      <c r="D196" s="467"/>
      <c r="E196" s="467"/>
      <c r="F196" s="467"/>
      <c r="G196" s="467"/>
      <c r="H196" s="467"/>
      <c r="I196" s="467"/>
      <c r="J196" s="467"/>
      <c r="K196" s="467"/>
      <c r="L196" s="467"/>
      <c r="M196" s="467"/>
      <c r="N196" s="467"/>
      <c r="O196" s="467"/>
      <c r="P196" s="328"/>
      <c r="Q196" s="328"/>
      <c r="R196" s="328"/>
      <c r="S196" s="328"/>
      <c r="T196" s="328"/>
      <c r="U196" s="328"/>
      <c r="V196" s="328"/>
      <c r="W196" s="328"/>
      <c r="X196" s="328"/>
      <c r="Y196" s="328"/>
      <c r="Z196" s="328"/>
      <c r="AA196" s="328"/>
      <c r="AB196" s="328"/>
      <c r="AC196" s="328"/>
      <c r="AD196" s="329"/>
      <c r="AE196" s="329"/>
      <c r="AF196" s="329"/>
      <c r="AG196" s="329"/>
      <c r="AH196" s="329"/>
      <c r="AI196" s="329"/>
      <c r="AJ196" s="329"/>
      <c r="AK196" s="329"/>
      <c r="AL196" s="329"/>
      <c r="AM196" s="329"/>
      <c r="AN196" s="329"/>
      <c r="AO196" s="329"/>
      <c r="AP196" s="329"/>
      <c r="AQ196" s="329"/>
      <c r="AR196" s="329"/>
      <c r="AS196" s="329"/>
      <c r="AT196" s="329"/>
      <c r="AU196" s="329"/>
      <c r="AV196" s="330"/>
    </row>
    <row r="197" spans="1:48" ht="15.75" x14ac:dyDescent="0.25">
      <c r="A197" s="467"/>
      <c r="B197" s="467"/>
      <c r="C197" s="467"/>
      <c r="D197" s="467"/>
      <c r="E197" s="467"/>
      <c r="F197" s="467"/>
      <c r="G197" s="467"/>
      <c r="H197" s="467"/>
      <c r="I197" s="467"/>
      <c r="J197" s="467"/>
      <c r="K197" s="467"/>
      <c r="L197" s="467"/>
      <c r="M197" s="467"/>
      <c r="N197" s="467"/>
      <c r="O197" s="467"/>
      <c r="P197" s="328"/>
      <c r="Q197" s="328"/>
      <c r="R197" s="328"/>
      <c r="S197" s="328"/>
      <c r="T197" s="328"/>
      <c r="U197" s="328"/>
      <c r="V197" s="328"/>
      <c r="W197" s="328"/>
      <c r="X197" s="328"/>
      <c r="Y197" s="328"/>
      <c r="Z197" s="328"/>
      <c r="AA197" s="328"/>
      <c r="AB197" s="328"/>
      <c r="AC197" s="328"/>
      <c r="AD197" s="329"/>
      <c r="AE197" s="329"/>
      <c r="AF197" s="329"/>
      <c r="AG197" s="329"/>
      <c r="AH197" s="329"/>
      <c r="AI197" s="329"/>
      <c r="AJ197" s="329"/>
      <c r="AK197" s="329"/>
      <c r="AL197" s="329"/>
      <c r="AM197" s="329"/>
      <c r="AN197" s="329"/>
      <c r="AO197" s="329"/>
      <c r="AP197" s="329"/>
      <c r="AQ197" s="329"/>
      <c r="AR197" s="329"/>
      <c r="AS197" s="329"/>
      <c r="AT197" s="329"/>
      <c r="AU197" s="329"/>
      <c r="AV197" s="330"/>
    </row>
    <row r="198" spans="1:48" ht="15.75" x14ac:dyDescent="0.25">
      <c r="A198" s="467"/>
      <c r="B198" s="467"/>
      <c r="C198" s="467"/>
      <c r="D198" s="467"/>
      <c r="E198" s="467"/>
      <c r="F198" s="467"/>
      <c r="G198" s="467"/>
      <c r="H198" s="467"/>
      <c r="I198" s="467"/>
      <c r="J198" s="467"/>
      <c r="K198" s="467"/>
      <c r="L198" s="467"/>
      <c r="M198" s="467"/>
      <c r="N198" s="467"/>
      <c r="O198" s="467"/>
      <c r="P198" s="328"/>
      <c r="Q198" s="328"/>
      <c r="R198" s="328"/>
      <c r="S198" s="328"/>
      <c r="T198" s="328"/>
      <c r="U198" s="328"/>
      <c r="V198" s="328"/>
      <c r="W198" s="328"/>
      <c r="X198" s="328"/>
      <c r="Y198" s="328"/>
      <c r="Z198" s="328"/>
      <c r="AA198" s="328"/>
      <c r="AB198" s="328"/>
      <c r="AC198" s="328"/>
      <c r="AD198" s="329"/>
      <c r="AE198" s="329"/>
      <c r="AF198" s="329"/>
      <c r="AG198" s="329"/>
      <c r="AH198" s="329"/>
      <c r="AI198" s="329"/>
      <c r="AJ198" s="329"/>
      <c r="AK198" s="329"/>
      <c r="AL198" s="329"/>
      <c r="AM198" s="329"/>
      <c r="AN198" s="329"/>
      <c r="AO198" s="329"/>
      <c r="AP198" s="329"/>
      <c r="AQ198" s="329"/>
      <c r="AR198" s="329"/>
      <c r="AS198" s="329"/>
      <c r="AT198" s="329"/>
      <c r="AU198" s="329"/>
      <c r="AV198" s="330"/>
    </row>
    <row r="199" spans="1:48" ht="15.75" x14ac:dyDescent="0.25">
      <c r="A199" s="467"/>
      <c r="B199" s="467"/>
      <c r="C199" s="467"/>
      <c r="D199" s="467"/>
      <c r="E199" s="467"/>
      <c r="F199" s="467"/>
      <c r="G199" s="467"/>
      <c r="H199" s="467"/>
      <c r="I199" s="467"/>
      <c r="J199" s="467"/>
      <c r="K199" s="467"/>
      <c r="L199" s="467"/>
      <c r="M199" s="467"/>
      <c r="N199" s="467"/>
      <c r="O199" s="467"/>
      <c r="P199" s="328"/>
      <c r="Q199" s="328"/>
      <c r="R199" s="328"/>
      <c r="S199" s="328"/>
      <c r="T199" s="328"/>
      <c r="U199" s="328"/>
      <c r="V199" s="328"/>
      <c r="W199" s="328"/>
      <c r="X199" s="328"/>
      <c r="Y199" s="328"/>
      <c r="Z199" s="328"/>
      <c r="AA199" s="328"/>
      <c r="AB199" s="328"/>
      <c r="AC199" s="328"/>
      <c r="AD199" s="329"/>
      <c r="AE199" s="329"/>
      <c r="AF199" s="329"/>
      <c r="AG199" s="329"/>
      <c r="AH199" s="329"/>
      <c r="AI199" s="329"/>
      <c r="AJ199" s="329"/>
      <c r="AK199" s="329"/>
      <c r="AL199" s="329"/>
      <c r="AM199" s="329"/>
      <c r="AN199" s="329"/>
      <c r="AO199" s="329"/>
      <c r="AP199" s="329"/>
      <c r="AQ199" s="329"/>
      <c r="AR199" s="329"/>
      <c r="AS199" s="329"/>
      <c r="AT199" s="329"/>
      <c r="AU199" s="329"/>
      <c r="AV199" s="330"/>
    </row>
    <row r="200" spans="1:48" ht="15.75" x14ac:dyDescent="0.25">
      <c r="A200" s="467"/>
      <c r="B200" s="467"/>
      <c r="C200" s="467"/>
      <c r="D200" s="467"/>
      <c r="E200" s="467"/>
      <c r="F200" s="467"/>
      <c r="G200" s="467"/>
      <c r="H200" s="467"/>
      <c r="I200" s="467"/>
      <c r="J200" s="467"/>
      <c r="K200" s="467"/>
      <c r="L200" s="467"/>
      <c r="M200" s="467"/>
      <c r="N200" s="467"/>
      <c r="O200" s="467"/>
      <c r="P200" s="328"/>
      <c r="Q200" s="328"/>
      <c r="R200" s="328"/>
      <c r="S200" s="328"/>
      <c r="T200" s="328"/>
      <c r="U200" s="328"/>
      <c r="V200" s="328"/>
      <c r="W200" s="328"/>
      <c r="X200" s="328"/>
      <c r="Y200" s="328"/>
      <c r="Z200" s="328"/>
      <c r="AA200" s="328"/>
      <c r="AB200" s="328"/>
      <c r="AC200" s="328"/>
      <c r="AD200" s="329"/>
      <c r="AE200" s="329"/>
      <c r="AF200" s="329"/>
      <c r="AG200" s="329"/>
      <c r="AH200" s="329"/>
      <c r="AI200" s="329"/>
      <c r="AJ200" s="329"/>
      <c r="AK200" s="329"/>
      <c r="AL200" s="329"/>
      <c r="AM200" s="329"/>
      <c r="AN200" s="329"/>
      <c r="AO200" s="329"/>
      <c r="AP200" s="329"/>
      <c r="AQ200" s="329"/>
      <c r="AR200" s="329"/>
      <c r="AS200" s="329"/>
      <c r="AT200" s="329"/>
      <c r="AU200" s="329"/>
      <c r="AV200" s="330"/>
    </row>
    <row r="201" spans="1:48" ht="15.75" x14ac:dyDescent="0.25">
      <c r="A201" s="467"/>
      <c r="B201" s="467"/>
      <c r="C201" s="467"/>
      <c r="D201" s="467"/>
      <c r="E201" s="467"/>
      <c r="F201" s="467"/>
      <c r="G201" s="467"/>
      <c r="H201" s="467"/>
      <c r="I201" s="467"/>
      <c r="J201" s="467"/>
      <c r="K201" s="467"/>
      <c r="L201" s="467"/>
      <c r="M201" s="467"/>
      <c r="N201" s="467"/>
      <c r="O201" s="467"/>
      <c r="P201" s="328"/>
      <c r="Q201" s="328"/>
      <c r="R201" s="328"/>
      <c r="S201" s="328"/>
      <c r="T201" s="328"/>
      <c r="U201" s="328"/>
      <c r="V201" s="328"/>
      <c r="W201" s="328"/>
      <c r="X201" s="328"/>
      <c r="Y201" s="328"/>
      <c r="Z201" s="328"/>
      <c r="AA201" s="328"/>
      <c r="AB201" s="328"/>
      <c r="AC201" s="328"/>
      <c r="AD201" s="329"/>
      <c r="AE201" s="329"/>
      <c r="AF201" s="329"/>
      <c r="AG201" s="329"/>
      <c r="AH201" s="329"/>
      <c r="AI201" s="329"/>
      <c r="AJ201" s="329"/>
      <c r="AK201" s="329"/>
      <c r="AL201" s="329"/>
      <c r="AM201" s="329"/>
      <c r="AN201" s="329"/>
      <c r="AO201" s="329"/>
      <c r="AP201" s="329"/>
      <c r="AQ201" s="329"/>
      <c r="AR201" s="329"/>
      <c r="AS201" s="329"/>
      <c r="AT201" s="329"/>
      <c r="AU201" s="329"/>
      <c r="AV201" s="330"/>
    </row>
    <row r="202" spans="1:48" ht="15.75" x14ac:dyDescent="0.25">
      <c r="A202" s="467"/>
      <c r="B202" s="467"/>
      <c r="C202" s="467"/>
      <c r="D202" s="467"/>
      <c r="E202" s="467"/>
      <c r="F202" s="467"/>
      <c r="G202" s="467"/>
      <c r="H202" s="467"/>
      <c r="I202" s="467"/>
      <c r="J202" s="467"/>
      <c r="K202" s="467"/>
      <c r="L202" s="467"/>
      <c r="M202" s="467"/>
      <c r="N202" s="467"/>
      <c r="O202" s="467"/>
      <c r="P202" s="328"/>
      <c r="Q202" s="328"/>
      <c r="R202" s="328"/>
      <c r="S202" s="328"/>
      <c r="T202" s="328"/>
      <c r="U202" s="328"/>
      <c r="V202" s="328"/>
      <c r="W202" s="328"/>
      <c r="X202" s="328"/>
      <c r="Y202" s="328"/>
      <c r="Z202" s="328"/>
      <c r="AA202" s="328"/>
      <c r="AB202" s="328"/>
      <c r="AC202" s="328"/>
      <c r="AD202" s="329"/>
      <c r="AE202" s="329"/>
      <c r="AF202" s="329"/>
      <c r="AG202" s="329"/>
      <c r="AH202" s="329"/>
      <c r="AI202" s="329"/>
      <c r="AJ202" s="329"/>
      <c r="AK202" s="329"/>
      <c r="AL202" s="329"/>
      <c r="AM202" s="329"/>
      <c r="AN202" s="329"/>
      <c r="AO202" s="329"/>
      <c r="AP202" s="329"/>
      <c r="AQ202" s="329"/>
      <c r="AR202" s="329"/>
      <c r="AS202" s="329"/>
      <c r="AT202" s="329"/>
      <c r="AU202" s="329"/>
      <c r="AV202" s="330"/>
    </row>
    <row r="203" spans="1:48" ht="15.75" x14ac:dyDescent="0.25">
      <c r="A203" s="467"/>
      <c r="B203" s="467"/>
      <c r="C203" s="467"/>
      <c r="D203" s="467"/>
      <c r="E203" s="467"/>
      <c r="F203" s="467"/>
      <c r="G203" s="467"/>
      <c r="H203" s="467"/>
      <c r="I203" s="467"/>
      <c r="J203" s="467"/>
      <c r="K203" s="467"/>
      <c r="L203" s="467"/>
      <c r="M203" s="467"/>
      <c r="N203" s="467"/>
      <c r="O203" s="467"/>
      <c r="P203" s="328"/>
      <c r="Q203" s="328"/>
      <c r="R203" s="328"/>
      <c r="S203" s="328"/>
      <c r="T203" s="328"/>
      <c r="U203" s="328"/>
      <c r="V203" s="328"/>
      <c r="W203" s="328"/>
      <c r="X203" s="328"/>
      <c r="Y203" s="328"/>
      <c r="Z203" s="328"/>
      <c r="AA203" s="328"/>
      <c r="AB203" s="328"/>
      <c r="AC203" s="328"/>
      <c r="AD203" s="329"/>
      <c r="AE203" s="329"/>
      <c r="AF203" s="329"/>
      <c r="AG203" s="329"/>
      <c r="AH203" s="329"/>
      <c r="AI203" s="329"/>
      <c r="AJ203" s="329"/>
      <c r="AK203" s="329"/>
      <c r="AL203" s="329"/>
      <c r="AM203" s="329"/>
      <c r="AN203" s="329"/>
      <c r="AO203" s="329"/>
      <c r="AP203" s="329"/>
      <c r="AQ203" s="329"/>
      <c r="AR203" s="329"/>
      <c r="AS203" s="329"/>
      <c r="AT203" s="329"/>
      <c r="AU203" s="329"/>
      <c r="AV203" s="330"/>
    </row>
    <row r="204" spans="1:48" ht="15.75" x14ac:dyDescent="0.25">
      <c r="A204" s="467"/>
      <c r="B204" s="467"/>
      <c r="C204" s="467"/>
      <c r="D204" s="467"/>
      <c r="E204" s="467"/>
      <c r="F204" s="467"/>
      <c r="G204" s="467"/>
      <c r="H204" s="467"/>
      <c r="I204" s="467"/>
      <c r="J204" s="467"/>
      <c r="K204" s="467"/>
      <c r="L204" s="467"/>
      <c r="M204" s="467"/>
      <c r="N204" s="467"/>
      <c r="O204" s="467"/>
      <c r="P204" s="328"/>
      <c r="Q204" s="328"/>
      <c r="R204" s="328"/>
      <c r="S204" s="328"/>
      <c r="T204" s="328"/>
      <c r="U204" s="328"/>
      <c r="V204" s="328"/>
      <c r="W204" s="328"/>
      <c r="X204" s="328"/>
      <c r="Y204" s="328"/>
      <c r="Z204" s="328"/>
      <c r="AA204" s="328"/>
      <c r="AB204" s="328"/>
      <c r="AC204" s="328"/>
      <c r="AD204" s="329"/>
      <c r="AE204" s="329"/>
      <c r="AF204" s="329"/>
      <c r="AG204" s="329"/>
      <c r="AH204" s="329"/>
      <c r="AI204" s="329"/>
      <c r="AJ204" s="329"/>
      <c r="AK204" s="329"/>
      <c r="AL204" s="329"/>
      <c r="AM204" s="329"/>
      <c r="AN204" s="329"/>
      <c r="AO204" s="329"/>
      <c r="AP204" s="329"/>
      <c r="AQ204" s="329"/>
      <c r="AR204" s="329"/>
      <c r="AS204" s="329"/>
      <c r="AT204" s="329"/>
      <c r="AU204" s="329"/>
      <c r="AV204" s="330"/>
    </row>
    <row r="205" spans="1:48" ht="15.75" x14ac:dyDescent="0.25">
      <c r="A205" s="467"/>
      <c r="B205" s="467"/>
      <c r="C205" s="467"/>
      <c r="D205" s="467"/>
      <c r="E205" s="467"/>
      <c r="F205" s="467"/>
      <c r="G205" s="467"/>
      <c r="H205" s="467"/>
      <c r="I205" s="467"/>
      <c r="J205" s="467"/>
      <c r="K205" s="467"/>
      <c r="L205" s="467"/>
      <c r="M205" s="467"/>
      <c r="N205" s="467"/>
      <c r="O205" s="467"/>
      <c r="P205" s="328"/>
      <c r="Q205" s="328"/>
      <c r="R205" s="328"/>
      <c r="S205" s="328"/>
      <c r="T205" s="328"/>
      <c r="U205" s="328"/>
      <c r="V205" s="328"/>
      <c r="W205" s="328"/>
      <c r="X205" s="328"/>
      <c r="Y205" s="328"/>
      <c r="Z205" s="328"/>
      <c r="AA205" s="328"/>
      <c r="AB205" s="328"/>
      <c r="AC205" s="328"/>
      <c r="AD205" s="329"/>
      <c r="AE205" s="329"/>
      <c r="AF205" s="329"/>
      <c r="AG205" s="329"/>
      <c r="AH205" s="329"/>
      <c r="AI205" s="329"/>
      <c r="AJ205" s="329"/>
      <c r="AK205" s="329"/>
      <c r="AL205" s="329"/>
      <c r="AM205" s="329"/>
      <c r="AN205" s="329"/>
      <c r="AO205" s="329"/>
      <c r="AP205" s="329"/>
      <c r="AQ205" s="329"/>
      <c r="AR205" s="329"/>
      <c r="AS205" s="329"/>
      <c r="AT205" s="329"/>
      <c r="AU205" s="329"/>
      <c r="AV205" s="330"/>
    </row>
    <row r="206" spans="1:48" ht="15.75" x14ac:dyDescent="0.25">
      <c r="A206" s="467"/>
      <c r="B206" s="467"/>
      <c r="C206" s="467"/>
      <c r="D206" s="467"/>
      <c r="E206" s="467"/>
      <c r="F206" s="467"/>
      <c r="G206" s="467"/>
      <c r="H206" s="467"/>
      <c r="I206" s="467"/>
      <c r="J206" s="467"/>
      <c r="K206" s="467"/>
      <c r="L206" s="467"/>
      <c r="M206" s="467"/>
      <c r="N206" s="467"/>
      <c r="O206" s="467"/>
      <c r="P206" s="328"/>
      <c r="Q206" s="328"/>
      <c r="R206" s="328"/>
      <c r="S206" s="328"/>
      <c r="T206" s="328"/>
      <c r="U206" s="328"/>
      <c r="V206" s="328"/>
      <c r="W206" s="328"/>
      <c r="X206" s="328"/>
      <c r="Y206" s="328"/>
      <c r="Z206" s="328"/>
      <c r="AA206" s="328"/>
      <c r="AB206" s="328"/>
      <c r="AC206" s="328"/>
      <c r="AD206" s="329"/>
      <c r="AE206" s="329"/>
      <c r="AF206" s="329"/>
      <c r="AG206" s="329"/>
      <c r="AH206" s="329"/>
      <c r="AI206" s="329"/>
      <c r="AJ206" s="329"/>
      <c r="AK206" s="329"/>
      <c r="AL206" s="329"/>
      <c r="AM206" s="329"/>
      <c r="AN206" s="329"/>
      <c r="AO206" s="329"/>
      <c r="AP206" s="329"/>
      <c r="AQ206" s="329"/>
      <c r="AR206" s="329"/>
      <c r="AS206" s="329"/>
      <c r="AT206" s="329"/>
      <c r="AU206" s="329"/>
      <c r="AV206" s="330"/>
    </row>
    <row r="207" spans="1:48" ht="15.75" x14ac:dyDescent="0.25">
      <c r="A207" s="467"/>
      <c r="B207" s="467"/>
      <c r="C207" s="467"/>
      <c r="D207" s="467"/>
      <c r="E207" s="467"/>
      <c r="F207" s="467"/>
      <c r="G207" s="467"/>
      <c r="H207" s="467"/>
      <c r="I207" s="467"/>
      <c r="J207" s="467"/>
      <c r="K207" s="467"/>
      <c r="L207" s="467"/>
      <c r="M207" s="467"/>
      <c r="N207" s="467"/>
      <c r="O207" s="467"/>
      <c r="P207" s="328"/>
      <c r="Q207" s="328"/>
      <c r="R207" s="328"/>
      <c r="S207" s="328"/>
      <c r="T207" s="328"/>
      <c r="U207" s="328"/>
      <c r="V207" s="328"/>
      <c r="W207" s="328"/>
      <c r="X207" s="328"/>
      <c r="Y207" s="328"/>
      <c r="Z207" s="328"/>
      <c r="AA207" s="328"/>
      <c r="AB207" s="328"/>
      <c r="AC207" s="328"/>
      <c r="AD207" s="329"/>
      <c r="AE207" s="329"/>
      <c r="AF207" s="329"/>
      <c r="AG207" s="329"/>
      <c r="AH207" s="329"/>
      <c r="AI207" s="329"/>
      <c r="AJ207" s="329"/>
      <c r="AK207" s="329"/>
      <c r="AL207" s="329"/>
      <c r="AM207" s="329"/>
      <c r="AN207" s="329"/>
      <c r="AO207" s="329"/>
      <c r="AP207" s="329"/>
      <c r="AQ207" s="329"/>
      <c r="AR207" s="329"/>
      <c r="AS207" s="329"/>
      <c r="AT207" s="329"/>
      <c r="AU207" s="329"/>
      <c r="AV207" s="330"/>
    </row>
    <row r="208" spans="1:48" ht="15.75" x14ac:dyDescent="0.25">
      <c r="A208" s="467"/>
      <c r="B208" s="467"/>
      <c r="C208" s="467"/>
      <c r="D208" s="467"/>
      <c r="E208" s="467"/>
      <c r="F208" s="467"/>
      <c r="G208" s="467"/>
      <c r="H208" s="467"/>
      <c r="I208" s="467"/>
      <c r="J208" s="467"/>
      <c r="K208" s="467"/>
      <c r="L208" s="467"/>
      <c r="M208" s="467"/>
      <c r="N208" s="467"/>
      <c r="O208" s="467"/>
      <c r="P208" s="328"/>
      <c r="Q208" s="328"/>
      <c r="R208" s="328"/>
      <c r="S208" s="328"/>
      <c r="T208" s="328"/>
      <c r="U208" s="328"/>
      <c r="V208" s="328"/>
      <c r="W208" s="328"/>
      <c r="X208" s="328"/>
      <c r="Y208" s="328"/>
      <c r="Z208" s="328"/>
      <c r="AA208" s="328"/>
      <c r="AB208" s="328"/>
      <c r="AC208" s="328"/>
      <c r="AD208" s="329"/>
      <c r="AE208" s="329"/>
      <c r="AF208" s="329"/>
      <c r="AG208" s="329"/>
      <c r="AH208" s="329"/>
      <c r="AI208" s="329"/>
      <c r="AJ208" s="329"/>
      <c r="AK208" s="329"/>
      <c r="AL208" s="329"/>
      <c r="AM208" s="329"/>
      <c r="AN208" s="329"/>
      <c r="AO208" s="329"/>
      <c r="AP208" s="329"/>
      <c r="AQ208" s="329"/>
      <c r="AR208" s="329"/>
      <c r="AS208" s="329"/>
      <c r="AT208" s="329"/>
      <c r="AU208" s="329"/>
      <c r="AV208" s="330"/>
    </row>
    <row r="209" spans="1:48" ht="15.75" x14ac:dyDescent="0.25">
      <c r="A209" s="467"/>
      <c r="B209" s="467"/>
      <c r="C209" s="467"/>
      <c r="D209" s="467"/>
      <c r="E209" s="467"/>
      <c r="F209" s="467"/>
      <c r="G209" s="467"/>
      <c r="H209" s="467"/>
      <c r="I209" s="467"/>
      <c r="J209" s="467"/>
      <c r="K209" s="467"/>
      <c r="L209" s="467"/>
      <c r="M209" s="467"/>
      <c r="N209" s="467"/>
      <c r="O209" s="467"/>
      <c r="P209" s="328"/>
      <c r="Q209" s="328"/>
      <c r="R209" s="328"/>
      <c r="S209" s="328"/>
      <c r="T209" s="328"/>
      <c r="U209" s="328"/>
      <c r="V209" s="328"/>
      <c r="W209" s="328"/>
      <c r="X209" s="328"/>
      <c r="Y209" s="328"/>
      <c r="Z209" s="328"/>
      <c r="AA209" s="328"/>
      <c r="AB209" s="328"/>
      <c r="AC209" s="328"/>
      <c r="AD209" s="329"/>
      <c r="AE209" s="329"/>
      <c r="AF209" s="329"/>
      <c r="AG209" s="329"/>
      <c r="AH209" s="329"/>
      <c r="AI209" s="329"/>
      <c r="AJ209" s="329"/>
      <c r="AK209" s="329"/>
      <c r="AL209" s="329"/>
      <c r="AM209" s="329"/>
      <c r="AN209" s="329"/>
      <c r="AO209" s="329"/>
      <c r="AP209" s="329"/>
      <c r="AQ209" s="329"/>
      <c r="AR209" s="329"/>
      <c r="AS209" s="329"/>
      <c r="AT209" s="329"/>
      <c r="AU209" s="329"/>
      <c r="AV209" s="330"/>
    </row>
    <row r="210" spans="1:48" ht="15.75" x14ac:dyDescent="0.25">
      <c r="A210" s="467"/>
      <c r="B210" s="467"/>
      <c r="C210" s="467"/>
      <c r="D210" s="467"/>
      <c r="E210" s="467"/>
      <c r="F210" s="467"/>
      <c r="G210" s="467"/>
      <c r="H210" s="467"/>
      <c r="I210" s="467"/>
      <c r="J210" s="467"/>
      <c r="K210" s="467"/>
      <c r="L210" s="467"/>
      <c r="M210" s="467"/>
      <c r="N210" s="467"/>
      <c r="O210" s="467"/>
      <c r="P210" s="328"/>
      <c r="Q210" s="328"/>
      <c r="R210" s="328"/>
      <c r="S210" s="328"/>
      <c r="T210" s="328"/>
      <c r="U210" s="328"/>
      <c r="V210" s="328"/>
      <c r="W210" s="328"/>
      <c r="X210" s="328"/>
      <c r="Y210" s="328"/>
      <c r="Z210" s="328"/>
      <c r="AA210" s="328"/>
      <c r="AB210" s="328"/>
      <c r="AC210" s="328"/>
      <c r="AD210" s="329"/>
      <c r="AE210" s="329"/>
      <c r="AF210" s="329"/>
      <c r="AG210" s="329"/>
      <c r="AH210" s="329"/>
      <c r="AI210" s="329"/>
      <c r="AJ210" s="329"/>
      <c r="AK210" s="329"/>
      <c r="AL210" s="329"/>
      <c r="AM210" s="329"/>
      <c r="AN210" s="329"/>
      <c r="AO210" s="329"/>
      <c r="AP210" s="329"/>
      <c r="AQ210" s="329"/>
      <c r="AR210" s="329"/>
      <c r="AS210" s="329"/>
      <c r="AT210" s="329"/>
      <c r="AU210" s="329"/>
      <c r="AV210" s="330"/>
    </row>
    <row r="211" spans="1:48" ht="15.75" x14ac:dyDescent="0.25">
      <c r="A211" s="467"/>
      <c r="B211" s="467"/>
      <c r="C211" s="467"/>
      <c r="D211" s="467"/>
      <c r="E211" s="467"/>
      <c r="F211" s="467"/>
      <c r="G211" s="467"/>
      <c r="H211" s="467"/>
      <c r="I211" s="467"/>
      <c r="J211" s="467"/>
      <c r="K211" s="467"/>
      <c r="L211" s="467"/>
      <c r="M211" s="467"/>
      <c r="N211" s="467"/>
      <c r="O211" s="467"/>
      <c r="P211" s="328"/>
      <c r="Q211" s="328"/>
      <c r="R211" s="328"/>
      <c r="S211" s="328"/>
      <c r="T211" s="328"/>
      <c r="U211" s="328"/>
      <c r="V211" s="328"/>
      <c r="W211" s="328"/>
      <c r="X211" s="328"/>
      <c r="Y211" s="328"/>
      <c r="Z211" s="328"/>
      <c r="AA211" s="328"/>
      <c r="AB211" s="328"/>
      <c r="AC211" s="328"/>
      <c r="AD211" s="329"/>
      <c r="AE211" s="329"/>
      <c r="AF211" s="329"/>
      <c r="AG211" s="329"/>
      <c r="AH211" s="329"/>
      <c r="AI211" s="329"/>
      <c r="AJ211" s="329"/>
      <c r="AK211" s="329"/>
      <c r="AL211" s="329"/>
      <c r="AM211" s="329"/>
      <c r="AN211" s="329"/>
      <c r="AO211" s="329"/>
      <c r="AP211" s="329"/>
      <c r="AQ211" s="329"/>
      <c r="AR211" s="329"/>
      <c r="AS211" s="329"/>
      <c r="AT211" s="329"/>
      <c r="AU211" s="329"/>
      <c r="AV211" s="330"/>
    </row>
    <row r="212" spans="1:48" ht="15.75" x14ac:dyDescent="0.25">
      <c r="A212" s="467"/>
      <c r="B212" s="467"/>
      <c r="C212" s="467"/>
      <c r="D212" s="467"/>
      <c r="E212" s="467"/>
      <c r="F212" s="467"/>
      <c r="G212" s="467"/>
      <c r="H212" s="467"/>
      <c r="I212" s="467"/>
      <c r="J212" s="467"/>
      <c r="K212" s="467"/>
      <c r="L212" s="467"/>
      <c r="M212" s="467"/>
      <c r="N212" s="467"/>
      <c r="O212" s="467"/>
      <c r="P212" s="328"/>
      <c r="Q212" s="328"/>
      <c r="R212" s="328"/>
      <c r="S212" s="328"/>
      <c r="T212" s="328"/>
      <c r="U212" s="328"/>
      <c r="V212" s="328"/>
      <c r="W212" s="328"/>
      <c r="X212" s="328"/>
      <c r="Y212" s="328"/>
      <c r="Z212" s="328"/>
      <c r="AA212" s="328"/>
      <c r="AB212" s="328"/>
      <c r="AC212" s="328"/>
      <c r="AD212" s="329"/>
      <c r="AE212" s="329"/>
      <c r="AF212" s="329"/>
      <c r="AG212" s="329"/>
      <c r="AH212" s="329"/>
      <c r="AI212" s="329"/>
      <c r="AJ212" s="329"/>
      <c r="AK212" s="329"/>
      <c r="AL212" s="329"/>
      <c r="AM212" s="329"/>
      <c r="AN212" s="329"/>
      <c r="AO212" s="329"/>
      <c r="AP212" s="329"/>
      <c r="AQ212" s="329"/>
      <c r="AR212" s="329"/>
      <c r="AS212" s="329"/>
      <c r="AT212" s="329"/>
      <c r="AU212" s="329"/>
      <c r="AV212" s="330"/>
    </row>
    <row r="213" spans="1:48" ht="15.75" x14ac:dyDescent="0.25">
      <c r="A213" s="467"/>
      <c r="B213" s="467"/>
      <c r="C213" s="467"/>
      <c r="D213" s="467"/>
      <c r="E213" s="467"/>
      <c r="F213" s="467"/>
      <c r="G213" s="467"/>
      <c r="H213" s="467"/>
      <c r="I213" s="467"/>
      <c r="J213" s="467"/>
      <c r="K213" s="467"/>
      <c r="L213" s="467"/>
      <c r="M213" s="467"/>
      <c r="N213" s="467"/>
      <c r="O213" s="467"/>
      <c r="P213" s="328"/>
      <c r="Q213" s="328"/>
      <c r="R213" s="328"/>
      <c r="S213" s="328"/>
      <c r="T213" s="328"/>
      <c r="U213" s="328"/>
      <c r="V213" s="328"/>
      <c r="W213" s="328"/>
      <c r="X213" s="328"/>
      <c r="Y213" s="328"/>
      <c r="Z213" s="328"/>
      <c r="AA213" s="328"/>
      <c r="AB213" s="328"/>
      <c r="AC213" s="328"/>
      <c r="AD213" s="329"/>
      <c r="AE213" s="329"/>
      <c r="AF213" s="329"/>
      <c r="AG213" s="329"/>
      <c r="AH213" s="329"/>
      <c r="AI213" s="329"/>
      <c r="AJ213" s="329"/>
      <c r="AK213" s="329"/>
      <c r="AL213" s="329"/>
      <c r="AM213" s="329"/>
      <c r="AN213" s="329"/>
      <c r="AO213" s="329"/>
      <c r="AP213" s="329"/>
      <c r="AQ213" s="329"/>
      <c r="AR213" s="329"/>
      <c r="AS213" s="329"/>
      <c r="AT213" s="329"/>
      <c r="AU213" s="329"/>
      <c r="AV213" s="330"/>
    </row>
    <row r="214" spans="1:48" ht="15.75" x14ac:dyDescent="0.25">
      <c r="A214" s="467"/>
      <c r="B214" s="467"/>
      <c r="C214" s="467"/>
      <c r="D214" s="467"/>
      <c r="E214" s="467"/>
      <c r="F214" s="467"/>
      <c r="G214" s="467"/>
      <c r="H214" s="467"/>
      <c r="I214" s="467"/>
      <c r="J214" s="467"/>
      <c r="K214" s="467"/>
      <c r="L214" s="467"/>
      <c r="M214" s="467"/>
      <c r="N214" s="467"/>
      <c r="O214" s="467"/>
      <c r="P214" s="328"/>
      <c r="Q214" s="328"/>
      <c r="R214" s="328"/>
      <c r="S214" s="328"/>
      <c r="T214" s="328"/>
      <c r="U214" s="328"/>
      <c r="V214" s="328"/>
      <c r="W214" s="328"/>
      <c r="X214" s="328"/>
      <c r="Y214" s="328"/>
      <c r="Z214" s="328"/>
      <c r="AA214" s="328"/>
      <c r="AB214" s="328"/>
      <c r="AC214" s="328"/>
      <c r="AD214" s="329"/>
      <c r="AE214" s="329"/>
      <c r="AF214" s="329"/>
      <c r="AG214" s="329"/>
      <c r="AH214" s="329"/>
      <c r="AI214" s="329"/>
      <c r="AJ214" s="329"/>
      <c r="AK214" s="329"/>
      <c r="AL214" s="329"/>
      <c r="AM214" s="329"/>
      <c r="AN214" s="329"/>
      <c r="AO214" s="329"/>
      <c r="AP214" s="329"/>
      <c r="AQ214" s="329"/>
      <c r="AR214" s="329"/>
      <c r="AS214" s="329"/>
      <c r="AT214" s="329"/>
      <c r="AU214" s="329"/>
      <c r="AV214" s="330"/>
    </row>
    <row r="215" spans="1:48" ht="15.75" x14ac:dyDescent="0.25">
      <c r="A215" s="467"/>
      <c r="B215" s="467"/>
      <c r="C215" s="467"/>
      <c r="D215" s="467"/>
      <c r="E215" s="467"/>
      <c r="F215" s="467"/>
      <c r="G215" s="467"/>
      <c r="H215" s="467"/>
      <c r="I215" s="467"/>
      <c r="J215" s="467"/>
      <c r="K215" s="467"/>
      <c r="L215" s="467"/>
      <c r="M215" s="467"/>
      <c r="N215" s="467"/>
      <c r="O215" s="467"/>
      <c r="P215" s="328"/>
      <c r="Q215" s="328"/>
      <c r="R215" s="328"/>
      <c r="S215" s="328"/>
      <c r="T215" s="328"/>
      <c r="U215" s="328"/>
      <c r="V215" s="328"/>
      <c r="W215" s="328"/>
      <c r="X215" s="328"/>
      <c r="Y215" s="328"/>
      <c r="Z215" s="328"/>
      <c r="AA215" s="328"/>
      <c r="AB215" s="328"/>
      <c r="AC215" s="328"/>
      <c r="AD215" s="329"/>
      <c r="AE215" s="329"/>
      <c r="AF215" s="329"/>
      <c r="AG215" s="329"/>
      <c r="AH215" s="329"/>
      <c r="AI215" s="329"/>
      <c r="AJ215" s="329"/>
      <c r="AK215" s="329"/>
      <c r="AL215" s="329"/>
      <c r="AM215" s="329"/>
      <c r="AN215" s="329"/>
      <c r="AO215" s="329"/>
      <c r="AP215" s="329"/>
      <c r="AQ215" s="329"/>
      <c r="AR215" s="329"/>
      <c r="AS215" s="329"/>
      <c r="AT215" s="329"/>
      <c r="AU215" s="329"/>
      <c r="AV215" s="330"/>
    </row>
    <row r="216" spans="1:48" ht="15.75" x14ac:dyDescent="0.25">
      <c r="A216" s="467"/>
      <c r="B216" s="467"/>
      <c r="C216" s="467"/>
      <c r="D216" s="467"/>
      <c r="E216" s="467"/>
      <c r="F216" s="467"/>
      <c r="G216" s="467"/>
      <c r="H216" s="467"/>
      <c r="I216" s="467"/>
      <c r="J216" s="467"/>
      <c r="K216" s="467"/>
      <c r="L216" s="467"/>
      <c r="M216" s="467"/>
      <c r="N216" s="467"/>
      <c r="O216" s="467"/>
      <c r="P216" s="328"/>
      <c r="Q216" s="328"/>
      <c r="R216" s="328"/>
      <c r="S216" s="328"/>
      <c r="T216" s="328"/>
      <c r="U216" s="328"/>
      <c r="V216" s="328"/>
      <c r="W216" s="328"/>
      <c r="X216" s="328"/>
      <c r="Y216" s="328"/>
      <c r="Z216" s="328"/>
      <c r="AA216" s="328"/>
      <c r="AB216" s="328"/>
      <c r="AC216" s="328"/>
      <c r="AD216" s="329"/>
      <c r="AE216" s="329"/>
      <c r="AF216" s="329"/>
      <c r="AG216" s="329"/>
      <c r="AH216" s="329"/>
      <c r="AI216" s="329"/>
      <c r="AJ216" s="329"/>
      <c r="AK216" s="329"/>
      <c r="AL216" s="329"/>
      <c r="AM216" s="329"/>
      <c r="AN216" s="329"/>
      <c r="AO216" s="329"/>
      <c r="AP216" s="329"/>
      <c r="AQ216" s="329"/>
      <c r="AR216" s="329"/>
      <c r="AS216" s="329"/>
      <c r="AT216" s="329"/>
      <c r="AU216" s="329"/>
      <c r="AV216" s="330"/>
    </row>
    <row r="217" spans="1:48" ht="15.75" x14ac:dyDescent="0.25">
      <c r="A217" s="467"/>
      <c r="B217" s="467"/>
      <c r="C217" s="467"/>
      <c r="D217" s="467"/>
      <c r="E217" s="467"/>
      <c r="F217" s="467"/>
      <c r="G217" s="467"/>
      <c r="H217" s="467"/>
      <c r="I217" s="467"/>
      <c r="J217" s="467"/>
      <c r="K217" s="467"/>
      <c r="L217" s="467"/>
      <c r="M217" s="467"/>
      <c r="N217" s="467"/>
      <c r="O217" s="467"/>
      <c r="P217" s="328"/>
      <c r="Q217" s="328"/>
      <c r="R217" s="328"/>
      <c r="S217" s="328"/>
      <c r="T217" s="328"/>
      <c r="U217" s="328"/>
      <c r="V217" s="328"/>
      <c r="W217" s="328"/>
      <c r="X217" s="328"/>
      <c r="Y217" s="328"/>
      <c r="Z217" s="328"/>
      <c r="AA217" s="328"/>
      <c r="AB217" s="328"/>
      <c r="AC217" s="328"/>
      <c r="AD217" s="329"/>
      <c r="AE217" s="329"/>
      <c r="AF217" s="329"/>
      <c r="AG217" s="329"/>
      <c r="AH217" s="329"/>
      <c r="AI217" s="329"/>
      <c r="AJ217" s="329"/>
      <c r="AK217" s="329"/>
      <c r="AL217" s="329"/>
      <c r="AM217" s="329"/>
      <c r="AN217" s="329"/>
      <c r="AO217" s="329"/>
      <c r="AP217" s="329"/>
      <c r="AQ217" s="329"/>
      <c r="AR217" s="329"/>
      <c r="AS217" s="329"/>
      <c r="AT217" s="329"/>
      <c r="AU217" s="329"/>
      <c r="AV217" s="330"/>
    </row>
    <row r="218" spans="1:48" ht="15.75" x14ac:dyDescent="0.25">
      <c r="A218" s="467"/>
      <c r="B218" s="467"/>
      <c r="C218" s="467"/>
      <c r="D218" s="467"/>
      <c r="E218" s="467"/>
      <c r="F218" s="467"/>
      <c r="G218" s="467"/>
      <c r="H218" s="467"/>
      <c r="I218" s="467"/>
      <c r="J218" s="467"/>
      <c r="K218" s="467"/>
      <c r="L218" s="467"/>
      <c r="M218" s="467"/>
      <c r="N218" s="467"/>
      <c r="O218" s="467"/>
      <c r="P218" s="328"/>
      <c r="Q218" s="328"/>
      <c r="R218" s="328"/>
      <c r="S218" s="328"/>
      <c r="T218" s="328"/>
      <c r="U218" s="328"/>
      <c r="V218" s="328"/>
      <c r="W218" s="328"/>
      <c r="X218" s="328"/>
      <c r="Y218" s="328"/>
      <c r="Z218" s="328"/>
      <c r="AA218" s="328"/>
      <c r="AB218" s="328"/>
      <c r="AC218" s="328"/>
      <c r="AD218" s="329"/>
      <c r="AE218" s="329"/>
      <c r="AF218" s="329"/>
      <c r="AG218" s="329"/>
      <c r="AH218" s="329"/>
      <c r="AI218" s="329"/>
      <c r="AJ218" s="329"/>
      <c r="AK218" s="329"/>
      <c r="AL218" s="329"/>
      <c r="AM218" s="329"/>
      <c r="AN218" s="329"/>
      <c r="AO218" s="329"/>
      <c r="AP218" s="329"/>
      <c r="AQ218" s="329"/>
      <c r="AR218" s="329"/>
      <c r="AS218" s="329"/>
      <c r="AT218" s="329"/>
      <c r="AU218" s="329"/>
      <c r="AV218" s="330"/>
    </row>
    <row r="219" spans="1:48" ht="15.75" x14ac:dyDescent="0.25">
      <c r="A219" s="467"/>
      <c r="B219" s="467"/>
      <c r="C219" s="467"/>
      <c r="D219" s="467"/>
      <c r="E219" s="467"/>
      <c r="F219" s="467"/>
      <c r="G219" s="467"/>
      <c r="H219" s="467"/>
      <c r="I219" s="467"/>
      <c r="J219" s="467"/>
      <c r="K219" s="467"/>
      <c r="L219" s="467"/>
      <c r="M219" s="467"/>
      <c r="N219" s="467"/>
      <c r="O219" s="467"/>
      <c r="P219" s="328"/>
      <c r="Q219" s="328"/>
      <c r="R219" s="328"/>
      <c r="S219" s="328"/>
      <c r="T219" s="328"/>
      <c r="U219" s="328"/>
      <c r="V219" s="328"/>
      <c r="W219" s="328"/>
      <c r="X219" s="328"/>
      <c r="Y219" s="328"/>
      <c r="Z219" s="328"/>
      <c r="AA219" s="328"/>
      <c r="AB219" s="328"/>
      <c r="AC219" s="328"/>
      <c r="AD219" s="329"/>
      <c r="AE219" s="329"/>
      <c r="AF219" s="329"/>
      <c r="AG219" s="329"/>
      <c r="AH219" s="329"/>
      <c r="AI219" s="329"/>
      <c r="AJ219" s="329"/>
      <c r="AK219" s="329"/>
      <c r="AL219" s="329"/>
      <c r="AM219" s="329"/>
      <c r="AN219" s="329"/>
      <c r="AO219" s="329"/>
      <c r="AP219" s="329"/>
      <c r="AQ219" s="329"/>
      <c r="AR219" s="329"/>
      <c r="AS219" s="329"/>
      <c r="AT219" s="329"/>
      <c r="AU219" s="329"/>
      <c r="AV219" s="330"/>
    </row>
    <row r="220" spans="1:48" ht="15.75" x14ac:dyDescent="0.25">
      <c r="A220" s="467"/>
      <c r="B220" s="467"/>
      <c r="C220" s="467"/>
      <c r="D220" s="467"/>
      <c r="E220" s="467"/>
      <c r="F220" s="467"/>
      <c r="G220" s="467"/>
      <c r="H220" s="467"/>
      <c r="I220" s="467"/>
      <c r="J220" s="467"/>
      <c r="K220" s="467"/>
      <c r="L220" s="467"/>
      <c r="M220" s="467"/>
      <c r="N220" s="467"/>
      <c r="O220" s="467"/>
      <c r="P220" s="328"/>
      <c r="Q220" s="328"/>
      <c r="R220" s="328"/>
      <c r="S220" s="328"/>
      <c r="T220" s="328"/>
      <c r="U220" s="328"/>
      <c r="V220" s="328"/>
      <c r="W220" s="328"/>
      <c r="X220" s="328"/>
      <c r="Y220" s="328"/>
      <c r="Z220" s="328"/>
      <c r="AA220" s="328"/>
      <c r="AB220" s="328"/>
      <c r="AC220" s="328"/>
      <c r="AD220" s="329"/>
      <c r="AE220" s="329"/>
      <c r="AF220" s="329"/>
      <c r="AG220" s="329"/>
      <c r="AH220" s="329"/>
      <c r="AI220" s="329"/>
      <c r="AJ220" s="329"/>
      <c r="AK220" s="329"/>
      <c r="AL220" s="329"/>
      <c r="AM220" s="329"/>
      <c r="AN220" s="329"/>
      <c r="AO220" s="329"/>
      <c r="AP220" s="329"/>
      <c r="AQ220" s="329"/>
      <c r="AR220" s="329"/>
      <c r="AS220" s="329"/>
      <c r="AT220" s="329"/>
      <c r="AU220" s="329"/>
      <c r="AV220" s="330"/>
    </row>
    <row r="221" spans="1:48" ht="15.75" x14ac:dyDescent="0.25">
      <c r="A221" s="467"/>
      <c r="B221" s="467"/>
      <c r="C221" s="467"/>
      <c r="D221" s="467"/>
      <c r="E221" s="467"/>
      <c r="F221" s="467"/>
      <c r="G221" s="467"/>
      <c r="H221" s="467"/>
      <c r="I221" s="467"/>
      <c r="J221" s="467"/>
      <c r="K221" s="467"/>
      <c r="L221" s="467"/>
      <c r="M221" s="467"/>
      <c r="N221" s="467"/>
      <c r="O221" s="467"/>
      <c r="P221" s="328"/>
      <c r="Q221" s="328"/>
      <c r="R221" s="328"/>
      <c r="S221" s="328"/>
      <c r="T221" s="328"/>
      <c r="U221" s="328"/>
      <c r="V221" s="328"/>
      <c r="W221" s="328"/>
      <c r="X221" s="328"/>
      <c r="Y221" s="328"/>
      <c r="Z221" s="328"/>
      <c r="AA221" s="328"/>
      <c r="AB221" s="328"/>
      <c r="AC221" s="328"/>
      <c r="AD221" s="329"/>
      <c r="AE221" s="329"/>
      <c r="AF221" s="329"/>
      <c r="AG221" s="329"/>
      <c r="AH221" s="329"/>
      <c r="AI221" s="329"/>
      <c r="AJ221" s="329"/>
      <c r="AK221" s="329"/>
      <c r="AL221" s="329"/>
      <c r="AM221" s="329"/>
      <c r="AN221" s="329"/>
      <c r="AO221" s="329"/>
      <c r="AP221" s="329"/>
      <c r="AQ221" s="329"/>
      <c r="AR221" s="329"/>
      <c r="AS221" s="329"/>
      <c r="AT221" s="329"/>
      <c r="AU221" s="329"/>
      <c r="AV221" s="330"/>
    </row>
    <row r="222" spans="1:48" ht="15.75" x14ac:dyDescent="0.25">
      <c r="A222" s="467"/>
      <c r="B222" s="467"/>
      <c r="C222" s="467"/>
      <c r="D222" s="467"/>
      <c r="E222" s="467"/>
      <c r="F222" s="467"/>
      <c r="G222" s="467"/>
      <c r="H222" s="467"/>
      <c r="I222" s="467"/>
      <c r="J222" s="467"/>
      <c r="K222" s="467"/>
      <c r="L222" s="467"/>
      <c r="M222" s="467"/>
      <c r="N222" s="467"/>
      <c r="O222" s="467"/>
      <c r="P222" s="328"/>
      <c r="Q222" s="328"/>
      <c r="R222" s="328"/>
      <c r="S222" s="328"/>
      <c r="T222" s="328"/>
      <c r="U222" s="328"/>
      <c r="V222" s="328"/>
      <c r="W222" s="328"/>
      <c r="X222" s="328"/>
      <c r="Y222" s="328"/>
      <c r="Z222" s="328"/>
      <c r="AA222" s="328"/>
      <c r="AB222" s="328"/>
      <c r="AC222" s="328"/>
      <c r="AD222" s="329"/>
      <c r="AE222" s="329"/>
      <c r="AF222" s="329"/>
      <c r="AG222" s="329"/>
      <c r="AH222" s="329"/>
      <c r="AI222" s="329"/>
      <c r="AJ222" s="329"/>
      <c r="AK222" s="329"/>
      <c r="AL222" s="329"/>
      <c r="AM222" s="329"/>
      <c r="AN222" s="329"/>
      <c r="AO222" s="329"/>
      <c r="AP222" s="329"/>
      <c r="AQ222" s="329"/>
      <c r="AR222" s="329"/>
      <c r="AS222" s="329"/>
      <c r="AT222" s="329"/>
      <c r="AU222" s="329"/>
      <c r="AV222" s="330"/>
    </row>
    <row r="223" spans="1:48" ht="15.75" x14ac:dyDescent="0.25">
      <c r="A223" s="467"/>
      <c r="B223" s="467"/>
      <c r="C223" s="467"/>
      <c r="D223" s="467"/>
      <c r="E223" s="467"/>
      <c r="F223" s="467"/>
      <c r="G223" s="467"/>
      <c r="H223" s="467"/>
      <c r="I223" s="467"/>
      <c r="J223" s="467"/>
      <c r="K223" s="467"/>
      <c r="L223" s="467"/>
      <c r="M223" s="467"/>
      <c r="N223" s="467"/>
      <c r="O223" s="467"/>
      <c r="P223" s="328"/>
      <c r="Q223" s="328"/>
      <c r="R223" s="328"/>
      <c r="S223" s="328"/>
      <c r="T223" s="328"/>
      <c r="U223" s="328"/>
      <c r="V223" s="328"/>
      <c r="W223" s="328"/>
      <c r="X223" s="328"/>
      <c r="Y223" s="328"/>
      <c r="Z223" s="328"/>
      <c r="AA223" s="328"/>
      <c r="AB223" s="328"/>
      <c r="AC223" s="328"/>
      <c r="AD223" s="329"/>
      <c r="AE223" s="329"/>
      <c r="AF223" s="329"/>
      <c r="AG223" s="329"/>
      <c r="AH223" s="329"/>
      <c r="AI223" s="329"/>
      <c r="AJ223" s="329"/>
      <c r="AK223" s="329"/>
      <c r="AL223" s="329"/>
      <c r="AM223" s="329"/>
      <c r="AN223" s="329"/>
      <c r="AO223" s="329"/>
      <c r="AP223" s="329"/>
      <c r="AQ223" s="329"/>
      <c r="AR223" s="329"/>
      <c r="AS223" s="329"/>
      <c r="AT223" s="329"/>
      <c r="AU223" s="329"/>
      <c r="AV223" s="330"/>
    </row>
    <row r="224" spans="1:48" ht="15.75" x14ac:dyDescent="0.25">
      <c r="A224" s="467"/>
      <c r="B224" s="467"/>
      <c r="C224" s="467"/>
      <c r="D224" s="467"/>
      <c r="E224" s="467"/>
      <c r="F224" s="467"/>
      <c r="G224" s="467"/>
      <c r="H224" s="467"/>
      <c r="I224" s="467"/>
      <c r="J224" s="467"/>
      <c r="K224" s="467"/>
      <c r="L224" s="467"/>
      <c r="M224" s="467"/>
      <c r="N224" s="467"/>
      <c r="O224" s="467"/>
      <c r="P224" s="328"/>
      <c r="Q224" s="328"/>
      <c r="R224" s="328"/>
      <c r="S224" s="328"/>
      <c r="T224" s="328"/>
      <c r="U224" s="328"/>
      <c r="V224" s="328"/>
      <c r="W224" s="328"/>
      <c r="X224" s="328"/>
      <c r="Y224" s="328"/>
      <c r="Z224" s="328"/>
      <c r="AA224" s="328"/>
      <c r="AB224" s="328"/>
      <c r="AC224" s="328"/>
      <c r="AD224" s="329"/>
      <c r="AE224" s="329"/>
      <c r="AF224" s="329"/>
      <c r="AG224" s="329"/>
      <c r="AH224" s="329"/>
      <c r="AI224" s="329"/>
      <c r="AJ224" s="329"/>
      <c r="AK224" s="329"/>
      <c r="AL224" s="329"/>
      <c r="AM224" s="329"/>
      <c r="AN224" s="329"/>
      <c r="AO224" s="329"/>
      <c r="AP224" s="329"/>
      <c r="AQ224" s="329"/>
      <c r="AR224" s="329"/>
      <c r="AS224" s="329"/>
      <c r="AT224" s="329"/>
      <c r="AU224" s="329"/>
      <c r="AV224" s="330"/>
    </row>
    <row r="225" spans="1:48" ht="15.75" x14ac:dyDescent="0.25">
      <c r="A225" s="467"/>
      <c r="B225" s="467"/>
      <c r="C225" s="467"/>
      <c r="D225" s="467"/>
      <c r="E225" s="467"/>
      <c r="F225" s="467"/>
      <c r="G225" s="467"/>
      <c r="H225" s="467"/>
      <c r="I225" s="467"/>
      <c r="J225" s="467"/>
      <c r="K225" s="467"/>
      <c r="L225" s="467"/>
      <c r="M225" s="467"/>
      <c r="N225" s="467"/>
      <c r="O225" s="467"/>
      <c r="P225" s="328"/>
      <c r="Q225" s="328"/>
      <c r="R225" s="328"/>
      <c r="S225" s="328"/>
      <c r="T225" s="328"/>
      <c r="U225" s="328"/>
      <c r="V225" s="328"/>
      <c r="W225" s="328"/>
      <c r="X225" s="328"/>
      <c r="Y225" s="328"/>
      <c r="Z225" s="328"/>
      <c r="AA225" s="328"/>
      <c r="AB225" s="328"/>
      <c r="AC225" s="328"/>
      <c r="AD225" s="329"/>
      <c r="AE225" s="329"/>
      <c r="AF225" s="329"/>
      <c r="AG225" s="329"/>
      <c r="AH225" s="329"/>
      <c r="AI225" s="329"/>
      <c r="AJ225" s="329"/>
      <c r="AK225" s="329"/>
      <c r="AL225" s="329"/>
      <c r="AM225" s="329"/>
      <c r="AN225" s="329"/>
      <c r="AO225" s="329"/>
      <c r="AP225" s="329"/>
      <c r="AQ225" s="329"/>
      <c r="AR225" s="329"/>
      <c r="AS225" s="329"/>
      <c r="AT225" s="329"/>
      <c r="AU225" s="329"/>
      <c r="AV225" s="330"/>
    </row>
    <row r="226" spans="1:48" ht="15.75" x14ac:dyDescent="0.25">
      <c r="A226" s="467"/>
      <c r="B226" s="467"/>
      <c r="C226" s="467"/>
      <c r="D226" s="467"/>
      <c r="E226" s="467"/>
      <c r="F226" s="467"/>
      <c r="G226" s="467"/>
      <c r="H226" s="467"/>
      <c r="I226" s="467"/>
      <c r="J226" s="467"/>
      <c r="K226" s="467"/>
      <c r="L226" s="467"/>
      <c r="M226" s="467"/>
      <c r="N226" s="467"/>
      <c r="O226" s="467"/>
      <c r="P226" s="328"/>
      <c r="Q226" s="328"/>
      <c r="R226" s="328"/>
      <c r="S226" s="328"/>
      <c r="T226" s="328"/>
      <c r="U226" s="328"/>
      <c r="V226" s="328"/>
      <c r="W226" s="328"/>
      <c r="X226" s="328"/>
      <c r="Y226" s="328"/>
      <c r="Z226" s="328"/>
      <c r="AA226" s="328"/>
      <c r="AB226" s="328"/>
      <c r="AC226" s="328"/>
      <c r="AD226" s="329"/>
      <c r="AE226" s="329"/>
      <c r="AF226" s="329"/>
      <c r="AG226" s="329"/>
      <c r="AH226" s="329"/>
      <c r="AI226" s="329"/>
      <c r="AJ226" s="329"/>
      <c r="AK226" s="329"/>
      <c r="AL226" s="329"/>
      <c r="AM226" s="329"/>
      <c r="AN226" s="329"/>
      <c r="AO226" s="329"/>
      <c r="AP226" s="329"/>
      <c r="AQ226" s="329"/>
      <c r="AR226" s="329"/>
      <c r="AS226" s="329"/>
      <c r="AT226" s="329"/>
      <c r="AU226" s="329"/>
      <c r="AV226" s="330"/>
    </row>
    <row r="227" spans="1:48" ht="15.75" x14ac:dyDescent="0.25">
      <c r="A227" s="467"/>
      <c r="B227" s="467"/>
      <c r="C227" s="467"/>
      <c r="D227" s="467"/>
      <c r="E227" s="467"/>
      <c r="F227" s="467"/>
      <c r="G227" s="467"/>
      <c r="H227" s="467"/>
      <c r="I227" s="467"/>
      <c r="J227" s="467"/>
      <c r="K227" s="467"/>
      <c r="L227" s="467"/>
      <c r="M227" s="467"/>
      <c r="N227" s="467"/>
      <c r="O227" s="467"/>
      <c r="P227" s="328"/>
      <c r="Q227" s="328"/>
      <c r="R227" s="328"/>
      <c r="S227" s="328"/>
      <c r="T227" s="328"/>
      <c r="U227" s="328"/>
      <c r="V227" s="328"/>
      <c r="W227" s="328"/>
      <c r="X227" s="328"/>
      <c r="Y227" s="328"/>
      <c r="Z227" s="328"/>
      <c r="AA227" s="328"/>
      <c r="AB227" s="328"/>
      <c r="AC227" s="328"/>
      <c r="AD227" s="329"/>
      <c r="AE227" s="329"/>
      <c r="AF227" s="329"/>
      <c r="AG227" s="329"/>
      <c r="AH227" s="329"/>
      <c r="AI227" s="329"/>
      <c r="AJ227" s="329"/>
      <c r="AK227" s="329"/>
      <c r="AL227" s="329"/>
      <c r="AM227" s="329"/>
      <c r="AN227" s="329"/>
      <c r="AO227" s="329"/>
      <c r="AP227" s="329"/>
      <c r="AQ227" s="329"/>
      <c r="AR227" s="329"/>
      <c r="AS227" s="329"/>
      <c r="AT227" s="329"/>
      <c r="AU227" s="329"/>
      <c r="AV227" s="330"/>
    </row>
    <row r="228" spans="1:48" ht="15.75" x14ac:dyDescent="0.25">
      <c r="A228" s="467"/>
      <c r="B228" s="467"/>
      <c r="C228" s="467"/>
      <c r="D228" s="467"/>
      <c r="E228" s="467"/>
      <c r="F228" s="467"/>
      <c r="G228" s="467"/>
      <c r="H228" s="467"/>
      <c r="I228" s="467"/>
      <c r="J228" s="467"/>
      <c r="K228" s="467"/>
      <c r="L228" s="467"/>
      <c r="M228" s="467"/>
      <c r="N228" s="467"/>
      <c r="O228" s="467"/>
      <c r="P228" s="328"/>
      <c r="Q228" s="328"/>
      <c r="R228" s="328"/>
      <c r="S228" s="328"/>
      <c r="T228" s="328"/>
      <c r="U228" s="328"/>
      <c r="V228" s="328"/>
      <c r="W228" s="328"/>
      <c r="X228" s="328"/>
      <c r="Y228" s="328"/>
      <c r="Z228" s="328"/>
      <c r="AA228" s="328"/>
      <c r="AB228" s="328"/>
      <c r="AC228" s="328"/>
      <c r="AD228" s="329"/>
      <c r="AE228" s="329"/>
      <c r="AF228" s="329"/>
      <c r="AG228" s="329"/>
      <c r="AH228" s="329"/>
      <c r="AI228" s="329"/>
      <c r="AJ228" s="329"/>
      <c r="AK228" s="329"/>
      <c r="AL228" s="329"/>
      <c r="AM228" s="329"/>
      <c r="AN228" s="329"/>
      <c r="AO228" s="329"/>
      <c r="AP228" s="329"/>
      <c r="AQ228" s="329"/>
      <c r="AR228" s="329"/>
      <c r="AS228" s="329"/>
      <c r="AT228" s="329"/>
      <c r="AU228" s="329"/>
      <c r="AV228" s="330"/>
    </row>
    <row r="229" spans="1:48" ht="15.75" x14ac:dyDescent="0.25">
      <c r="A229" s="467"/>
      <c r="B229" s="467"/>
      <c r="C229" s="467"/>
      <c r="D229" s="467"/>
      <c r="E229" s="467"/>
      <c r="F229" s="467"/>
      <c r="G229" s="467"/>
      <c r="H229" s="467"/>
      <c r="I229" s="467"/>
      <c r="J229" s="467"/>
      <c r="K229" s="467"/>
      <c r="L229" s="467"/>
      <c r="M229" s="467"/>
      <c r="N229" s="467"/>
      <c r="O229" s="467"/>
      <c r="P229" s="328"/>
      <c r="Q229" s="328"/>
      <c r="R229" s="328"/>
      <c r="S229" s="328"/>
      <c r="T229" s="328"/>
      <c r="U229" s="328"/>
      <c r="V229" s="328"/>
      <c r="W229" s="328"/>
      <c r="X229" s="328"/>
      <c r="Y229" s="328"/>
      <c r="Z229" s="328"/>
      <c r="AA229" s="328"/>
      <c r="AB229" s="328"/>
      <c r="AC229" s="328"/>
      <c r="AD229" s="329"/>
      <c r="AE229" s="329"/>
      <c r="AF229" s="329"/>
      <c r="AG229" s="329"/>
      <c r="AH229" s="329"/>
      <c r="AI229" s="329"/>
      <c r="AJ229" s="329"/>
      <c r="AK229" s="329"/>
      <c r="AL229" s="329"/>
      <c r="AM229" s="329"/>
      <c r="AN229" s="329"/>
      <c r="AO229" s="329"/>
      <c r="AP229" s="329"/>
      <c r="AQ229" s="329"/>
      <c r="AR229" s="329"/>
      <c r="AS229" s="329"/>
      <c r="AT229" s="329"/>
      <c r="AU229" s="329"/>
      <c r="AV229" s="330"/>
    </row>
    <row r="230" spans="1:48" ht="15.75" x14ac:dyDescent="0.25">
      <c r="A230" s="467"/>
      <c r="B230" s="467"/>
      <c r="C230" s="467"/>
      <c r="D230" s="467"/>
      <c r="E230" s="467"/>
      <c r="F230" s="467"/>
      <c r="G230" s="467"/>
      <c r="H230" s="467"/>
      <c r="I230" s="467"/>
      <c r="J230" s="467"/>
      <c r="K230" s="467"/>
      <c r="L230" s="467"/>
      <c r="M230" s="467"/>
      <c r="N230" s="467"/>
      <c r="O230" s="467"/>
      <c r="P230" s="328"/>
      <c r="Q230" s="328"/>
      <c r="R230" s="328"/>
      <c r="S230" s="328"/>
      <c r="T230" s="328"/>
      <c r="U230" s="328"/>
      <c r="V230" s="328"/>
      <c r="W230" s="328"/>
      <c r="X230" s="328"/>
      <c r="Y230" s="328"/>
      <c r="Z230" s="328"/>
      <c r="AA230" s="328"/>
      <c r="AB230" s="328"/>
      <c r="AC230" s="328"/>
      <c r="AD230" s="329"/>
      <c r="AE230" s="329"/>
      <c r="AF230" s="329"/>
      <c r="AG230" s="329"/>
      <c r="AH230" s="329"/>
      <c r="AI230" s="329"/>
      <c r="AJ230" s="329"/>
      <c r="AK230" s="329"/>
      <c r="AL230" s="329"/>
      <c r="AM230" s="329"/>
      <c r="AN230" s="329"/>
      <c r="AO230" s="329"/>
      <c r="AP230" s="329"/>
      <c r="AQ230" s="329"/>
      <c r="AR230" s="329"/>
      <c r="AS230" s="329"/>
      <c r="AT230" s="329"/>
      <c r="AU230" s="329"/>
      <c r="AV230" s="330"/>
    </row>
    <row r="231" spans="1:48" ht="15.75" x14ac:dyDescent="0.25">
      <c r="A231" s="467"/>
      <c r="B231" s="467"/>
      <c r="C231" s="467"/>
      <c r="D231" s="467"/>
      <c r="E231" s="467"/>
      <c r="F231" s="467"/>
      <c r="G231" s="467"/>
      <c r="H231" s="467"/>
      <c r="I231" s="467"/>
      <c r="J231" s="467"/>
      <c r="K231" s="467"/>
      <c r="L231" s="467"/>
      <c r="M231" s="467"/>
      <c r="N231" s="467"/>
      <c r="O231" s="467"/>
      <c r="P231" s="328"/>
      <c r="Q231" s="328"/>
      <c r="R231" s="328"/>
      <c r="S231" s="328"/>
      <c r="T231" s="328"/>
      <c r="U231" s="328"/>
      <c r="V231" s="328"/>
      <c r="W231" s="328"/>
      <c r="X231" s="328"/>
      <c r="Y231" s="328"/>
      <c r="Z231" s="328"/>
      <c r="AA231" s="328"/>
      <c r="AB231" s="328"/>
      <c r="AC231" s="328"/>
      <c r="AD231" s="329"/>
      <c r="AE231" s="329"/>
      <c r="AF231" s="329"/>
      <c r="AG231" s="329"/>
      <c r="AH231" s="329"/>
      <c r="AI231" s="329"/>
      <c r="AJ231" s="329"/>
      <c r="AK231" s="329"/>
      <c r="AL231" s="329"/>
      <c r="AM231" s="329"/>
      <c r="AN231" s="329"/>
      <c r="AO231" s="329"/>
      <c r="AP231" s="329"/>
      <c r="AQ231" s="329"/>
      <c r="AR231" s="329"/>
      <c r="AS231" s="329"/>
      <c r="AT231" s="329"/>
      <c r="AU231" s="329"/>
      <c r="AV231" s="330"/>
    </row>
    <row r="232" spans="1:48" ht="15.75" x14ac:dyDescent="0.25">
      <c r="A232" s="467"/>
      <c r="B232" s="467"/>
      <c r="C232" s="467"/>
      <c r="D232" s="467"/>
      <c r="E232" s="467"/>
      <c r="F232" s="467"/>
      <c r="G232" s="467"/>
      <c r="H232" s="467"/>
      <c r="I232" s="467"/>
      <c r="J232" s="467"/>
      <c r="K232" s="467"/>
      <c r="L232" s="467"/>
      <c r="M232" s="467"/>
      <c r="N232" s="467"/>
      <c r="O232" s="467"/>
      <c r="P232" s="328"/>
      <c r="Q232" s="328"/>
      <c r="R232" s="328"/>
      <c r="S232" s="328"/>
      <c r="T232" s="328"/>
      <c r="U232" s="328"/>
      <c r="V232" s="328"/>
      <c r="W232" s="328"/>
      <c r="X232" s="328"/>
      <c r="Y232" s="328"/>
      <c r="Z232" s="328"/>
      <c r="AA232" s="328"/>
      <c r="AB232" s="328"/>
      <c r="AC232" s="328"/>
      <c r="AD232" s="329"/>
      <c r="AE232" s="329"/>
      <c r="AF232" s="329"/>
      <c r="AG232" s="329"/>
      <c r="AH232" s="329"/>
      <c r="AI232" s="329"/>
      <c r="AJ232" s="329"/>
      <c r="AK232" s="329"/>
      <c r="AL232" s="329"/>
      <c r="AM232" s="329"/>
      <c r="AN232" s="329"/>
      <c r="AO232" s="329"/>
      <c r="AP232" s="329"/>
      <c r="AQ232" s="329"/>
      <c r="AR232" s="329"/>
      <c r="AS232" s="329"/>
      <c r="AT232" s="329"/>
      <c r="AU232" s="329"/>
      <c r="AV232" s="330"/>
    </row>
    <row r="233" spans="1:48" ht="15.75" x14ac:dyDescent="0.25">
      <c r="A233" s="467"/>
      <c r="B233" s="467"/>
      <c r="C233" s="467"/>
      <c r="D233" s="467"/>
      <c r="E233" s="467"/>
      <c r="F233" s="467"/>
      <c r="G233" s="467"/>
      <c r="H233" s="467"/>
      <c r="I233" s="467"/>
      <c r="J233" s="467"/>
      <c r="K233" s="467"/>
      <c r="L233" s="467"/>
      <c r="M233" s="467"/>
      <c r="N233" s="467"/>
      <c r="O233" s="467"/>
      <c r="P233" s="328"/>
      <c r="Q233" s="328"/>
      <c r="R233" s="328"/>
      <c r="S233" s="328"/>
      <c r="T233" s="328"/>
      <c r="U233" s="328"/>
      <c r="V233" s="328"/>
      <c r="W233" s="328"/>
      <c r="X233" s="328"/>
      <c r="Y233" s="328"/>
      <c r="Z233" s="328"/>
      <c r="AA233" s="328"/>
      <c r="AB233" s="328"/>
      <c r="AC233" s="328"/>
      <c r="AD233" s="329"/>
      <c r="AE233" s="329"/>
      <c r="AF233" s="329"/>
      <c r="AG233" s="329"/>
      <c r="AH233" s="329"/>
      <c r="AI233" s="329"/>
      <c r="AJ233" s="329"/>
      <c r="AK233" s="329"/>
      <c r="AL233" s="329"/>
      <c r="AM233" s="329"/>
      <c r="AN233" s="329"/>
      <c r="AO233" s="329"/>
      <c r="AP233" s="329"/>
      <c r="AQ233" s="329"/>
      <c r="AR233" s="329"/>
      <c r="AS233" s="329"/>
      <c r="AT233" s="329"/>
      <c r="AU233" s="329"/>
      <c r="AV233" s="330"/>
    </row>
    <row r="234" spans="1:48" ht="15.75" x14ac:dyDescent="0.25">
      <c r="A234" s="467"/>
      <c r="B234" s="467"/>
      <c r="C234" s="467"/>
      <c r="D234" s="467"/>
      <c r="E234" s="467"/>
      <c r="F234" s="467"/>
      <c r="G234" s="467"/>
      <c r="H234" s="467"/>
      <c r="I234" s="467"/>
      <c r="J234" s="467"/>
      <c r="K234" s="467"/>
      <c r="L234" s="467"/>
      <c r="M234" s="467"/>
      <c r="N234" s="467"/>
      <c r="O234" s="467"/>
      <c r="P234" s="328"/>
      <c r="Q234" s="328"/>
      <c r="R234" s="328"/>
      <c r="S234" s="328"/>
      <c r="T234" s="328"/>
      <c r="U234" s="328"/>
      <c r="V234" s="328"/>
      <c r="W234" s="328"/>
      <c r="X234" s="328"/>
      <c r="Y234" s="328"/>
      <c r="Z234" s="328"/>
      <c r="AA234" s="328"/>
      <c r="AB234" s="328"/>
      <c r="AC234" s="328"/>
      <c r="AD234" s="329"/>
      <c r="AE234" s="329"/>
      <c r="AF234" s="329"/>
      <c r="AG234" s="329"/>
      <c r="AH234" s="329"/>
      <c r="AI234" s="329"/>
      <c r="AJ234" s="329"/>
      <c r="AK234" s="329"/>
      <c r="AL234" s="329"/>
      <c r="AM234" s="329"/>
      <c r="AN234" s="329"/>
      <c r="AO234" s="329"/>
      <c r="AP234" s="329"/>
      <c r="AQ234" s="329"/>
      <c r="AR234" s="329"/>
      <c r="AS234" s="329"/>
      <c r="AT234" s="329"/>
      <c r="AU234" s="329"/>
      <c r="AV234" s="330"/>
    </row>
    <row r="235" spans="1:48" ht="15.75" x14ac:dyDescent="0.25">
      <c r="A235" s="467"/>
      <c r="B235" s="467"/>
      <c r="C235" s="467"/>
      <c r="D235" s="467"/>
      <c r="E235" s="467"/>
      <c r="F235" s="467"/>
      <c r="G235" s="467"/>
      <c r="H235" s="467"/>
      <c r="I235" s="467"/>
      <c r="J235" s="467"/>
      <c r="K235" s="467"/>
      <c r="L235" s="467"/>
      <c r="M235" s="467"/>
      <c r="N235" s="467"/>
      <c r="O235" s="467"/>
      <c r="P235" s="328"/>
      <c r="Q235" s="328"/>
      <c r="R235" s="328"/>
      <c r="S235" s="328"/>
      <c r="T235" s="328"/>
      <c r="U235" s="328"/>
      <c r="V235" s="328"/>
      <c r="W235" s="328"/>
      <c r="X235" s="328"/>
      <c r="Y235" s="328"/>
      <c r="Z235" s="328"/>
      <c r="AA235" s="328"/>
      <c r="AB235" s="328"/>
      <c r="AC235" s="328"/>
      <c r="AD235" s="329"/>
      <c r="AE235" s="329"/>
      <c r="AF235" s="329"/>
      <c r="AG235" s="329"/>
      <c r="AH235" s="329"/>
      <c r="AI235" s="329"/>
      <c r="AJ235" s="329"/>
      <c r="AK235" s="329"/>
      <c r="AL235" s="329"/>
      <c r="AM235" s="329"/>
      <c r="AN235" s="329"/>
      <c r="AO235" s="329"/>
      <c r="AP235" s="329"/>
      <c r="AQ235" s="329"/>
      <c r="AR235" s="329"/>
      <c r="AS235" s="329"/>
      <c r="AT235" s="329"/>
      <c r="AU235" s="329"/>
      <c r="AV235" s="330"/>
    </row>
    <row r="236" spans="1:48" ht="15.75" x14ac:dyDescent="0.25">
      <c r="A236" s="467"/>
      <c r="B236" s="467"/>
      <c r="C236" s="467"/>
      <c r="D236" s="467"/>
      <c r="E236" s="467"/>
      <c r="F236" s="467"/>
      <c r="G236" s="467"/>
      <c r="H236" s="467"/>
      <c r="I236" s="467"/>
      <c r="J236" s="467"/>
      <c r="K236" s="467"/>
      <c r="L236" s="467"/>
      <c r="M236" s="467"/>
      <c r="N236" s="467"/>
      <c r="O236" s="467"/>
      <c r="P236" s="328"/>
      <c r="Q236" s="328"/>
      <c r="R236" s="328"/>
      <c r="S236" s="328"/>
      <c r="T236" s="328"/>
      <c r="U236" s="328"/>
      <c r="V236" s="328"/>
      <c r="W236" s="328"/>
      <c r="X236" s="328"/>
      <c r="Y236" s="328"/>
      <c r="Z236" s="328"/>
      <c r="AA236" s="328"/>
      <c r="AB236" s="328"/>
      <c r="AC236" s="328"/>
      <c r="AD236" s="329"/>
      <c r="AE236" s="329"/>
      <c r="AF236" s="329"/>
      <c r="AG236" s="329"/>
      <c r="AH236" s="329"/>
      <c r="AI236" s="329"/>
      <c r="AJ236" s="329"/>
      <c r="AK236" s="329"/>
      <c r="AL236" s="329"/>
      <c r="AM236" s="329"/>
      <c r="AN236" s="329"/>
      <c r="AO236" s="329"/>
      <c r="AP236" s="329"/>
      <c r="AQ236" s="329"/>
      <c r="AR236" s="329"/>
      <c r="AS236" s="329"/>
      <c r="AT236" s="329"/>
      <c r="AU236" s="329"/>
      <c r="AV236" s="330"/>
    </row>
    <row r="237" spans="1:48" ht="15.75" x14ac:dyDescent="0.25">
      <c r="A237" s="467"/>
      <c r="B237" s="467"/>
      <c r="C237" s="467"/>
      <c r="D237" s="467"/>
      <c r="E237" s="467"/>
      <c r="F237" s="467"/>
      <c r="G237" s="467"/>
      <c r="H237" s="467"/>
      <c r="I237" s="467"/>
      <c r="J237" s="467"/>
      <c r="K237" s="467"/>
      <c r="L237" s="467"/>
      <c r="M237" s="467"/>
      <c r="N237" s="467"/>
      <c r="O237" s="467"/>
      <c r="P237" s="328"/>
      <c r="Q237" s="328"/>
      <c r="R237" s="328"/>
      <c r="S237" s="328"/>
      <c r="T237" s="328"/>
      <c r="U237" s="328"/>
      <c r="V237" s="328"/>
      <c r="W237" s="328"/>
      <c r="X237" s="328"/>
      <c r="Y237" s="328"/>
      <c r="Z237" s="328"/>
      <c r="AA237" s="328"/>
      <c r="AB237" s="328"/>
      <c r="AC237" s="328"/>
      <c r="AD237" s="329"/>
      <c r="AE237" s="329"/>
      <c r="AF237" s="329"/>
      <c r="AG237" s="329"/>
      <c r="AH237" s="329"/>
      <c r="AI237" s="329"/>
      <c r="AJ237" s="329"/>
      <c r="AK237" s="329"/>
      <c r="AL237" s="329"/>
      <c r="AM237" s="329"/>
      <c r="AN237" s="329"/>
      <c r="AO237" s="329"/>
      <c r="AP237" s="329"/>
      <c r="AQ237" s="329"/>
      <c r="AR237" s="329"/>
      <c r="AS237" s="329"/>
      <c r="AT237" s="329"/>
      <c r="AU237" s="329"/>
      <c r="AV237" s="330"/>
    </row>
    <row r="238" spans="1:48" ht="15.75" x14ac:dyDescent="0.25">
      <c r="A238" s="467"/>
      <c r="B238" s="467"/>
      <c r="C238" s="467"/>
      <c r="D238" s="467"/>
      <c r="E238" s="467"/>
      <c r="F238" s="467"/>
      <c r="G238" s="467"/>
      <c r="H238" s="467"/>
      <c r="I238" s="467"/>
      <c r="J238" s="467"/>
      <c r="K238" s="467"/>
      <c r="L238" s="467"/>
      <c r="M238" s="467"/>
      <c r="N238" s="467"/>
      <c r="O238" s="467"/>
      <c r="P238" s="328"/>
      <c r="Q238" s="328"/>
      <c r="R238" s="328"/>
      <c r="S238" s="328"/>
      <c r="T238" s="328"/>
      <c r="U238" s="328"/>
      <c r="V238" s="328"/>
      <c r="W238" s="328"/>
      <c r="X238" s="328"/>
      <c r="Y238" s="328"/>
      <c r="Z238" s="328"/>
      <c r="AA238" s="328"/>
      <c r="AB238" s="328"/>
      <c r="AC238" s="328"/>
      <c r="AD238" s="329"/>
      <c r="AE238" s="329"/>
      <c r="AF238" s="329"/>
      <c r="AG238" s="329"/>
      <c r="AH238" s="329"/>
      <c r="AI238" s="329"/>
      <c r="AJ238" s="329"/>
      <c r="AK238" s="329"/>
      <c r="AL238" s="329"/>
      <c r="AM238" s="329"/>
      <c r="AN238" s="329"/>
      <c r="AO238" s="329"/>
      <c r="AP238" s="329"/>
      <c r="AQ238" s="329"/>
      <c r="AR238" s="329"/>
      <c r="AS238" s="329"/>
      <c r="AT238" s="329"/>
      <c r="AU238" s="329"/>
      <c r="AV238" s="330"/>
    </row>
    <row r="239" spans="1:48" ht="15.75" x14ac:dyDescent="0.25">
      <c r="A239" s="467"/>
      <c r="B239" s="467"/>
      <c r="C239" s="467"/>
      <c r="D239" s="467"/>
      <c r="E239" s="467"/>
      <c r="F239" s="467"/>
      <c r="G239" s="467"/>
      <c r="H239" s="467"/>
      <c r="I239" s="467"/>
      <c r="J239" s="467"/>
      <c r="K239" s="467"/>
      <c r="L239" s="467"/>
      <c r="M239" s="467"/>
      <c r="N239" s="467"/>
      <c r="O239" s="467"/>
      <c r="P239" s="328"/>
      <c r="Q239" s="328"/>
      <c r="R239" s="328"/>
      <c r="S239" s="328"/>
      <c r="T239" s="328"/>
      <c r="U239" s="328"/>
      <c r="V239" s="328"/>
      <c r="W239" s="328"/>
      <c r="X239" s="328"/>
      <c r="Y239" s="328"/>
      <c r="Z239" s="328"/>
      <c r="AA239" s="328"/>
      <c r="AB239" s="328"/>
      <c r="AC239" s="328"/>
      <c r="AD239" s="329"/>
      <c r="AE239" s="329"/>
      <c r="AF239" s="329"/>
      <c r="AG239" s="329"/>
      <c r="AH239" s="329"/>
      <c r="AI239" s="329"/>
      <c r="AJ239" s="329"/>
      <c r="AK239" s="329"/>
      <c r="AL239" s="329"/>
      <c r="AM239" s="329"/>
      <c r="AN239" s="329"/>
      <c r="AO239" s="329"/>
      <c r="AP239" s="329"/>
      <c r="AQ239" s="329"/>
      <c r="AR239" s="329"/>
      <c r="AS239" s="329"/>
      <c r="AT239" s="329"/>
      <c r="AU239" s="329"/>
      <c r="AV239" s="330"/>
    </row>
    <row r="240" spans="1:48" ht="15.75" x14ac:dyDescent="0.25">
      <c r="A240" s="467"/>
      <c r="B240" s="467"/>
      <c r="C240" s="467"/>
      <c r="D240" s="467"/>
      <c r="E240" s="467"/>
      <c r="F240" s="467"/>
      <c r="G240" s="467"/>
      <c r="H240" s="467"/>
      <c r="I240" s="467"/>
      <c r="J240" s="467"/>
      <c r="K240" s="467"/>
      <c r="L240" s="467"/>
      <c r="M240" s="467"/>
      <c r="N240" s="467"/>
      <c r="O240" s="467"/>
      <c r="P240" s="328"/>
      <c r="Q240" s="328"/>
      <c r="R240" s="328"/>
      <c r="S240" s="328"/>
      <c r="T240" s="328"/>
      <c r="U240" s="328"/>
      <c r="V240" s="328"/>
      <c r="W240" s="328"/>
      <c r="X240" s="328"/>
      <c r="Y240" s="328"/>
      <c r="Z240" s="328"/>
      <c r="AA240" s="328"/>
      <c r="AB240" s="328"/>
      <c r="AC240" s="328"/>
      <c r="AD240" s="329"/>
      <c r="AE240" s="329"/>
      <c r="AF240" s="329"/>
      <c r="AG240" s="329"/>
      <c r="AH240" s="329"/>
      <c r="AI240" s="329"/>
      <c r="AJ240" s="329"/>
      <c r="AK240" s="329"/>
      <c r="AL240" s="329"/>
      <c r="AM240" s="329"/>
      <c r="AN240" s="329"/>
      <c r="AO240" s="329"/>
      <c r="AP240" s="329"/>
      <c r="AQ240" s="329"/>
      <c r="AR240" s="329"/>
      <c r="AS240" s="329"/>
      <c r="AT240" s="329"/>
      <c r="AU240" s="329"/>
      <c r="AV240" s="330"/>
    </row>
    <row r="241" spans="1:48" ht="15.75" x14ac:dyDescent="0.25">
      <c r="A241" s="467"/>
      <c r="B241" s="467"/>
      <c r="C241" s="467"/>
      <c r="D241" s="467"/>
      <c r="E241" s="467"/>
      <c r="F241" s="467"/>
      <c r="G241" s="467"/>
      <c r="H241" s="467"/>
      <c r="I241" s="467"/>
      <c r="J241" s="467"/>
      <c r="K241" s="467"/>
      <c r="L241" s="467"/>
      <c r="M241" s="467"/>
      <c r="N241" s="467"/>
      <c r="O241" s="467"/>
      <c r="P241" s="328"/>
      <c r="Q241" s="328"/>
      <c r="R241" s="328"/>
      <c r="S241" s="328"/>
      <c r="T241" s="328"/>
      <c r="U241" s="328"/>
      <c r="V241" s="328"/>
      <c r="W241" s="328"/>
      <c r="X241" s="328"/>
      <c r="Y241" s="328"/>
      <c r="Z241" s="328"/>
      <c r="AA241" s="328"/>
      <c r="AB241" s="328"/>
      <c r="AC241" s="328"/>
      <c r="AD241" s="329"/>
      <c r="AE241" s="329"/>
      <c r="AF241" s="329"/>
      <c r="AG241" s="329"/>
      <c r="AH241" s="329"/>
      <c r="AI241" s="329"/>
      <c r="AJ241" s="329"/>
      <c r="AK241" s="329"/>
      <c r="AL241" s="329"/>
      <c r="AM241" s="329"/>
      <c r="AN241" s="329"/>
      <c r="AO241" s="329"/>
      <c r="AP241" s="329"/>
      <c r="AQ241" s="329"/>
      <c r="AR241" s="329"/>
      <c r="AS241" s="329"/>
      <c r="AT241" s="329"/>
      <c r="AU241" s="329"/>
      <c r="AV241" s="330"/>
    </row>
    <row r="242" spans="1:48" ht="15.75" x14ac:dyDescent="0.25">
      <c r="A242" s="467"/>
      <c r="B242" s="467"/>
      <c r="C242" s="467"/>
      <c r="D242" s="467"/>
      <c r="E242" s="467"/>
      <c r="F242" s="467"/>
      <c r="G242" s="467"/>
      <c r="H242" s="467"/>
      <c r="I242" s="467"/>
      <c r="J242" s="467"/>
      <c r="K242" s="467"/>
      <c r="L242" s="467"/>
      <c r="M242" s="467"/>
      <c r="N242" s="467"/>
      <c r="O242" s="467"/>
      <c r="P242" s="328"/>
      <c r="Q242" s="328"/>
      <c r="R242" s="328"/>
      <c r="S242" s="328"/>
      <c r="T242" s="328"/>
      <c r="U242" s="328"/>
      <c r="V242" s="328"/>
      <c r="W242" s="328"/>
      <c r="X242" s="328"/>
      <c r="Y242" s="328"/>
      <c r="Z242" s="328"/>
      <c r="AA242" s="328"/>
      <c r="AB242" s="328"/>
      <c r="AC242" s="328"/>
      <c r="AD242" s="329"/>
      <c r="AE242" s="329"/>
      <c r="AF242" s="329"/>
      <c r="AG242" s="329"/>
      <c r="AH242" s="329"/>
      <c r="AI242" s="329"/>
      <c r="AJ242" s="329"/>
      <c r="AK242" s="329"/>
      <c r="AL242" s="329"/>
      <c r="AM242" s="329"/>
      <c r="AN242" s="329"/>
      <c r="AO242" s="329"/>
      <c r="AP242" s="329"/>
      <c r="AQ242" s="329"/>
      <c r="AR242" s="329"/>
      <c r="AS242" s="329"/>
      <c r="AT242" s="329"/>
      <c r="AU242" s="329"/>
      <c r="AV242" s="330"/>
    </row>
    <row r="243" spans="1:48" ht="15.75" x14ac:dyDescent="0.25">
      <c r="A243" s="467"/>
      <c r="B243" s="467"/>
      <c r="C243" s="467"/>
      <c r="D243" s="467"/>
      <c r="E243" s="467"/>
      <c r="F243" s="467"/>
      <c r="G243" s="467"/>
      <c r="H243" s="467"/>
      <c r="I243" s="467"/>
      <c r="J243" s="467"/>
      <c r="K243" s="467"/>
      <c r="L243" s="467"/>
      <c r="M243" s="467"/>
      <c r="N243" s="467"/>
      <c r="O243" s="467"/>
      <c r="P243" s="328"/>
      <c r="Q243" s="328"/>
      <c r="R243" s="328"/>
      <c r="S243" s="328"/>
      <c r="T243" s="328"/>
      <c r="U243" s="328"/>
      <c r="V243" s="328"/>
      <c r="W243" s="328"/>
      <c r="X243" s="328"/>
      <c r="Y243" s="328"/>
      <c r="Z243" s="328"/>
      <c r="AA243" s="328"/>
      <c r="AB243" s="328"/>
      <c r="AC243" s="328"/>
      <c r="AD243" s="329"/>
      <c r="AE243" s="329"/>
      <c r="AF243" s="329"/>
      <c r="AG243" s="329"/>
      <c r="AH243" s="329"/>
      <c r="AI243" s="329"/>
      <c r="AJ243" s="329"/>
      <c r="AK243" s="329"/>
      <c r="AL243" s="329"/>
      <c r="AM243" s="329"/>
      <c r="AN243" s="329"/>
      <c r="AO243" s="329"/>
      <c r="AP243" s="329"/>
      <c r="AQ243" s="329"/>
      <c r="AR243" s="329"/>
      <c r="AS243" s="329"/>
      <c r="AT243" s="329"/>
      <c r="AU243" s="329"/>
      <c r="AV243" s="330"/>
    </row>
    <row r="244" spans="1:48" ht="15.75" x14ac:dyDescent="0.25">
      <c r="A244" s="467"/>
      <c r="B244" s="467"/>
      <c r="C244" s="467"/>
      <c r="D244" s="467"/>
      <c r="E244" s="467"/>
      <c r="F244" s="467"/>
      <c r="G244" s="467"/>
      <c r="H244" s="467"/>
      <c r="I244" s="467"/>
      <c r="J244" s="467"/>
      <c r="K244" s="467"/>
      <c r="L244" s="467"/>
      <c r="M244" s="467"/>
      <c r="N244" s="467"/>
      <c r="O244" s="467"/>
      <c r="P244" s="328"/>
      <c r="Q244" s="328"/>
      <c r="R244" s="328"/>
      <c r="S244" s="328"/>
      <c r="T244" s="328"/>
      <c r="U244" s="328"/>
      <c r="V244" s="328"/>
      <c r="W244" s="328"/>
      <c r="X244" s="328"/>
      <c r="Y244" s="328"/>
      <c r="Z244" s="328"/>
      <c r="AA244" s="328"/>
      <c r="AB244" s="328"/>
      <c r="AC244" s="328"/>
      <c r="AD244" s="329"/>
      <c r="AE244" s="329"/>
      <c r="AF244" s="329"/>
      <c r="AG244" s="329"/>
      <c r="AH244" s="329"/>
      <c r="AI244" s="329"/>
      <c r="AJ244" s="329"/>
      <c r="AK244" s="329"/>
      <c r="AL244" s="329"/>
      <c r="AM244" s="329"/>
      <c r="AN244" s="329"/>
      <c r="AO244" s="329"/>
      <c r="AP244" s="329"/>
      <c r="AQ244" s="329"/>
      <c r="AR244" s="329"/>
      <c r="AS244" s="329"/>
      <c r="AT244" s="329"/>
      <c r="AU244" s="329"/>
      <c r="AV244" s="330"/>
    </row>
    <row r="245" spans="1:48" ht="15.75" x14ac:dyDescent="0.25">
      <c r="A245" s="467"/>
      <c r="B245" s="467"/>
      <c r="C245" s="467"/>
      <c r="D245" s="467"/>
      <c r="E245" s="467"/>
      <c r="F245" s="467"/>
      <c r="G245" s="467"/>
      <c r="H245" s="467"/>
      <c r="I245" s="467"/>
      <c r="J245" s="467"/>
      <c r="K245" s="467"/>
      <c r="L245" s="467"/>
      <c r="M245" s="467"/>
      <c r="N245" s="467"/>
      <c r="O245" s="467"/>
      <c r="P245" s="328"/>
      <c r="Q245" s="328"/>
      <c r="R245" s="328"/>
      <c r="S245" s="328"/>
      <c r="T245" s="328"/>
      <c r="U245" s="328"/>
      <c r="V245" s="328"/>
      <c r="W245" s="328"/>
      <c r="X245" s="328"/>
      <c r="Y245" s="328"/>
      <c r="Z245" s="328"/>
      <c r="AA245" s="328"/>
      <c r="AB245" s="328"/>
      <c r="AC245" s="328"/>
      <c r="AD245" s="329"/>
      <c r="AE245" s="329"/>
      <c r="AF245" s="329"/>
      <c r="AG245" s="329"/>
      <c r="AH245" s="329"/>
      <c r="AI245" s="329"/>
      <c r="AJ245" s="329"/>
      <c r="AK245" s="329"/>
      <c r="AL245" s="329"/>
      <c r="AM245" s="329"/>
      <c r="AN245" s="329"/>
      <c r="AO245" s="329"/>
      <c r="AP245" s="329"/>
      <c r="AQ245" s="329"/>
      <c r="AR245" s="329"/>
      <c r="AS245" s="329"/>
      <c r="AT245" s="329"/>
      <c r="AU245" s="329"/>
      <c r="AV245" s="330"/>
    </row>
    <row r="246" spans="1:48" ht="15.75" x14ac:dyDescent="0.25">
      <c r="A246" s="467"/>
      <c r="B246" s="467"/>
      <c r="C246" s="467"/>
      <c r="D246" s="467"/>
      <c r="E246" s="467"/>
      <c r="F246" s="467"/>
      <c r="G246" s="467"/>
      <c r="H246" s="467"/>
      <c r="I246" s="467"/>
      <c r="J246" s="467"/>
      <c r="K246" s="467"/>
      <c r="L246" s="467"/>
      <c r="M246" s="467"/>
      <c r="N246" s="467"/>
      <c r="O246" s="467"/>
      <c r="P246" s="328"/>
      <c r="Q246" s="328"/>
      <c r="R246" s="328"/>
      <c r="S246" s="328"/>
      <c r="T246" s="328"/>
      <c r="U246" s="328"/>
      <c r="V246" s="328"/>
      <c r="W246" s="328"/>
      <c r="X246" s="328"/>
      <c r="Y246" s="328"/>
      <c r="Z246" s="328"/>
      <c r="AA246" s="328"/>
      <c r="AB246" s="328"/>
      <c r="AC246" s="328"/>
      <c r="AD246" s="329"/>
      <c r="AE246" s="329"/>
      <c r="AF246" s="329"/>
      <c r="AG246" s="329"/>
      <c r="AH246" s="329"/>
      <c r="AI246" s="329"/>
      <c r="AJ246" s="329"/>
      <c r="AK246" s="329"/>
      <c r="AL246" s="329"/>
      <c r="AM246" s="329"/>
      <c r="AN246" s="329"/>
      <c r="AO246" s="329"/>
      <c r="AP246" s="329"/>
      <c r="AQ246" s="329"/>
      <c r="AR246" s="329"/>
      <c r="AS246" s="329"/>
      <c r="AT246" s="329"/>
      <c r="AU246" s="329"/>
      <c r="AV246" s="330"/>
    </row>
    <row r="247" spans="1:48" ht="15.75" x14ac:dyDescent="0.25">
      <c r="A247" s="467"/>
      <c r="B247" s="467"/>
      <c r="C247" s="467"/>
      <c r="D247" s="467"/>
      <c r="E247" s="467"/>
      <c r="F247" s="467"/>
      <c r="G247" s="467"/>
      <c r="H247" s="467"/>
      <c r="I247" s="467"/>
      <c r="J247" s="467"/>
      <c r="K247" s="467"/>
      <c r="L247" s="467"/>
      <c r="M247" s="467"/>
      <c r="N247" s="467"/>
      <c r="O247" s="467"/>
      <c r="P247" s="328"/>
      <c r="Q247" s="328"/>
      <c r="R247" s="328"/>
      <c r="S247" s="328"/>
      <c r="T247" s="328"/>
      <c r="U247" s="328"/>
      <c r="V247" s="328"/>
      <c r="W247" s="328"/>
      <c r="X247" s="328"/>
      <c r="Y247" s="328"/>
      <c r="Z247" s="328"/>
      <c r="AA247" s="328"/>
      <c r="AB247" s="328"/>
      <c r="AC247" s="328"/>
      <c r="AD247" s="329"/>
      <c r="AE247" s="329"/>
      <c r="AF247" s="329"/>
      <c r="AG247" s="329"/>
      <c r="AH247" s="329"/>
      <c r="AI247" s="329"/>
      <c r="AJ247" s="329"/>
      <c r="AK247" s="329"/>
      <c r="AL247" s="329"/>
      <c r="AM247" s="329"/>
      <c r="AN247" s="329"/>
      <c r="AO247" s="329"/>
      <c r="AP247" s="329"/>
      <c r="AQ247" s="329"/>
      <c r="AR247" s="329"/>
      <c r="AS247" s="329"/>
      <c r="AT247" s="329"/>
      <c r="AU247" s="329"/>
      <c r="AV247" s="330"/>
    </row>
    <row r="248" spans="1:48" ht="15.75" x14ac:dyDescent="0.25">
      <c r="A248" s="467"/>
      <c r="B248" s="467"/>
      <c r="C248" s="467"/>
      <c r="D248" s="467"/>
      <c r="E248" s="467"/>
      <c r="F248" s="467"/>
      <c r="G248" s="467"/>
      <c r="H248" s="467"/>
      <c r="I248" s="467"/>
      <c r="J248" s="467"/>
      <c r="K248" s="467"/>
      <c r="L248" s="467"/>
      <c r="M248" s="467"/>
      <c r="N248" s="467"/>
      <c r="O248" s="467"/>
      <c r="P248" s="328"/>
      <c r="Q248" s="328"/>
      <c r="R248" s="328"/>
      <c r="S248" s="328"/>
      <c r="T248" s="328"/>
      <c r="U248" s="328"/>
      <c r="V248" s="328"/>
      <c r="W248" s="328"/>
      <c r="X248" s="328"/>
      <c r="Y248" s="328"/>
      <c r="Z248" s="328"/>
      <c r="AA248" s="328"/>
      <c r="AB248" s="328"/>
      <c r="AC248" s="328"/>
      <c r="AD248" s="329"/>
      <c r="AE248" s="329"/>
      <c r="AF248" s="329"/>
      <c r="AG248" s="329"/>
      <c r="AH248" s="329"/>
      <c r="AI248" s="329"/>
      <c r="AJ248" s="329"/>
      <c r="AK248" s="329"/>
      <c r="AL248" s="329"/>
      <c r="AM248" s="329"/>
      <c r="AN248" s="329"/>
      <c r="AO248" s="329"/>
      <c r="AP248" s="329"/>
      <c r="AQ248" s="329"/>
      <c r="AR248" s="329"/>
      <c r="AS248" s="329"/>
      <c r="AT248" s="329"/>
      <c r="AU248" s="329"/>
      <c r="AV248" s="330"/>
    </row>
    <row r="249" spans="1:48" ht="15.75" x14ac:dyDescent="0.25">
      <c r="A249" s="467"/>
      <c r="B249" s="467"/>
      <c r="C249" s="467"/>
      <c r="D249" s="467"/>
      <c r="E249" s="467"/>
      <c r="F249" s="467"/>
      <c r="G249" s="467"/>
      <c r="H249" s="467"/>
      <c r="I249" s="467"/>
      <c r="J249" s="467"/>
      <c r="K249" s="467"/>
      <c r="L249" s="467"/>
      <c r="M249" s="467"/>
      <c r="N249" s="467"/>
      <c r="O249" s="467"/>
      <c r="P249" s="328"/>
      <c r="Q249" s="328"/>
      <c r="R249" s="328"/>
      <c r="S249" s="328"/>
      <c r="T249" s="328"/>
      <c r="U249" s="328"/>
      <c r="V249" s="328"/>
      <c r="W249" s="328"/>
      <c r="X249" s="328"/>
      <c r="Y249" s="328"/>
      <c r="Z249" s="328"/>
      <c r="AA249" s="328"/>
      <c r="AB249" s="328"/>
      <c r="AC249" s="328"/>
      <c r="AD249" s="329"/>
      <c r="AE249" s="329"/>
      <c r="AF249" s="329"/>
      <c r="AG249" s="329"/>
      <c r="AH249" s="329"/>
      <c r="AI249" s="329"/>
      <c r="AJ249" s="329"/>
      <c r="AK249" s="329"/>
      <c r="AL249" s="329"/>
      <c r="AM249" s="329"/>
      <c r="AN249" s="329"/>
      <c r="AO249" s="329"/>
      <c r="AP249" s="329"/>
      <c r="AQ249" s="329"/>
      <c r="AR249" s="329"/>
      <c r="AS249" s="329"/>
      <c r="AT249" s="329"/>
      <c r="AU249" s="329"/>
      <c r="AV249" s="330"/>
    </row>
    <row r="250" spans="1:48" ht="15.75" x14ac:dyDescent="0.25">
      <c r="A250" s="467"/>
      <c r="B250" s="467"/>
      <c r="C250" s="467"/>
      <c r="D250" s="467"/>
      <c r="E250" s="467"/>
      <c r="F250" s="467"/>
      <c r="G250" s="467"/>
      <c r="H250" s="467"/>
      <c r="I250" s="467"/>
      <c r="J250" s="467"/>
      <c r="K250" s="467"/>
      <c r="L250" s="467"/>
      <c r="M250" s="467"/>
      <c r="N250" s="467"/>
      <c r="O250" s="467"/>
      <c r="P250" s="328"/>
      <c r="Q250" s="328"/>
      <c r="R250" s="328"/>
      <c r="S250" s="328"/>
      <c r="T250" s="328"/>
      <c r="U250" s="328"/>
      <c r="V250" s="328"/>
      <c r="W250" s="328"/>
      <c r="X250" s="328"/>
      <c r="Y250" s="328"/>
      <c r="Z250" s="328"/>
      <c r="AA250" s="328"/>
      <c r="AB250" s="328"/>
      <c r="AC250" s="328"/>
      <c r="AD250" s="329"/>
      <c r="AE250" s="329"/>
      <c r="AF250" s="329"/>
      <c r="AG250" s="329"/>
      <c r="AH250" s="329"/>
      <c r="AI250" s="329"/>
      <c r="AJ250" s="329"/>
      <c r="AK250" s="329"/>
      <c r="AL250" s="329"/>
      <c r="AM250" s="329"/>
      <c r="AN250" s="329"/>
      <c r="AO250" s="329"/>
      <c r="AP250" s="329"/>
      <c r="AQ250" s="329"/>
      <c r="AR250" s="329"/>
      <c r="AS250" s="329"/>
      <c r="AT250" s="329"/>
      <c r="AU250" s="329"/>
      <c r="AV250" s="330"/>
    </row>
    <row r="251" spans="1:48" ht="15.75" x14ac:dyDescent="0.25">
      <c r="A251" s="467"/>
      <c r="B251" s="467"/>
      <c r="C251" s="467"/>
      <c r="D251" s="467"/>
      <c r="E251" s="467"/>
      <c r="F251" s="467"/>
      <c r="G251" s="467"/>
      <c r="H251" s="467"/>
      <c r="I251" s="467"/>
      <c r="J251" s="467"/>
      <c r="K251" s="467"/>
      <c r="L251" s="467"/>
      <c r="M251" s="467"/>
      <c r="N251" s="467"/>
      <c r="O251" s="467"/>
      <c r="P251" s="328"/>
      <c r="Q251" s="328"/>
      <c r="R251" s="328"/>
      <c r="S251" s="328"/>
      <c r="T251" s="328"/>
      <c r="U251" s="328"/>
      <c r="V251" s="328"/>
      <c r="W251" s="328"/>
      <c r="X251" s="328"/>
      <c r="Y251" s="328"/>
      <c r="Z251" s="328"/>
      <c r="AA251" s="328"/>
      <c r="AB251" s="328"/>
      <c r="AC251" s="328"/>
      <c r="AD251" s="329"/>
      <c r="AE251" s="329"/>
      <c r="AF251" s="329"/>
      <c r="AG251" s="329"/>
      <c r="AH251" s="329"/>
      <c r="AI251" s="329"/>
      <c r="AJ251" s="329"/>
      <c r="AK251" s="329"/>
      <c r="AL251" s="329"/>
      <c r="AM251" s="329"/>
      <c r="AN251" s="329"/>
      <c r="AO251" s="329"/>
      <c r="AP251" s="329"/>
      <c r="AQ251" s="329"/>
      <c r="AR251" s="329"/>
      <c r="AS251" s="329"/>
      <c r="AT251" s="329"/>
      <c r="AU251" s="329"/>
      <c r="AV251" s="330"/>
    </row>
    <row r="252" spans="1:48" ht="15.75" x14ac:dyDescent="0.25">
      <c r="A252" s="467"/>
      <c r="B252" s="467"/>
      <c r="C252" s="467"/>
      <c r="D252" s="467"/>
      <c r="E252" s="467"/>
      <c r="F252" s="467"/>
      <c r="G252" s="467"/>
      <c r="H252" s="467"/>
      <c r="I252" s="467"/>
      <c r="J252" s="467"/>
      <c r="K252" s="467"/>
      <c r="L252" s="467"/>
      <c r="M252" s="467"/>
      <c r="N252" s="467"/>
      <c r="O252" s="467"/>
      <c r="P252" s="328"/>
      <c r="Q252" s="328"/>
      <c r="R252" s="328"/>
      <c r="S252" s="328"/>
      <c r="T252" s="328"/>
      <c r="U252" s="328"/>
      <c r="V252" s="328"/>
      <c r="W252" s="328"/>
      <c r="X252" s="328"/>
      <c r="Y252" s="328"/>
      <c r="Z252" s="328"/>
      <c r="AA252" s="328"/>
      <c r="AB252" s="328"/>
      <c r="AC252" s="328"/>
      <c r="AD252" s="329"/>
      <c r="AE252" s="329"/>
      <c r="AF252" s="329"/>
      <c r="AG252" s="329"/>
      <c r="AH252" s="329"/>
      <c r="AI252" s="329"/>
      <c r="AJ252" s="329"/>
      <c r="AK252" s="329"/>
      <c r="AL252" s="329"/>
      <c r="AM252" s="329"/>
      <c r="AN252" s="329"/>
      <c r="AO252" s="329"/>
      <c r="AP252" s="329"/>
      <c r="AQ252" s="329"/>
      <c r="AR252" s="329"/>
      <c r="AS252" s="329"/>
      <c r="AT252" s="329"/>
      <c r="AU252" s="329"/>
      <c r="AV252" s="330"/>
    </row>
    <row r="253" spans="1:48" ht="15.75" x14ac:dyDescent="0.25">
      <c r="A253" s="467"/>
      <c r="B253" s="467"/>
      <c r="C253" s="467"/>
      <c r="D253" s="467"/>
      <c r="E253" s="467"/>
      <c r="F253" s="467"/>
      <c r="G253" s="467"/>
      <c r="H253" s="467"/>
      <c r="I253" s="467"/>
      <c r="J253" s="467"/>
      <c r="K253" s="467"/>
      <c r="L253" s="467"/>
      <c r="M253" s="467"/>
      <c r="N253" s="467"/>
      <c r="O253" s="467"/>
      <c r="P253" s="328"/>
      <c r="Q253" s="328"/>
      <c r="R253" s="328"/>
      <c r="S253" s="328"/>
      <c r="T253" s="328"/>
      <c r="U253" s="328"/>
      <c r="V253" s="328"/>
      <c r="W253" s="328"/>
      <c r="X253" s="328"/>
      <c r="Y253" s="328"/>
      <c r="Z253" s="328"/>
      <c r="AA253" s="328"/>
      <c r="AB253" s="328"/>
      <c r="AC253" s="328"/>
      <c r="AD253" s="329"/>
      <c r="AE253" s="329"/>
      <c r="AF253" s="329"/>
      <c r="AG253" s="329"/>
      <c r="AH253" s="329"/>
      <c r="AI253" s="329"/>
      <c r="AJ253" s="329"/>
      <c r="AK253" s="329"/>
      <c r="AL253" s="329"/>
      <c r="AM253" s="329"/>
      <c r="AN253" s="329"/>
      <c r="AO253" s="329"/>
      <c r="AP253" s="329"/>
      <c r="AQ253" s="329"/>
      <c r="AR253" s="329"/>
      <c r="AS253" s="329"/>
      <c r="AT253" s="329"/>
      <c r="AU253" s="329"/>
      <c r="AV253" s="330"/>
    </row>
    <row r="254" spans="1:48" ht="15.75" x14ac:dyDescent="0.25">
      <c r="A254" s="467"/>
      <c r="B254" s="467"/>
      <c r="C254" s="467"/>
      <c r="D254" s="467"/>
      <c r="E254" s="467"/>
      <c r="F254" s="467"/>
      <c r="G254" s="467"/>
      <c r="H254" s="467"/>
      <c r="I254" s="467"/>
      <c r="J254" s="467"/>
      <c r="K254" s="467"/>
      <c r="L254" s="467"/>
      <c r="M254" s="467"/>
      <c r="N254" s="467"/>
      <c r="O254" s="467"/>
      <c r="P254" s="328"/>
      <c r="Q254" s="328"/>
      <c r="R254" s="328"/>
      <c r="S254" s="328"/>
      <c r="T254" s="328"/>
      <c r="U254" s="328"/>
      <c r="V254" s="328"/>
      <c r="W254" s="328"/>
      <c r="X254" s="328"/>
      <c r="Y254" s="328"/>
      <c r="Z254" s="328"/>
      <c r="AA254" s="328"/>
      <c r="AB254" s="328"/>
      <c r="AC254" s="328"/>
      <c r="AD254" s="329"/>
      <c r="AE254" s="329"/>
      <c r="AF254" s="329"/>
      <c r="AG254" s="329"/>
      <c r="AH254" s="329"/>
      <c r="AI254" s="329"/>
      <c r="AJ254" s="329"/>
      <c r="AK254" s="329"/>
      <c r="AL254" s="329"/>
      <c r="AM254" s="329"/>
      <c r="AN254" s="329"/>
      <c r="AO254" s="329"/>
      <c r="AP254" s="329"/>
      <c r="AQ254" s="329"/>
      <c r="AR254" s="329"/>
      <c r="AS254" s="329"/>
      <c r="AT254" s="329"/>
      <c r="AU254" s="329"/>
      <c r="AV254" s="330"/>
    </row>
    <row r="255" spans="1:48" ht="15.75" x14ac:dyDescent="0.25">
      <c r="A255" s="467"/>
      <c r="B255" s="467"/>
      <c r="C255" s="467"/>
      <c r="D255" s="467"/>
      <c r="E255" s="467"/>
      <c r="F255" s="467"/>
      <c r="G255" s="467"/>
      <c r="H255" s="467"/>
      <c r="I255" s="467"/>
      <c r="J255" s="467"/>
      <c r="K255" s="467"/>
      <c r="L255" s="467"/>
      <c r="M255" s="467"/>
      <c r="N255" s="467"/>
      <c r="O255" s="467"/>
      <c r="P255" s="328"/>
      <c r="Q255" s="328"/>
      <c r="R255" s="328"/>
      <c r="S255" s="328"/>
      <c r="T255" s="328"/>
      <c r="U255" s="328"/>
      <c r="V255" s="328"/>
      <c r="W255" s="328"/>
      <c r="X255" s="328"/>
      <c r="Y255" s="328"/>
      <c r="Z255" s="328"/>
      <c r="AA255" s="328"/>
      <c r="AB255" s="328"/>
      <c r="AC255" s="328"/>
      <c r="AD255" s="329"/>
      <c r="AE255" s="329"/>
      <c r="AF255" s="329"/>
      <c r="AG255" s="329"/>
      <c r="AH255" s="329"/>
      <c r="AI255" s="329"/>
      <c r="AJ255" s="329"/>
      <c r="AK255" s="329"/>
      <c r="AL255" s="329"/>
      <c r="AM255" s="329"/>
      <c r="AN255" s="329"/>
      <c r="AO255" s="329"/>
      <c r="AP255" s="329"/>
      <c r="AQ255" s="329"/>
      <c r="AR255" s="329"/>
      <c r="AS255" s="329"/>
      <c r="AT255" s="329"/>
      <c r="AU255" s="329"/>
      <c r="AV255" s="330"/>
    </row>
    <row r="256" spans="1:48" ht="15.75" x14ac:dyDescent="0.25">
      <c r="A256" s="467"/>
      <c r="B256" s="467"/>
      <c r="C256" s="467"/>
      <c r="D256" s="467"/>
      <c r="E256" s="467"/>
      <c r="F256" s="467"/>
      <c r="G256" s="467"/>
      <c r="H256" s="467"/>
      <c r="I256" s="467"/>
      <c r="J256" s="467"/>
      <c r="K256" s="467"/>
      <c r="L256" s="467"/>
      <c r="M256" s="467"/>
      <c r="N256" s="467"/>
      <c r="O256" s="467"/>
      <c r="P256" s="328"/>
      <c r="Q256" s="328"/>
      <c r="R256" s="328"/>
      <c r="S256" s="328"/>
      <c r="T256" s="328"/>
      <c r="U256" s="328"/>
      <c r="V256" s="328"/>
      <c r="W256" s="328"/>
      <c r="X256" s="328"/>
      <c r="Y256" s="328"/>
      <c r="Z256" s="328"/>
      <c r="AA256" s="328"/>
      <c r="AB256" s="328"/>
      <c r="AC256" s="328"/>
      <c r="AD256" s="329"/>
      <c r="AE256" s="329"/>
      <c r="AF256" s="329"/>
      <c r="AG256" s="329"/>
      <c r="AH256" s="329"/>
      <c r="AI256" s="329"/>
      <c r="AJ256" s="329"/>
      <c r="AK256" s="329"/>
      <c r="AL256" s="329"/>
      <c r="AM256" s="329"/>
      <c r="AN256" s="329"/>
      <c r="AO256" s="329"/>
      <c r="AP256" s="329"/>
      <c r="AQ256" s="329"/>
      <c r="AR256" s="329"/>
      <c r="AS256" s="329"/>
      <c r="AT256" s="329"/>
      <c r="AU256" s="329"/>
      <c r="AV256" s="330"/>
    </row>
    <row r="257" spans="1:48" ht="15.75" x14ac:dyDescent="0.25">
      <c r="A257" s="467"/>
      <c r="B257" s="467"/>
      <c r="C257" s="467"/>
      <c r="D257" s="467"/>
      <c r="E257" s="467"/>
      <c r="F257" s="467"/>
      <c r="G257" s="467"/>
      <c r="H257" s="467"/>
      <c r="I257" s="467"/>
      <c r="J257" s="467"/>
      <c r="K257" s="467"/>
      <c r="L257" s="467"/>
      <c r="M257" s="467"/>
      <c r="N257" s="467"/>
      <c r="O257" s="467"/>
      <c r="P257" s="328"/>
      <c r="Q257" s="328"/>
      <c r="R257" s="328"/>
      <c r="S257" s="328"/>
      <c r="T257" s="328"/>
      <c r="U257" s="328"/>
      <c r="V257" s="328"/>
      <c r="W257" s="328"/>
      <c r="X257" s="328"/>
      <c r="Y257" s="328"/>
      <c r="Z257" s="328"/>
      <c r="AA257" s="328"/>
      <c r="AB257" s="328"/>
      <c r="AC257" s="328"/>
      <c r="AD257" s="329"/>
      <c r="AE257" s="329"/>
      <c r="AF257" s="329"/>
      <c r="AG257" s="329"/>
      <c r="AH257" s="329"/>
      <c r="AI257" s="329"/>
      <c r="AJ257" s="329"/>
      <c r="AK257" s="329"/>
      <c r="AL257" s="329"/>
      <c r="AM257" s="329"/>
      <c r="AN257" s="329"/>
      <c r="AO257" s="329"/>
      <c r="AP257" s="329"/>
      <c r="AQ257" s="329"/>
      <c r="AR257" s="329"/>
      <c r="AS257" s="329"/>
      <c r="AT257" s="329"/>
      <c r="AU257" s="329"/>
      <c r="AV257" s="330"/>
    </row>
    <row r="258" spans="1:48" ht="15.75" x14ac:dyDescent="0.25">
      <c r="A258" s="467"/>
      <c r="B258" s="467"/>
      <c r="C258" s="467"/>
      <c r="D258" s="467"/>
      <c r="E258" s="467"/>
      <c r="F258" s="467"/>
      <c r="G258" s="467"/>
      <c r="H258" s="467"/>
      <c r="I258" s="467"/>
      <c r="J258" s="467"/>
      <c r="K258" s="467"/>
      <c r="L258" s="467"/>
      <c r="M258" s="467"/>
      <c r="N258" s="467"/>
      <c r="O258" s="467"/>
      <c r="P258" s="328"/>
      <c r="Q258" s="328"/>
      <c r="R258" s="328"/>
      <c r="S258" s="328"/>
      <c r="T258" s="328"/>
      <c r="U258" s="328"/>
      <c r="V258" s="328"/>
      <c r="W258" s="328"/>
      <c r="X258" s="328"/>
      <c r="Y258" s="328"/>
      <c r="Z258" s="328"/>
      <c r="AA258" s="328"/>
      <c r="AB258" s="328"/>
      <c r="AC258" s="328"/>
      <c r="AD258" s="329"/>
      <c r="AE258" s="329"/>
      <c r="AF258" s="329"/>
      <c r="AG258" s="329"/>
      <c r="AH258" s="329"/>
      <c r="AI258" s="329"/>
      <c r="AJ258" s="329"/>
      <c r="AK258" s="329"/>
      <c r="AL258" s="329"/>
      <c r="AM258" s="329"/>
      <c r="AN258" s="329"/>
      <c r="AO258" s="329"/>
      <c r="AP258" s="329"/>
      <c r="AQ258" s="329"/>
      <c r="AR258" s="329"/>
      <c r="AS258" s="329"/>
      <c r="AT258" s="329"/>
      <c r="AU258" s="329"/>
      <c r="AV258" s="330"/>
    </row>
    <row r="259" spans="1:48" ht="15.75" x14ac:dyDescent="0.25">
      <c r="A259" s="467"/>
      <c r="B259" s="467"/>
      <c r="C259" s="467"/>
      <c r="D259" s="467"/>
      <c r="E259" s="467"/>
      <c r="F259" s="467"/>
      <c r="G259" s="467"/>
      <c r="H259" s="467"/>
      <c r="I259" s="467"/>
      <c r="J259" s="467"/>
      <c r="K259" s="467"/>
      <c r="L259" s="467"/>
      <c r="M259" s="467"/>
      <c r="N259" s="467"/>
      <c r="O259" s="467"/>
      <c r="P259" s="328"/>
      <c r="Q259" s="328"/>
      <c r="R259" s="328"/>
      <c r="S259" s="328"/>
      <c r="T259" s="328"/>
      <c r="U259" s="328"/>
      <c r="V259" s="328"/>
      <c r="W259" s="328"/>
      <c r="X259" s="328"/>
      <c r="Y259" s="328"/>
      <c r="Z259" s="328"/>
      <c r="AA259" s="328"/>
      <c r="AB259" s="328"/>
      <c r="AC259" s="328"/>
      <c r="AD259" s="329"/>
      <c r="AE259" s="329"/>
      <c r="AF259" s="329"/>
      <c r="AG259" s="329"/>
      <c r="AH259" s="329"/>
      <c r="AI259" s="329"/>
      <c r="AJ259" s="329"/>
      <c r="AK259" s="329"/>
      <c r="AL259" s="329"/>
      <c r="AM259" s="329"/>
      <c r="AN259" s="329"/>
      <c r="AO259" s="329"/>
      <c r="AP259" s="329"/>
      <c r="AQ259" s="329"/>
      <c r="AR259" s="329"/>
      <c r="AS259" s="329"/>
      <c r="AT259" s="329"/>
      <c r="AU259" s="329"/>
      <c r="AV259" s="330"/>
    </row>
    <row r="260" spans="1:48" ht="15.75" x14ac:dyDescent="0.25">
      <c r="A260" s="467"/>
      <c r="B260" s="467"/>
      <c r="C260" s="467"/>
      <c r="D260" s="467"/>
      <c r="E260" s="467"/>
      <c r="F260" s="467"/>
      <c r="G260" s="467"/>
      <c r="H260" s="467"/>
      <c r="I260" s="467"/>
      <c r="J260" s="467"/>
      <c r="K260" s="467"/>
      <c r="L260" s="467"/>
      <c r="M260" s="467"/>
      <c r="N260" s="467"/>
      <c r="O260" s="467"/>
      <c r="P260" s="328"/>
      <c r="Q260" s="328"/>
      <c r="R260" s="328"/>
      <c r="S260" s="328"/>
      <c r="T260" s="328"/>
      <c r="U260" s="328"/>
      <c r="V260" s="328"/>
      <c r="W260" s="328"/>
      <c r="X260" s="328"/>
      <c r="Y260" s="328"/>
      <c r="Z260" s="328"/>
      <c r="AA260" s="328"/>
      <c r="AB260" s="328"/>
      <c r="AC260" s="328"/>
      <c r="AD260" s="329"/>
      <c r="AE260" s="329"/>
      <c r="AF260" s="329"/>
      <c r="AG260" s="329"/>
      <c r="AH260" s="329"/>
      <c r="AI260" s="329"/>
      <c r="AJ260" s="329"/>
      <c r="AK260" s="329"/>
      <c r="AL260" s="329"/>
      <c r="AM260" s="329"/>
      <c r="AN260" s="329"/>
      <c r="AO260" s="329"/>
      <c r="AP260" s="329"/>
      <c r="AQ260" s="329"/>
      <c r="AR260" s="329"/>
      <c r="AS260" s="329"/>
      <c r="AT260" s="329"/>
      <c r="AU260" s="329"/>
      <c r="AV260" s="330"/>
    </row>
    <row r="261" spans="1:48" ht="15.75" x14ac:dyDescent="0.25">
      <c r="A261" s="467"/>
      <c r="B261" s="467"/>
      <c r="C261" s="467"/>
      <c r="D261" s="467"/>
      <c r="E261" s="467"/>
      <c r="F261" s="467"/>
      <c r="G261" s="467"/>
      <c r="H261" s="467"/>
      <c r="I261" s="467"/>
      <c r="J261" s="467"/>
      <c r="K261" s="467"/>
      <c r="L261" s="467"/>
      <c r="M261" s="467"/>
      <c r="N261" s="467"/>
      <c r="O261" s="467"/>
      <c r="P261" s="328"/>
      <c r="Q261" s="328"/>
      <c r="R261" s="328"/>
      <c r="S261" s="328"/>
      <c r="T261" s="328"/>
      <c r="U261" s="328"/>
      <c r="V261" s="328"/>
      <c r="W261" s="328"/>
      <c r="X261" s="328"/>
      <c r="Y261" s="328"/>
      <c r="Z261" s="328"/>
      <c r="AA261" s="328"/>
      <c r="AB261" s="328"/>
      <c r="AC261" s="328"/>
      <c r="AD261" s="329"/>
      <c r="AE261" s="329"/>
      <c r="AF261" s="329"/>
      <c r="AG261" s="329"/>
      <c r="AH261" s="329"/>
      <c r="AI261" s="329"/>
      <c r="AJ261" s="329"/>
      <c r="AK261" s="329"/>
      <c r="AL261" s="329"/>
      <c r="AM261" s="329"/>
      <c r="AN261" s="329"/>
      <c r="AO261" s="329"/>
      <c r="AP261" s="329"/>
      <c r="AQ261" s="329"/>
      <c r="AR261" s="329"/>
      <c r="AS261" s="329"/>
      <c r="AT261" s="329"/>
      <c r="AU261" s="329"/>
      <c r="AV261" s="330"/>
    </row>
    <row r="262" spans="1:48" ht="15.75" x14ac:dyDescent="0.25">
      <c r="A262" s="467"/>
      <c r="B262" s="467"/>
      <c r="C262" s="467"/>
      <c r="D262" s="467"/>
      <c r="E262" s="467"/>
      <c r="F262" s="467"/>
      <c r="G262" s="467"/>
      <c r="H262" s="467"/>
      <c r="I262" s="467"/>
      <c r="J262" s="467"/>
      <c r="K262" s="467"/>
      <c r="L262" s="467"/>
      <c r="M262" s="467"/>
      <c r="N262" s="467"/>
      <c r="O262" s="467"/>
      <c r="P262" s="328"/>
      <c r="Q262" s="328"/>
      <c r="R262" s="328"/>
      <c r="S262" s="328"/>
      <c r="T262" s="328"/>
      <c r="U262" s="328"/>
      <c r="V262" s="328"/>
      <c r="W262" s="328"/>
      <c r="X262" s="328"/>
      <c r="Y262" s="328"/>
      <c r="Z262" s="328"/>
      <c r="AA262" s="328"/>
      <c r="AB262" s="328"/>
      <c r="AC262" s="328"/>
      <c r="AD262" s="329"/>
      <c r="AE262" s="329"/>
      <c r="AF262" s="329"/>
      <c r="AG262" s="329"/>
      <c r="AH262" s="329"/>
      <c r="AI262" s="329"/>
      <c r="AJ262" s="329"/>
      <c r="AK262" s="329"/>
      <c r="AL262" s="329"/>
      <c r="AM262" s="329"/>
      <c r="AN262" s="329"/>
      <c r="AO262" s="329"/>
      <c r="AP262" s="329"/>
      <c r="AQ262" s="329"/>
      <c r="AR262" s="329"/>
      <c r="AS262" s="329"/>
      <c r="AT262" s="329"/>
      <c r="AU262" s="329"/>
      <c r="AV262" s="330"/>
    </row>
    <row r="263" spans="1:48" ht="15.75" x14ac:dyDescent="0.25">
      <c r="A263" s="467"/>
      <c r="B263" s="467"/>
      <c r="C263" s="467"/>
      <c r="D263" s="467"/>
      <c r="E263" s="467"/>
      <c r="F263" s="467"/>
      <c r="G263" s="467"/>
      <c r="H263" s="467"/>
      <c r="I263" s="467"/>
      <c r="J263" s="467"/>
      <c r="K263" s="467"/>
      <c r="L263" s="467"/>
      <c r="M263" s="467"/>
      <c r="N263" s="467"/>
      <c r="O263" s="467"/>
      <c r="P263" s="328"/>
      <c r="Q263" s="328"/>
      <c r="R263" s="328"/>
      <c r="S263" s="328"/>
      <c r="T263" s="328"/>
      <c r="U263" s="328"/>
      <c r="V263" s="328"/>
      <c r="W263" s="328"/>
      <c r="X263" s="328"/>
      <c r="Y263" s="328"/>
      <c r="Z263" s="328"/>
      <c r="AA263" s="328"/>
      <c r="AB263" s="328"/>
      <c r="AC263" s="328"/>
      <c r="AD263" s="329"/>
      <c r="AE263" s="329"/>
      <c r="AF263" s="329"/>
      <c r="AG263" s="329"/>
      <c r="AH263" s="329"/>
      <c r="AI263" s="329"/>
      <c r="AJ263" s="329"/>
      <c r="AK263" s="329"/>
      <c r="AL263" s="329"/>
      <c r="AM263" s="329"/>
      <c r="AN263" s="329"/>
      <c r="AO263" s="329"/>
      <c r="AP263" s="329"/>
      <c r="AQ263" s="329"/>
      <c r="AR263" s="329"/>
      <c r="AS263" s="329"/>
      <c r="AT263" s="329"/>
      <c r="AU263" s="329"/>
      <c r="AV263" s="330"/>
    </row>
    <row r="264" spans="1:48" ht="15.75" x14ac:dyDescent="0.25">
      <c r="A264" s="467"/>
      <c r="B264" s="467"/>
      <c r="C264" s="467"/>
      <c r="D264" s="467"/>
      <c r="E264" s="467"/>
      <c r="F264" s="467"/>
      <c r="G264" s="467"/>
      <c r="H264" s="467"/>
      <c r="I264" s="467"/>
      <c r="J264" s="467"/>
      <c r="K264" s="467"/>
      <c r="L264" s="467"/>
      <c r="M264" s="467"/>
      <c r="N264" s="467"/>
      <c r="O264" s="467"/>
      <c r="P264" s="328"/>
      <c r="Q264" s="328"/>
      <c r="R264" s="328"/>
      <c r="S264" s="328"/>
      <c r="T264" s="328"/>
      <c r="U264" s="328"/>
      <c r="V264" s="328"/>
      <c r="W264" s="328"/>
      <c r="X264" s="328"/>
      <c r="Y264" s="328"/>
      <c r="Z264" s="328"/>
      <c r="AA264" s="328"/>
      <c r="AB264" s="328"/>
      <c r="AC264" s="328"/>
      <c r="AD264" s="329"/>
      <c r="AE264" s="329"/>
      <c r="AF264" s="329"/>
      <c r="AG264" s="329"/>
      <c r="AH264" s="329"/>
      <c r="AI264" s="329"/>
      <c r="AJ264" s="329"/>
      <c r="AK264" s="329"/>
      <c r="AL264" s="329"/>
      <c r="AM264" s="329"/>
      <c r="AN264" s="329"/>
      <c r="AO264" s="329"/>
      <c r="AP264" s="329"/>
      <c r="AQ264" s="329"/>
      <c r="AR264" s="329"/>
      <c r="AS264" s="329"/>
      <c r="AT264" s="329"/>
      <c r="AU264" s="329"/>
      <c r="AV264" s="330"/>
    </row>
    <row r="265" spans="1:48" ht="15.75" x14ac:dyDescent="0.25">
      <c r="A265" s="467"/>
      <c r="B265" s="467"/>
      <c r="C265" s="467"/>
      <c r="D265" s="467"/>
      <c r="E265" s="467"/>
      <c r="F265" s="467"/>
      <c r="G265" s="467"/>
      <c r="H265" s="467"/>
      <c r="I265" s="467"/>
      <c r="J265" s="467"/>
      <c r="K265" s="467"/>
      <c r="L265" s="467"/>
      <c r="M265" s="467"/>
      <c r="N265" s="467"/>
      <c r="O265" s="467"/>
      <c r="P265" s="328"/>
      <c r="Q265" s="328"/>
      <c r="R265" s="328"/>
      <c r="S265" s="328"/>
      <c r="T265" s="328"/>
      <c r="U265" s="328"/>
      <c r="V265" s="328"/>
      <c r="W265" s="328"/>
      <c r="X265" s="328"/>
      <c r="Y265" s="328"/>
      <c r="Z265" s="328"/>
      <c r="AA265" s="328"/>
      <c r="AB265" s="328"/>
      <c r="AC265" s="328"/>
      <c r="AD265" s="329"/>
      <c r="AE265" s="329"/>
      <c r="AF265" s="329"/>
      <c r="AG265" s="329"/>
      <c r="AH265" s="329"/>
      <c r="AI265" s="329"/>
      <c r="AJ265" s="329"/>
      <c r="AK265" s="329"/>
      <c r="AL265" s="329"/>
      <c r="AM265" s="329"/>
      <c r="AN265" s="329"/>
      <c r="AO265" s="329"/>
      <c r="AP265" s="329"/>
      <c r="AQ265" s="329"/>
      <c r="AR265" s="329"/>
      <c r="AS265" s="329"/>
      <c r="AT265" s="329"/>
      <c r="AU265" s="329"/>
      <c r="AV265" s="330"/>
    </row>
    <row r="266" spans="1:48" ht="15.75" x14ac:dyDescent="0.25">
      <c r="A266" s="467"/>
      <c r="B266" s="467"/>
      <c r="C266" s="467"/>
      <c r="D266" s="467"/>
      <c r="E266" s="467"/>
      <c r="F266" s="467"/>
      <c r="G266" s="467"/>
      <c r="H266" s="467"/>
      <c r="I266" s="467"/>
      <c r="J266" s="467"/>
      <c r="K266" s="467"/>
      <c r="L266" s="467"/>
      <c r="M266" s="467"/>
      <c r="N266" s="467"/>
      <c r="O266" s="467"/>
      <c r="P266" s="328"/>
      <c r="Q266" s="328"/>
      <c r="R266" s="328"/>
      <c r="S266" s="328"/>
      <c r="T266" s="328"/>
      <c r="U266" s="328"/>
      <c r="V266" s="328"/>
      <c r="W266" s="328"/>
      <c r="X266" s="328"/>
      <c r="Y266" s="328"/>
      <c r="Z266" s="328"/>
      <c r="AA266" s="328"/>
      <c r="AB266" s="328"/>
      <c r="AC266" s="328"/>
      <c r="AD266" s="329"/>
      <c r="AE266" s="329"/>
      <c r="AF266" s="329"/>
      <c r="AG266" s="329"/>
      <c r="AH266" s="329"/>
      <c r="AI266" s="329"/>
      <c r="AJ266" s="329"/>
      <c r="AK266" s="329"/>
      <c r="AL266" s="329"/>
      <c r="AM266" s="329"/>
      <c r="AN266" s="329"/>
      <c r="AO266" s="329"/>
      <c r="AP266" s="329"/>
      <c r="AQ266" s="329"/>
      <c r="AR266" s="329"/>
      <c r="AS266" s="329"/>
      <c r="AT266" s="329"/>
      <c r="AU266" s="329"/>
      <c r="AV266" s="330"/>
    </row>
    <row r="267" spans="1:48" ht="15.75" x14ac:dyDescent="0.25">
      <c r="A267" s="467"/>
      <c r="B267" s="467"/>
      <c r="C267" s="467"/>
      <c r="D267" s="467"/>
      <c r="E267" s="467"/>
      <c r="F267" s="467"/>
      <c r="G267" s="467"/>
      <c r="H267" s="467"/>
      <c r="I267" s="467"/>
      <c r="J267" s="467"/>
      <c r="K267" s="467"/>
      <c r="L267" s="467"/>
      <c r="M267" s="467"/>
      <c r="N267" s="467"/>
      <c r="O267" s="467"/>
      <c r="P267" s="328"/>
      <c r="Q267" s="328"/>
      <c r="R267" s="328"/>
      <c r="S267" s="328"/>
      <c r="T267" s="328"/>
      <c r="U267" s="328"/>
      <c r="V267" s="328"/>
      <c r="W267" s="328"/>
      <c r="X267" s="328"/>
      <c r="Y267" s="328"/>
      <c r="Z267" s="328"/>
      <c r="AA267" s="328"/>
      <c r="AB267" s="328"/>
      <c r="AC267" s="328"/>
      <c r="AD267" s="329"/>
      <c r="AE267" s="329"/>
      <c r="AF267" s="329"/>
      <c r="AG267" s="329"/>
      <c r="AH267" s="329"/>
      <c r="AI267" s="329"/>
      <c r="AJ267" s="329"/>
      <c r="AK267" s="329"/>
      <c r="AL267" s="329"/>
      <c r="AM267" s="329"/>
      <c r="AN267" s="329"/>
      <c r="AO267" s="329"/>
      <c r="AP267" s="329"/>
      <c r="AQ267" s="329"/>
      <c r="AR267" s="329"/>
      <c r="AS267" s="329"/>
      <c r="AT267" s="329"/>
      <c r="AU267" s="329"/>
      <c r="AV267" s="330"/>
    </row>
    <row r="268" spans="1:48" ht="15.75" x14ac:dyDescent="0.25">
      <c r="A268" s="467"/>
      <c r="B268" s="467"/>
      <c r="C268" s="467"/>
      <c r="D268" s="467"/>
      <c r="E268" s="467"/>
      <c r="F268" s="467"/>
      <c r="G268" s="467"/>
      <c r="H268" s="467"/>
      <c r="I268" s="467"/>
      <c r="J268" s="467"/>
      <c r="K268" s="467"/>
      <c r="L268" s="467"/>
      <c r="M268" s="467"/>
      <c r="N268" s="467"/>
      <c r="O268" s="467"/>
      <c r="P268" s="328"/>
      <c r="Q268" s="328"/>
      <c r="R268" s="328"/>
      <c r="S268" s="328"/>
      <c r="T268" s="328"/>
      <c r="U268" s="328"/>
      <c r="V268" s="328"/>
      <c r="W268" s="328"/>
      <c r="X268" s="328"/>
      <c r="Y268" s="328"/>
      <c r="Z268" s="328"/>
      <c r="AA268" s="328"/>
      <c r="AB268" s="328"/>
      <c r="AC268" s="328"/>
      <c r="AD268" s="329"/>
      <c r="AE268" s="329"/>
      <c r="AF268" s="329"/>
      <c r="AG268" s="329"/>
      <c r="AH268" s="329"/>
      <c r="AI268" s="329"/>
      <c r="AJ268" s="329"/>
      <c r="AK268" s="329"/>
      <c r="AL268" s="329"/>
      <c r="AM268" s="329"/>
      <c r="AN268" s="329"/>
      <c r="AO268" s="329"/>
      <c r="AP268" s="329"/>
      <c r="AQ268" s="329"/>
      <c r="AR268" s="329"/>
      <c r="AS268" s="329"/>
      <c r="AT268" s="329"/>
      <c r="AU268" s="329"/>
      <c r="AV268" s="330"/>
    </row>
    <row r="269" spans="1:48" ht="15.75" x14ac:dyDescent="0.25">
      <c r="A269" s="467"/>
      <c r="B269" s="467"/>
      <c r="C269" s="467"/>
      <c r="D269" s="467"/>
      <c r="E269" s="467"/>
      <c r="F269" s="467"/>
      <c r="G269" s="467"/>
      <c r="H269" s="467"/>
      <c r="I269" s="467"/>
      <c r="J269" s="467"/>
      <c r="K269" s="467"/>
      <c r="L269" s="467"/>
      <c r="M269" s="467"/>
      <c r="N269" s="467"/>
      <c r="O269" s="467"/>
      <c r="P269" s="328"/>
      <c r="Q269" s="328"/>
      <c r="R269" s="328"/>
      <c r="S269" s="328"/>
      <c r="T269" s="328"/>
      <c r="U269" s="328"/>
      <c r="V269" s="328"/>
      <c r="W269" s="328"/>
      <c r="X269" s="328"/>
      <c r="Y269" s="328"/>
      <c r="Z269" s="328"/>
      <c r="AA269" s="328"/>
      <c r="AB269" s="328"/>
      <c r="AC269" s="328"/>
      <c r="AD269" s="329"/>
      <c r="AE269" s="329"/>
      <c r="AF269" s="329"/>
      <c r="AG269" s="329"/>
      <c r="AH269" s="329"/>
      <c r="AI269" s="329"/>
      <c r="AJ269" s="329"/>
      <c r="AK269" s="329"/>
      <c r="AL269" s="329"/>
      <c r="AM269" s="329"/>
      <c r="AN269" s="329"/>
      <c r="AO269" s="329"/>
      <c r="AP269" s="329"/>
      <c r="AQ269" s="329"/>
      <c r="AR269" s="329"/>
      <c r="AS269" s="329"/>
      <c r="AT269" s="329"/>
      <c r="AU269" s="329"/>
      <c r="AV269" s="330"/>
    </row>
    <row r="270" spans="1:48" ht="15.75" x14ac:dyDescent="0.25">
      <c r="A270" s="467"/>
      <c r="B270" s="467"/>
      <c r="C270" s="467"/>
      <c r="D270" s="467"/>
      <c r="E270" s="467"/>
      <c r="F270" s="467"/>
      <c r="G270" s="467"/>
      <c r="H270" s="467"/>
      <c r="I270" s="467"/>
      <c r="J270" s="467"/>
      <c r="K270" s="467"/>
      <c r="L270" s="467"/>
      <c r="M270" s="467"/>
      <c r="N270" s="467"/>
      <c r="O270" s="467"/>
      <c r="P270" s="328"/>
      <c r="Q270" s="328"/>
      <c r="R270" s="328"/>
      <c r="S270" s="328"/>
      <c r="T270" s="328"/>
      <c r="U270" s="328"/>
      <c r="V270" s="328"/>
      <c r="W270" s="328"/>
      <c r="X270" s="328"/>
      <c r="Y270" s="328"/>
      <c r="Z270" s="328"/>
      <c r="AA270" s="328"/>
      <c r="AB270" s="328"/>
      <c r="AC270" s="328"/>
      <c r="AD270" s="329"/>
      <c r="AE270" s="329"/>
      <c r="AF270" s="329"/>
      <c r="AG270" s="329"/>
      <c r="AH270" s="329"/>
      <c r="AI270" s="329"/>
      <c r="AJ270" s="329"/>
      <c r="AK270" s="329"/>
      <c r="AL270" s="329"/>
      <c r="AM270" s="329"/>
      <c r="AN270" s="329"/>
      <c r="AO270" s="329"/>
      <c r="AP270" s="329"/>
      <c r="AQ270" s="329"/>
      <c r="AR270" s="329"/>
      <c r="AS270" s="329"/>
      <c r="AT270" s="329"/>
      <c r="AU270" s="329"/>
      <c r="AV270" s="330"/>
    </row>
    <row r="271" spans="1:48" ht="15.75" x14ac:dyDescent="0.25">
      <c r="A271" s="467"/>
      <c r="B271" s="467"/>
      <c r="C271" s="467"/>
      <c r="D271" s="467"/>
      <c r="E271" s="467"/>
      <c r="F271" s="467"/>
      <c r="G271" s="467"/>
      <c r="H271" s="467"/>
      <c r="I271" s="467"/>
      <c r="J271" s="467"/>
      <c r="K271" s="467"/>
      <c r="L271" s="467"/>
      <c r="M271" s="467"/>
      <c r="N271" s="467"/>
      <c r="O271" s="467"/>
      <c r="P271" s="328"/>
      <c r="Q271" s="328"/>
      <c r="R271" s="328"/>
      <c r="S271" s="328"/>
      <c r="T271" s="328"/>
      <c r="U271" s="328"/>
      <c r="V271" s="328"/>
      <c r="W271" s="328"/>
      <c r="X271" s="328"/>
      <c r="Y271" s="328"/>
      <c r="Z271" s="328"/>
      <c r="AA271" s="328"/>
      <c r="AB271" s="328"/>
      <c r="AC271" s="328"/>
      <c r="AD271" s="329"/>
      <c r="AE271" s="329"/>
      <c r="AF271" s="329"/>
      <c r="AG271" s="329"/>
      <c r="AH271" s="329"/>
      <c r="AI271" s="329"/>
      <c r="AJ271" s="329"/>
      <c r="AK271" s="329"/>
      <c r="AL271" s="329"/>
      <c r="AM271" s="329"/>
      <c r="AN271" s="329"/>
      <c r="AO271" s="329"/>
      <c r="AP271" s="329"/>
      <c r="AQ271" s="329"/>
      <c r="AR271" s="329"/>
      <c r="AS271" s="329"/>
      <c r="AT271" s="329"/>
      <c r="AU271" s="329"/>
      <c r="AV271" s="330"/>
    </row>
    <row r="272" spans="1:48" ht="15.75" x14ac:dyDescent="0.25">
      <c r="A272" s="467"/>
      <c r="B272" s="467"/>
      <c r="C272" s="467"/>
      <c r="D272" s="467"/>
      <c r="E272" s="467"/>
      <c r="F272" s="467"/>
      <c r="G272" s="467"/>
      <c r="H272" s="467"/>
      <c r="I272" s="467"/>
      <c r="J272" s="467"/>
      <c r="K272" s="467"/>
      <c r="L272" s="467"/>
      <c r="M272" s="467"/>
      <c r="N272" s="467"/>
      <c r="O272" s="467"/>
      <c r="P272" s="328"/>
      <c r="Q272" s="328"/>
      <c r="R272" s="328"/>
      <c r="S272" s="328"/>
      <c r="T272" s="328"/>
      <c r="U272" s="328"/>
      <c r="V272" s="328"/>
      <c r="W272" s="328"/>
      <c r="X272" s="328"/>
      <c r="Y272" s="328"/>
      <c r="Z272" s="328"/>
      <c r="AA272" s="328"/>
      <c r="AB272" s="328"/>
      <c r="AC272" s="328"/>
      <c r="AD272" s="329"/>
      <c r="AE272" s="329"/>
      <c r="AF272" s="329"/>
      <c r="AG272" s="329"/>
      <c r="AH272" s="329"/>
      <c r="AI272" s="329"/>
      <c r="AJ272" s="329"/>
      <c r="AK272" s="329"/>
      <c r="AL272" s="329"/>
      <c r="AM272" s="329"/>
      <c r="AN272" s="329"/>
      <c r="AO272" s="329"/>
      <c r="AP272" s="329"/>
      <c r="AQ272" s="329"/>
      <c r="AR272" s="329"/>
      <c r="AS272" s="329"/>
      <c r="AT272" s="329"/>
      <c r="AU272" s="329"/>
      <c r="AV272" s="330"/>
    </row>
    <row r="273" spans="1:48" ht="15.75" x14ac:dyDescent="0.25">
      <c r="A273" s="467"/>
      <c r="B273" s="467"/>
      <c r="C273" s="467"/>
      <c r="D273" s="467"/>
      <c r="E273" s="467"/>
      <c r="F273" s="467"/>
      <c r="G273" s="467"/>
      <c r="H273" s="467"/>
      <c r="I273" s="467"/>
      <c r="J273" s="467"/>
      <c r="K273" s="467"/>
      <c r="L273" s="467"/>
      <c r="M273" s="467"/>
      <c r="N273" s="467"/>
      <c r="O273" s="467"/>
      <c r="P273" s="328"/>
      <c r="Q273" s="328"/>
      <c r="R273" s="328"/>
      <c r="S273" s="328"/>
      <c r="T273" s="328"/>
      <c r="U273" s="328"/>
      <c r="V273" s="328"/>
      <c r="W273" s="328"/>
      <c r="X273" s="328"/>
      <c r="Y273" s="328"/>
      <c r="Z273" s="328"/>
      <c r="AA273" s="328"/>
      <c r="AB273" s="328"/>
      <c r="AC273" s="328"/>
      <c r="AD273" s="329"/>
      <c r="AE273" s="329"/>
      <c r="AF273" s="329"/>
      <c r="AG273" s="329"/>
      <c r="AH273" s="329"/>
      <c r="AI273" s="329"/>
      <c r="AJ273" s="329"/>
      <c r="AK273" s="329"/>
      <c r="AL273" s="329"/>
      <c r="AM273" s="329"/>
      <c r="AN273" s="329"/>
      <c r="AO273" s="329"/>
      <c r="AP273" s="329"/>
      <c r="AQ273" s="329"/>
      <c r="AR273" s="329"/>
      <c r="AS273" s="329"/>
      <c r="AT273" s="329"/>
      <c r="AU273" s="329"/>
      <c r="AV273" s="330"/>
    </row>
    <row r="274" spans="1:48" ht="15.75" x14ac:dyDescent="0.25">
      <c r="A274" s="467"/>
      <c r="B274" s="467"/>
      <c r="C274" s="467"/>
      <c r="D274" s="467"/>
      <c r="E274" s="467"/>
      <c r="F274" s="467"/>
      <c r="G274" s="467"/>
      <c r="H274" s="467"/>
      <c r="I274" s="467"/>
      <c r="J274" s="467"/>
      <c r="K274" s="467"/>
      <c r="L274" s="467"/>
      <c r="M274" s="467"/>
      <c r="N274" s="467"/>
      <c r="O274" s="467"/>
      <c r="P274" s="328"/>
      <c r="Q274" s="328"/>
      <c r="R274" s="328"/>
      <c r="S274" s="328"/>
      <c r="T274" s="328"/>
      <c r="U274" s="328"/>
      <c r="V274" s="328"/>
      <c r="W274" s="328"/>
      <c r="X274" s="328"/>
      <c r="Y274" s="328"/>
      <c r="Z274" s="328"/>
      <c r="AA274" s="328"/>
      <c r="AB274" s="328"/>
      <c r="AC274" s="328"/>
      <c r="AD274" s="329"/>
      <c r="AE274" s="329"/>
      <c r="AF274" s="329"/>
      <c r="AG274" s="329"/>
      <c r="AH274" s="329"/>
      <c r="AI274" s="329"/>
      <c r="AJ274" s="329"/>
      <c r="AK274" s="329"/>
      <c r="AL274" s="329"/>
      <c r="AM274" s="329"/>
      <c r="AN274" s="329"/>
      <c r="AO274" s="329"/>
      <c r="AP274" s="329"/>
      <c r="AQ274" s="329"/>
      <c r="AR274" s="329"/>
      <c r="AS274" s="329"/>
      <c r="AT274" s="329"/>
      <c r="AU274" s="329"/>
      <c r="AV274" s="330"/>
    </row>
    <row r="275" spans="1:48" ht="15.75" x14ac:dyDescent="0.25">
      <c r="A275" s="467"/>
      <c r="B275" s="467"/>
      <c r="C275" s="467"/>
      <c r="D275" s="467"/>
      <c r="E275" s="467"/>
      <c r="F275" s="467"/>
      <c r="G275" s="467"/>
      <c r="H275" s="467"/>
      <c r="I275" s="467"/>
      <c r="J275" s="467"/>
      <c r="K275" s="467"/>
      <c r="L275" s="467"/>
      <c r="M275" s="467"/>
      <c r="N275" s="467"/>
      <c r="O275" s="467"/>
      <c r="P275" s="328"/>
      <c r="Q275" s="328"/>
      <c r="R275" s="328"/>
      <c r="S275" s="328"/>
      <c r="T275" s="328"/>
      <c r="U275" s="328"/>
      <c r="V275" s="328"/>
      <c r="W275" s="328"/>
      <c r="X275" s="328"/>
      <c r="Y275" s="328"/>
      <c r="Z275" s="328"/>
      <c r="AA275" s="328"/>
      <c r="AB275" s="328"/>
      <c r="AC275" s="328"/>
      <c r="AD275" s="329"/>
      <c r="AE275" s="329"/>
      <c r="AF275" s="329"/>
      <c r="AG275" s="329"/>
      <c r="AH275" s="329"/>
      <c r="AI275" s="329"/>
      <c r="AJ275" s="329"/>
      <c r="AK275" s="329"/>
      <c r="AL275" s="329"/>
      <c r="AM275" s="329"/>
      <c r="AN275" s="329"/>
      <c r="AO275" s="329"/>
      <c r="AP275" s="329"/>
      <c r="AQ275" s="329"/>
      <c r="AR275" s="329"/>
      <c r="AS275" s="329"/>
      <c r="AT275" s="329"/>
      <c r="AU275" s="329"/>
      <c r="AV275" s="330"/>
    </row>
    <row r="276" spans="1:48" ht="15.75" x14ac:dyDescent="0.25">
      <c r="A276" s="467"/>
      <c r="B276" s="467"/>
      <c r="C276" s="467"/>
      <c r="D276" s="467"/>
      <c r="E276" s="467"/>
      <c r="F276" s="467"/>
      <c r="G276" s="467"/>
      <c r="H276" s="467"/>
      <c r="I276" s="467"/>
      <c r="J276" s="467"/>
      <c r="K276" s="467"/>
      <c r="L276" s="467"/>
      <c r="M276" s="467"/>
      <c r="N276" s="467"/>
      <c r="O276" s="467"/>
      <c r="P276" s="328"/>
      <c r="Q276" s="328"/>
      <c r="R276" s="328"/>
      <c r="S276" s="328"/>
      <c r="T276" s="328"/>
      <c r="U276" s="328"/>
      <c r="V276" s="328"/>
      <c r="W276" s="328"/>
      <c r="X276" s="328"/>
      <c r="Y276" s="328"/>
      <c r="Z276" s="328"/>
      <c r="AA276" s="328"/>
      <c r="AB276" s="328"/>
      <c r="AC276" s="328"/>
      <c r="AD276" s="329"/>
      <c r="AE276" s="329"/>
      <c r="AF276" s="329"/>
      <c r="AG276" s="329"/>
      <c r="AH276" s="329"/>
      <c r="AI276" s="329"/>
      <c r="AJ276" s="329"/>
      <c r="AK276" s="329"/>
      <c r="AL276" s="329"/>
      <c r="AM276" s="329"/>
      <c r="AN276" s="329"/>
      <c r="AO276" s="329"/>
      <c r="AP276" s="329"/>
      <c r="AQ276" s="329"/>
      <c r="AR276" s="329"/>
      <c r="AS276" s="329"/>
      <c r="AT276" s="329"/>
      <c r="AU276" s="329"/>
      <c r="AV276" s="330"/>
    </row>
    <row r="277" spans="1:48" ht="15.75" x14ac:dyDescent="0.25">
      <c r="A277" s="467"/>
      <c r="B277" s="467"/>
      <c r="C277" s="467"/>
      <c r="D277" s="467"/>
      <c r="E277" s="467"/>
      <c r="F277" s="467"/>
      <c r="G277" s="467"/>
      <c r="H277" s="467"/>
      <c r="I277" s="467"/>
      <c r="J277" s="467"/>
      <c r="K277" s="467"/>
      <c r="L277" s="467"/>
      <c r="M277" s="467"/>
      <c r="N277" s="467"/>
      <c r="O277" s="467"/>
      <c r="P277" s="328"/>
      <c r="Q277" s="328"/>
      <c r="R277" s="328"/>
      <c r="S277" s="328"/>
      <c r="T277" s="328"/>
      <c r="U277" s="328"/>
      <c r="V277" s="328"/>
      <c r="W277" s="328"/>
      <c r="X277" s="328"/>
      <c r="Y277" s="328"/>
      <c r="Z277" s="328"/>
      <c r="AA277" s="328"/>
      <c r="AB277" s="328"/>
      <c r="AC277" s="328"/>
      <c r="AD277" s="329"/>
      <c r="AE277" s="329"/>
      <c r="AF277" s="329"/>
      <c r="AG277" s="329"/>
      <c r="AH277" s="329"/>
      <c r="AI277" s="329"/>
      <c r="AJ277" s="329"/>
      <c r="AK277" s="329"/>
      <c r="AL277" s="329"/>
      <c r="AM277" s="329"/>
      <c r="AN277" s="329"/>
      <c r="AO277" s="329"/>
      <c r="AP277" s="329"/>
      <c r="AQ277" s="329"/>
      <c r="AR277" s="329"/>
      <c r="AS277" s="329"/>
      <c r="AT277" s="329"/>
      <c r="AU277" s="329"/>
      <c r="AV277" s="330"/>
    </row>
    <row r="278" spans="1:48" ht="15.75" x14ac:dyDescent="0.25">
      <c r="A278" s="467"/>
      <c r="B278" s="467"/>
      <c r="C278" s="467"/>
      <c r="D278" s="467"/>
      <c r="E278" s="467"/>
      <c r="F278" s="467"/>
      <c r="G278" s="467"/>
      <c r="H278" s="467"/>
      <c r="I278" s="467"/>
      <c r="J278" s="467"/>
      <c r="K278" s="467"/>
      <c r="L278" s="467"/>
      <c r="M278" s="467"/>
      <c r="N278" s="467"/>
      <c r="O278" s="467"/>
      <c r="P278" s="328"/>
      <c r="Q278" s="328"/>
      <c r="R278" s="328"/>
      <c r="S278" s="328"/>
      <c r="T278" s="328"/>
      <c r="U278" s="328"/>
      <c r="V278" s="328"/>
      <c r="W278" s="328"/>
      <c r="X278" s="328"/>
      <c r="Y278" s="328"/>
      <c r="Z278" s="328"/>
      <c r="AA278" s="328"/>
      <c r="AB278" s="328"/>
      <c r="AC278" s="328"/>
      <c r="AD278" s="329"/>
      <c r="AE278" s="329"/>
      <c r="AF278" s="329"/>
      <c r="AG278" s="329"/>
      <c r="AH278" s="329"/>
      <c r="AI278" s="329"/>
      <c r="AJ278" s="329"/>
      <c r="AK278" s="329"/>
      <c r="AL278" s="329"/>
      <c r="AM278" s="329"/>
      <c r="AN278" s="329"/>
      <c r="AO278" s="329"/>
      <c r="AP278" s="329"/>
      <c r="AQ278" s="329"/>
      <c r="AR278" s="329"/>
      <c r="AS278" s="329"/>
      <c r="AT278" s="329"/>
      <c r="AU278" s="329"/>
      <c r="AV278" s="330"/>
    </row>
    <row r="279" spans="1:48" ht="15.75" x14ac:dyDescent="0.25">
      <c r="A279" s="467"/>
      <c r="B279" s="467"/>
      <c r="C279" s="467"/>
      <c r="D279" s="467"/>
      <c r="E279" s="467"/>
      <c r="F279" s="467"/>
      <c r="G279" s="467"/>
      <c r="H279" s="467"/>
      <c r="I279" s="467"/>
      <c r="J279" s="467"/>
      <c r="K279" s="467"/>
      <c r="L279" s="467"/>
      <c r="M279" s="467"/>
      <c r="N279" s="467"/>
      <c r="O279" s="467"/>
      <c r="P279" s="328"/>
      <c r="Q279" s="328"/>
      <c r="R279" s="328"/>
      <c r="S279" s="328"/>
      <c r="T279" s="328"/>
      <c r="U279" s="328"/>
      <c r="V279" s="328"/>
      <c r="W279" s="328"/>
      <c r="X279" s="328"/>
      <c r="Y279" s="328"/>
      <c r="Z279" s="328"/>
      <c r="AA279" s="328"/>
      <c r="AB279" s="328"/>
      <c r="AC279" s="328"/>
      <c r="AD279" s="329"/>
      <c r="AE279" s="329"/>
      <c r="AF279" s="329"/>
      <c r="AG279" s="329"/>
      <c r="AH279" s="329"/>
      <c r="AI279" s="329"/>
      <c r="AJ279" s="329"/>
      <c r="AK279" s="329"/>
      <c r="AL279" s="329"/>
      <c r="AM279" s="329"/>
      <c r="AN279" s="329"/>
      <c r="AO279" s="329"/>
      <c r="AP279" s="329"/>
      <c r="AQ279" s="329"/>
      <c r="AR279" s="329"/>
      <c r="AS279" s="329"/>
      <c r="AT279" s="329"/>
      <c r="AU279" s="329"/>
      <c r="AV279" s="330"/>
    </row>
    <row r="280" spans="1:48" ht="15.75" x14ac:dyDescent="0.25">
      <c r="A280" s="467"/>
      <c r="B280" s="467"/>
      <c r="C280" s="467"/>
      <c r="D280" s="467"/>
      <c r="E280" s="467"/>
      <c r="F280" s="467"/>
      <c r="G280" s="467"/>
      <c r="H280" s="467"/>
      <c r="I280" s="467"/>
      <c r="J280" s="467"/>
      <c r="K280" s="467"/>
      <c r="L280" s="467"/>
      <c r="M280" s="467"/>
      <c r="N280" s="467"/>
      <c r="O280" s="467"/>
      <c r="P280" s="328"/>
      <c r="Q280" s="328"/>
      <c r="R280" s="328"/>
      <c r="S280" s="328"/>
      <c r="T280" s="328"/>
      <c r="U280" s="328"/>
      <c r="V280" s="328"/>
      <c r="W280" s="328"/>
      <c r="X280" s="328"/>
      <c r="Y280" s="328"/>
      <c r="Z280" s="328"/>
      <c r="AA280" s="328"/>
      <c r="AB280" s="328"/>
      <c r="AC280" s="328"/>
      <c r="AD280" s="329"/>
      <c r="AE280" s="329"/>
      <c r="AF280" s="329"/>
      <c r="AG280" s="329"/>
      <c r="AH280" s="329"/>
      <c r="AI280" s="329"/>
      <c r="AJ280" s="329"/>
      <c r="AK280" s="329"/>
      <c r="AL280" s="329"/>
      <c r="AM280" s="329"/>
      <c r="AN280" s="329"/>
      <c r="AO280" s="329"/>
      <c r="AP280" s="329"/>
      <c r="AQ280" s="329"/>
      <c r="AR280" s="329"/>
      <c r="AS280" s="329"/>
      <c r="AT280" s="329"/>
      <c r="AU280" s="329"/>
      <c r="AV280" s="330"/>
    </row>
    <row r="281" spans="1:48" ht="15.75" x14ac:dyDescent="0.25">
      <c r="A281" s="467"/>
      <c r="B281" s="467"/>
      <c r="C281" s="467"/>
      <c r="D281" s="467"/>
      <c r="E281" s="467"/>
      <c r="F281" s="467"/>
      <c r="G281" s="467"/>
      <c r="H281" s="467"/>
      <c r="I281" s="467"/>
      <c r="J281" s="467"/>
      <c r="K281" s="467"/>
      <c r="L281" s="467"/>
      <c r="M281" s="467"/>
      <c r="N281" s="467"/>
      <c r="O281" s="467"/>
      <c r="P281" s="328"/>
      <c r="Q281" s="328"/>
      <c r="R281" s="328"/>
      <c r="S281" s="328"/>
      <c r="T281" s="328"/>
      <c r="U281" s="328"/>
      <c r="V281" s="328"/>
      <c r="W281" s="328"/>
      <c r="X281" s="328"/>
      <c r="Y281" s="328"/>
      <c r="Z281" s="328"/>
      <c r="AA281" s="328"/>
      <c r="AB281" s="328"/>
      <c r="AC281" s="328"/>
      <c r="AD281" s="329"/>
      <c r="AE281" s="329"/>
      <c r="AF281" s="329"/>
      <c r="AG281" s="329"/>
      <c r="AH281" s="329"/>
      <c r="AI281" s="329"/>
      <c r="AJ281" s="329"/>
      <c r="AK281" s="329"/>
      <c r="AL281" s="329"/>
      <c r="AM281" s="329"/>
      <c r="AN281" s="329"/>
      <c r="AO281" s="329"/>
      <c r="AP281" s="329"/>
      <c r="AQ281" s="329"/>
      <c r="AR281" s="329"/>
      <c r="AS281" s="329"/>
      <c r="AT281" s="329"/>
      <c r="AU281" s="329"/>
      <c r="AV281" s="330"/>
    </row>
    <row r="282" spans="1:48" ht="15.75" x14ac:dyDescent="0.25">
      <c r="A282" s="467"/>
      <c r="B282" s="467"/>
      <c r="C282" s="467"/>
      <c r="D282" s="467"/>
      <c r="E282" s="467"/>
      <c r="F282" s="467"/>
      <c r="G282" s="467"/>
      <c r="H282" s="467"/>
      <c r="I282" s="467"/>
      <c r="J282" s="467"/>
      <c r="K282" s="467"/>
      <c r="L282" s="467"/>
      <c r="M282" s="467"/>
      <c r="N282" s="467"/>
      <c r="O282" s="467"/>
      <c r="P282" s="328"/>
      <c r="Q282" s="328"/>
      <c r="R282" s="328"/>
      <c r="S282" s="328"/>
      <c r="T282" s="328"/>
      <c r="U282" s="328"/>
      <c r="V282" s="328"/>
      <c r="W282" s="328"/>
      <c r="X282" s="328"/>
      <c r="Y282" s="328"/>
      <c r="Z282" s="328"/>
      <c r="AA282" s="328"/>
      <c r="AB282" s="328"/>
      <c r="AC282" s="328"/>
      <c r="AD282" s="329"/>
      <c r="AE282" s="329"/>
      <c r="AF282" s="329"/>
      <c r="AG282" s="329"/>
      <c r="AH282" s="329"/>
      <c r="AI282" s="329"/>
      <c r="AJ282" s="329"/>
      <c r="AK282" s="329"/>
      <c r="AL282" s="329"/>
      <c r="AM282" s="329"/>
      <c r="AN282" s="329"/>
      <c r="AO282" s="329"/>
      <c r="AP282" s="329"/>
      <c r="AQ282" s="329"/>
      <c r="AR282" s="329"/>
      <c r="AS282" s="329"/>
      <c r="AT282" s="329"/>
      <c r="AU282" s="329"/>
      <c r="AV282" s="330"/>
    </row>
    <row r="283" spans="1:48" ht="15.75" x14ac:dyDescent="0.25">
      <c r="A283" s="467"/>
      <c r="B283" s="467"/>
      <c r="C283" s="467"/>
      <c r="D283" s="467"/>
      <c r="E283" s="467"/>
      <c r="F283" s="467"/>
      <c r="G283" s="467"/>
      <c r="H283" s="467"/>
      <c r="I283" s="467"/>
      <c r="J283" s="467"/>
      <c r="K283" s="467"/>
      <c r="L283" s="467"/>
      <c r="M283" s="467"/>
      <c r="N283" s="467"/>
      <c r="O283" s="467"/>
      <c r="P283" s="328"/>
      <c r="Q283" s="328"/>
      <c r="R283" s="328"/>
      <c r="S283" s="328"/>
      <c r="T283" s="328"/>
      <c r="U283" s="328"/>
      <c r="V283" s="328"/>
      <c r="W283" s="328"/>
      <c r="X283" s="328"/>
      <c r="Y283" s="328"/>
      <c r="Z283" s="328"/>
      <c r="AA283" s="328"/>
      <c r="AB283" s="328"/>
      <c r="AC283" s="328"/>
      <c r="AD283" s="329"/>
      <c r="AE283" s="329"/>
      <c r="AF283" s="329"/>
      <c r="AG283" s="329"/>
      <c r="AH283" s="329"/>
      <c r="AI283" s="329"/>
      <c r="AJ283" s="329"/>
      <c r="AK283" s="329"/>
      <c r="AL283" s="329"/>
      <c r="AM283" s="329"/>
      <c r="AN283" s="329"/>
      <c r="AO283" s="329"/>
      <c r="AP283" s="329"/>
      <c r="AQ283" s="329"/>
      <c r="AR283" s="329"/>
      <c r="AS283" s="329"/>
      <c r="AT283" s="329"/>
      <c r="AU283" s="329"/>
      <c r="AV283" s="330"/>
    </row>
    <row r="284" spans="1:48" ht="15.75" x14ac:dyDescent="0.25">
      <c r="A284" s="467"/>
      <c r="B284" s="467"/>
      <c r="C284" s="467"/>
      <c r="D284" s="467"/>
      <c r="E284" s="467"/>
      <c r="F284" s="467"/>
      <c r="G284" s="467"/>
      <c r="H284" s="467"/>
      <c r="I284" s="467"/>
      <c r="J284" s="467"/>
      <c r="K284" s="467"/>
      <c r="L284" s="467"/>
      <c r="M284" s="467"/>
      <c r="N284" s="467"/>
      <c r="O284" s="467"/>
      <c r="P284" s="328"/>
      <c r="Q284" s="328"/>
      <c r="R284" s="328"/>
      <c r="S284" s="328"/>
      <c r="T284" s="328"/>
      <c r="U284" s="328"/>
      <c r="V284" s="328"/>
      <c r="W284" s="328"/>
      <c r="X284" s="328"/>
      <c r="Y284" s="328"/>
      <c r="Z284" s="328"/>
      <c r="AA284" s="328"/>
      <c r="AB284" s="328"/>
      <c r="AC284" s="328"/>
      <c r="AD284" s="329"/>
      <c r="AE284" s="329"/>
      <c r="AF284" s="329"/>
      <c r="AG284" s="329"/>
      <c r="AH284" s="329"/>
      <c r="AI284" s="329"/>
      <c r="AJ284" s="329"/>
      <c r="AK284" s="329"/>
      <c r="AL284" s="329"/>
      <c r="AM284" s="329"/>
      <c r="AN284" s="329"/>
      <c r="AO284" s="329"/>
      <c r="AP284" s="329"/>
      <c r="AQ284" s="329"/>
      <c r="AR284" s="329"/>
      <c r="AS284" s="329"/>
      <c r="AT284" s="329"/>
      <c r="AU284" s="329"/>
      <c r="AV284" s="330"/>
    </row>
    <row r="285" spans="1:48" ht="15.75" x14ac:dyDescent="0.25">
      <c r="A285" s="467"/>
      <c r="B285" s="467"/>
      <c r="C285" s="467"/>
      <c r="D285" s="467"/>
      <c r="E285" s="467"/>
      <c r="F285" s="467"/>
      <c r="G285" s="467"/>
      <c r="H285" s="467"/>
      <c r="I285" s="467"/>
      <c r="J285" s="467"/>
      <c r="K285" s="467"/>
      <c r="L285" s="467"/>
      <c r="M285" s="467"/>
      <c r="N285" s="467"/>
      <c r="O285" s="467"/>
      <c r="P285" s="328"/>
      <c r="Q285" s="328"/>
      <c r="R285" s="328"/>
      <c r="S285" s="328"/>
      <c r="T285" s="328"/>
      <c r="U285" s="328"/>
      <c r="V285" s="328"/>
      <c r="W285" s="328"/>
      <c r="X285" s="328"/>
      <c r="Y285" s="328"/>
      <c r="Z285" s="328"/>
      <c r="AA285" s="328"/>
      <c r="AB285" s="328"/>
      <c r="AC285" s="328"/>
      <c r="AD285" s="329"/>
      <c r="AE285" s="329"/>
      <c r="AF285" s="329"/>
      <c r="AG285" s="329"/>
      <c r="AH285" s="329"/>
      <c r="AI285" s="329"/>
      <c r="AJ285" s="329"/>
      <c r="AK285" s="329"/>
      <c r="AL285" s="329"/>
      <c r="AM285" s="329"/>
      <c r="AN285" s="329"/>
      <c r="AO285" s="329"/>
      <c r="AP285" s="329"/>
      <c r="AQ285" s="329"/>
      <c r="AR285" s="329"/>
      <c r="AS285" s="329"/>
      <c r="AT285" s="329"/>
      <c r="AU285" s="329"/>
      <c r="AV285" s="330"/>
    </row>
    <row r="286" spans="1:48" ht="15.75" x14ac:dyDescent="0.25">
      <c r="A286" s="467"/>
      <c r="B286" s="467"/>
      <c r="C286" s="467"/>
      <c r="D286" s="467"/>
      <c r="E286" s="467"/>
      <c r="F286" s="467"/>
      <c r="G286" s="467"/>
      <c r="H286" s="467"/>
      <c r="I286" s="467"/>
      <c r="J286" s="467"/>
      <c r="K286" s="467"/>
      <c r="L286" s="467"/>
      <c r="M286" s="467"/>
      <c r="N286" s="467"/>
      <c r="O286" s="467"/>
      <c r="P286" s="328"/>
      <c r="Q286" s="328"/>
      <c r="R286" s="328"/>
      <c r="S286" s="328"/>
      <c r="T286" s="328"/>
      <c r="U286" s="328"/>
      <c r="V286" s="328"/>
      <c r="W286" s="328"/>
      <c r="X286" s="328"/>
      <c r="Y286" s="328"/>
      <c r="Z286" s="328"/>
      <c r="AA286" s="328"/>
      <c r="AB286" s="328"/>
      <c r="AC286" s="328"/>
      <c r="AD286" s="329"/>
      <c r="AE286" s="329"/>
      <c r="AF286" s="329"/>
      <c r="AG286" s="329"/>
      <c r="AH286" s="329"/>
      <c r="AI286" s="329"/>
      <c r="AJ286" s="329"/>
      <c r="AK286" s="329"/>
      <c r="AL286" s="329"/>
      <c r="AM286" s="329"/>
      <c r="AN286" s="329"/>
      <c r="AO286" s="329"/>
      <c r="AP286" s="329"/>
      <c r="AQ286" s="329"/>
      <c r="AR286" s="329"/>
      <c r="AS286" s="329"/>
      <c r="AT286" s="329"/>
      <c r="AU286" s="329"/>
      <c r="AV286" s="330"/>
    </row>
    <row r="287" spans="1:48" ht="15.75" x14ac:dyDescent="0.25">
      <c r="A287" s="467"/>
      <c r="B287" s="467"/>
      <c r="C287" s="467"/>
      <c r="D287" s="467"/>
      <c r="E287" s="467"/>
      <c r="F287" s="467"/>
      <c r="G287" s="467"/>
      <c r="H287" s="467"/>
      <c r="I287" s="467"/>
      <c r="J287" s="467"/>
      <c r="K287" s="467"/>
      <c r="L287" s="467"/>
      <c r="M287" s="467"/>
      <c r="N287" s="467"/>
      <c r="O287" s="467"/>
      <c r="P287" s="328"/>
      <c r="Q287" s="328"/>
      <c r="R287" s="328"/>
      <c r="S287" s="328"/>
      <c r="T287" s="328"/>
      <c r="U287" s="328"/>
      <c r="V287" s="328"/>
      <c r="W287" s="328"/>
      <c r="X287" s="328"/>
      <c r="Y287" s="328"/>
      <c r="Z287" s="328"/>
      <c r="AA287" s="328"/>
      <c r="AB287" s="328"/>
      <c r="AC287" s="328"/>
      <c r="AD287" s="329"/>
      <c r="AE287" s="329"/>
      <c r="AF287" s="329"/>
      <c r="AG287" s="329"/>
      <c r="AH287" s="329"/>
      <c r="AI287" s="329"/>
      <c r="AJ287" s="329"/>
      <c r="AK287" s="329"/>
      <c r="AL287" s="329"/>
      <c r="AM287" s="329"/>
      <c r="AN287" s="329"/>
      <c r="AO287" s="329"/>
      <c r="AP287" s="329"/>
      <c r="AQ287" s="329"/>
      <c r="AR287" s="329"/>
      <c r="AS287" s="329"/>
      <c r="AT287" s="329"/>
      <c r="AU287" s="329"/>
      <c r="AV287" s="330"/>
    </row>
    <row r="288" spans="1:48" ht="15.75" x14ac:dyDescent="0.25">
      <c r="A288" s="467"/>
      <c r="B288" s="467"/>
      <c r="C288" s="467"/>
      <c r="D288" s="467"/>
      <c r="E288" s="467"/>
      <c r="F288" s="467"/>
      <c r="G288" s="467"/>
      <c r="H288" s="467"/>
      <c r="I288" s="467"/>
      <c r="J288" s="467"/>
      <c r="K288" s="467"/>
      <c r="L288" s="467"/>
      <c r="M288" s="467"/>
      <c r="N288" s="467"/>
      <c r="O288" s="467"/>
      <c r="P288" s="328"/>
      <c r="Q288" s="328"/>
      <c r="R288" s="328"/>
      <c r="S288" s="328"/>
      <c r="T288" s="328"/>
      <c r="U288" s="328"/>
      <c r="V288" s="328"/>
      <c r="W288" s="328"/>
      <c r="X288" s="328"/>
      <c r="Y288" s="328"/>
      <c r="Z288" s="328"/>
      <c r="AA288" s="328"/>
      <c r="AB288" s="328"/>
      <c r="AC288" s="328"/>
      <c r="AD288" s="329"/>
      <c r="AE288" s="329"/>
      <c r="AF288" s="329"/>
      <c r="AG288" s="329"/>
      <c r="AH288" s="329"/>
      <c r="AI288" s="329"/>
      <c r="AJ288" s="329"/>
      <c r="AK288" s="329"/>
      <c r="AL288" s="329"/>
      <c r="AM288" s="329"/>
      <c r="AN288" s="329"/>
      <c r="AO288" s="329"/>
      <c r="AP288" s="329"/>
      <c r="AQ288" s="329"/>
      <c r="AR288" s="329"/>
      <c r="AS288" s="329"/>
      <c r="AT288" s="329"/>
      <c r="AU288" s="329"/>
      <c r="AV288" s="330"/>
    </row>
    <row r="289" spans="1:48" ht="15.75" x14ac:dyDescent="0.25">
      <c r="A289" s="467"/>
      <c r="B289" s="467"/>
      <c r="C289" s="467"/>
      <c r="D289" s="467"/>
      <c r="E289" s="467"/>
      <c r="F289" s="467"/>
      <c r="G289" s="467"/>
      <c r="H289" s="467"/>
      <c r="I289" s="467"/>
      <c r="J289" s="467"/>
      <c r="K289" s="467"/>
      <c r="L289" s="467"/>
      <c r="M289" s="467"/>
      <c r="N289" s="467"/>
      <c r="O289" s="467"/>
      <c r="P289" s="328"/>
      <c r="Q289" s="328"/>
      <c r="R289" s="328"/>
      <c r="S289" s="328"/>
      <c r="T289" s="328"/>
      <c r="U289" s="328"/>
      <c r="V289" s="328"/>
      <c r="W289" s="328"/>
      <c r="X289" s="328"/>
      <c r="Y289" s="328"/>
      <c r="Z289" s="328"/>
      <c r="AA289" s="328"/>
      <c r="AB289" s="328"/>
      <c r="AC289" s="328"/>
      <c r="AD289" s="329"/>
      <c r="AE289" s="329"/>
      <c r="AF289" s="329"/>
      <c r="AG289" s="329"/>
      <c r="AH289" s="329"/>
      <c r="AI289" s="329"/>
      <c r="AJ289" s="329"/>
      <c r="AK289" s="329"/>
      <c r="AL289" s="329"/>
      <c r="AM289" s="329"/>
      <c r="AN289" s="329"/>
      <c r="AO289" s="329"/>
      <c r="AP289" s="329"/>
      <c r="AQ289" s="329"/>
      <c r="AR289" s="329"/>
      <c r="AS289" s="329"/>
      <c r="AT289" s="329"/>
      <c r="AU289" s="329"/>
      <c r="AV289" s="330"/>
    </row>
    <row r="290" spans="1:48" ht="15.75" x14ac:dyDescent="0.25">
      <c r="A290" s="467"/>
      <c r="B290" s="467"/>
      <c r="C290" s="467"/>
      <c r="D290" s="467"/>
      <c r="E290" s="467"/>
      <c r="F290" s="467"/>
      <c r="G290" s="467"/>
      <c r="H290" s="467"/>
      <c r="I290" s="467"/>
      <c r="J290" s="467"/>
      <c r="K290" s="467"/>
      <c r="L290" s="467"/>
      <c r="M290" s="467"/>
      <c r="N290" s="467"/>
      <c r="O290" s="467"/>
      <c r="P290" s="328"/>
      <c r="Q290" s="328"/>
      <c r="R290" s="328"/>
      <c r="S290" s="328"/>
      <c r="T290" s="328"/>
      <c r="U290" s="328"/>
      <c r="V290" s="328"/>
      <c r="W290" s="328"/>
      <c r="X290" s="328"/>
      <c r="Y290" s="328"/>
      <c r="Z290" s="328"/>
      <c r="AA290" s="328"/>
      <c r="AB290" s="328"/>
      <c r="AC290" s="328"/>
      <c r="AD290" s="329"/>
      <c r="AE290" s="329"/>
      <c r="AF290" s="329"/>
      <c r="AG290" s="329"/>
      <c r="AH290" s="329"/>
      <c r="AI290" s="329"/>
      <c r="AJ290" s="329"/>
      <c r="AK290" s="329"/>
      <c r="AL290" s="329"/>
      <c r="AM290" s="329"/>
      <c r="AN290" s="329"/>
      <c r="AO290" s="329"/>
      <c r="AP290" s="329"/>
      <c r="AQ290" s="329"/>
      <c r="AR290" s="329"/>
      <c r="AS290" s="329"/>
      <c r="AT290" s="329"/>
      <c r="AU290" s="329"/>
      <c r="AV290" s="330"/>
    </row>
    <row r="291" spans="1:48" ht="15.75" x14ac:dyDescent="0.25">
      <c r="A291" s="467"/>
      <c r="B291" s="467"/>
      <c r="C291" s="467"/>
      <c r="D291" s="467"/>
      <c r="E291" s="467"/>
      <c r="F291" s="467"/>
      <c r="G291" s="467"/>
      <c r="H291" s="467"/>
      <c r="I291" s="467"/>
      <c r="J291" s="467"/>
      <c r="K291" s="467"/>
      <c r="L291" s="467"/>
      <c r="M291" s="467"/>
      <c r="N291" s="467"/>
      <c r="O291" s="467"/>
      <c r="P291" s="328"/>
      <c r="Q291" s="328"/>
      <c r="R291" s="328"/>
      <c r="S291" s="328"/>
      <c r="T291" s="328"/>
      <c r="U291" s="328"/>
      <c r="V291" s="328"/>
      <c r="W291" s="328"/>
      <c r="X291" s="328"/>
      <c r="Y291" s="328"/>
      <c r="Z291" s="328"/>
      <c r="AA291" s="328"/>
      <c r="AB291" s="328"/>
      <c r="AC291" s="328"/>
      <c r="AD291" s="329"/>
      <c r="AE291" s="329"/>
      <c r="AF291" s="329"/>
      <c r="AG291" s="329"/>
      <c r="AH291" s="329"/>
      <c r="AI291" s="329"/>
      <c r="AJ291" s="329"/>
      <c r="AK291" s="329"/>
      <c r="AL291" s="329"/>
      <c r="AM291" s="329"/>
      <c r="AN291" s="329"/>
      <c r="AO291" s="329"/>
      <c r="AP291" s="329"/>
      <c r="AQ291" s="329"/>
      <c r="AR291" s="329"/>
      <c r="AS291" s="329"/>
      <c r="AT291" s="329"/>
      <c r="AU291" s="329"/>
      <c r="AV291" s="330"/>
    </row>
    <row r="292" spans="1:48" ht="15.75" x14ac:dyDescent="0.25">
      <c r="A292" s="467"/>
      <c r="B292" s="467"/>
      <c r="C292" s="467"/>
      <c r="D292" s="467"/>
      <c r="E292" s="467"/>
      <c r="F292" s="467"/>
      <c r="G292" s="467"/>
      <c r="H292" s="467"/>
      <c r="I292" s="467"/>
      <c r="J292" s="467"/>
      <c r="K292" s="467"/>
      <c r="L292" s="467"/>
      <c r="M292" s="467"/>
      <c r="N292" s="467"/>
      <c r="O292" s="467"/>
      <c r="P292" s="328"/>
      <c r="Q292" s="328"/>
      <c r="R292" s="328"/>
      <c r="S292" s="328"/>
      <c r="T292" s="328"/>
      <c r="U292" s="328"/>
      <c r="V292" s="328"/>
      <c r="W292" s="328"/>
      <c r="X292" s="328"/>
      <c r="Y292" s="328"/>
      <c r="Z292" s="328"/>
      <c r="AA292" s="328"/>
      <c r="AB292" s="328"/>
      <c r="AC292" s="328"/>
      <c r="AD292" s="329"/>
      <c r="AE292" s="329"/>
      <c r="AF292" s="329"/>
      <c r="AG292" s="329"/>
      <c r="AH292" s="329"/>
      <c r="AI292" s="329"/>
      <c r="AJ292" s="329"/>
      <c r="AK292" s="329"/>
      <c r="AL292" s="329"/>
      <c r="AM292" s="329"/>
      <c r="AN292" s="329"/>
      <c r="AO292" s="329"/>
      <c r="AP292" s="329"/>
      <c r="AQ292" s="329"/>
      <c r="AR292" s="329"/>
      <c r="AS292" s="329"/>
      <c r="AT292" s="329"/>
      <c r="AU292" s="329"/>
      <c r="AV292" s="330"/>
    </row>
    <row r="293" spans="1:48" ht="15.75" x14ac:dyDescent="0.25">
      <c r="A293" s="467"/>
      <c r="B293" s="467"/>
      <c r="C293" s="467"/>
      <c r="D293" s="467"/>
      <c r="E293" s="467"/>
      <c r="F293" s="467"/>
      <c r="G293" s="467"/>
      <c r="H293" s="467"/>
      <c r="I293" s="467"/>
      <c r="J293" s="467"/>
      <c r="K293" s="467"/>
      <c r="L293" s="467"/>
      <c r="M293" s="467"/>
      <c r="N293" s="467"/>
      <c r="O293" s="467"/>
      <c r="P293" s="328"/>
      <c r="Q293" s="328"/>
      <c r="R293" s="328"/>
      <c r="S293" s="328"/>
      <c r="T293" s="328"/>
      <c r="U293" s="328"/>
      <c r="V293" s="328"/>
      <c r="W293" s="328"/>
      <c r="X293" s="328"/>
      <c r="Y293" s="328"/>
      <c r="Z293" s="328"/>
      <c r="AA293" s="328"/>
      <c r="AB293" s="328"/>
      <c r="AC293" s="328"/>
      <c r="AD293" s="329"/>
      <c r="AE293" s="329"/>
      <c r="AF293" s="329"/>
      <c r="AG293" s="329"/>
      <c r="AH293" s="329"/>
      <c r="AI293" s="329"/>
      <c r="AJ293" s="329"/>
      <c r="AK293" s="329"/>
      <c r="AL293" s="329"/>
      <c r="AM293" s="329"/>
      <c r="AN293" s="329"/>
      <c r="AO293" s="329"/>
      <c r="AP293" s="329"/>
      <c r="AQ293" s="329"/>
      <c r="AR293" s="329"/>
      <c r="AS293" s="329"/>
      <c r="AT293" s="329"/>
      <c r="AU293" s="329"/>
      <c r="AV293" s="330"/>
    </row>
    <row r="294" spans="1:48" ht="15.75" x14ac:dyDescent="0.25">
      <c r="A294" s="467"/>
      <c r="B294" s="467"/>
      <c r="C294" s="467"/>
      <c r="D294" s="467"/>
      <c r="E294" s="467"/>
      <c r="F294" s="467"/>
      <c r="G294" s="467"/>
      <c r="H294" s="467"/>
      <c r="I294" s="467"/>
      <c r="J294" s="467"/>
      <c r="K294" s="467"/>
      <c r="L294" s="467"/>
      <c r="M294" s="467"/>
      <c r="N294" s="467"/>
      <c r="O294" s="467"/>
      <c r="P294" s="328"/>
      <c r="Q294" s="328"/>
      <c r="R294" s="328"/>
      <c r="S294" s="328"/>
      <c r="T294" s="328"/>
      <c r="U294" s="328"/>
      <c r="V294" s="328"/>
      <c r="W294" s="328"/>
      <c r="X294" s="328"/>
      <c r="Y294" s="328"/>
      <c r="Z294" s="328"/>
      <c r="AA294" s="328"/>
      <c r="AB294" s="328"/>
      <c r="AC294" s="328"/>
      <c r="AD294" s="329"/>
      <c r="AE294" s="329"/>
      <c r="AF294" s="329"/>
      <c r="AG294" s="329"/>
      <c r="AH294" s="329"/>
      <c r="AI294" s="329"/>
      <c r="AJ294" s="329"/>
      <c r="AK294" s="329"/>
      <c r="AL294" s="329"/>
      <c r="AM294" s="329"/>
      <c r="AN294" s="329"/>
      <c r="AO294" s="329"/>
      <c r="AP294" s="329"/>
      <c r="AQ294" s="329"/>
      <c r="AR294" s="329"/>
      <c r="AS294" s="329"/>
      <c r="AT294" s="329"/>
      <c r="AU294" s="329"/>
      <c r="AV294" s="330"/>
    </row>
    <row r="295" spans="1:48" ht="15.75" x14ac:dyDescent="0.25">
      <c r="A295" s="467"/>
      <c r="B295" s="467"/>
      <c r="C295" s="467"/>
      <c r="D295" s="467"/>
      <c r="E295" s="467"/>
      <c r="F295" s="467"/>
      <c r="G295" s="467"/>
      <c r="H295" s="467"/>
      <c r="I295" s="467"/>
      <c r="J295" s="467"/>
      <c r="K295" s="467"/>
      <c r="L295" s="467"/>
      <c r="M295" s="467"/>
      <c r="N295" s="467"/>
      <c r="O295" s="467"/>
      <c r="P295" s="328"/>
      <c r="Q295" s="328"/>
      <c r="R295" s="328"/>
      <c r="S295" s="328"/>
      <c r="T295" s="328"/>
      <c r="U295" s="328"/>
      <c r="V295" s="328"/>
      <c r="W295" s="328"/>
      <c r="X295" s="328"/>
      <c r="Y295" s="328"/>
      <c r="Z295" s="328"/>
      <c r="AA295" s="328"/>
      <c r="AB295" s="328"/>
      <c r="AC295" s="328"/>
      <c r="AD295" s="329"/>
      <c r="AE295" s="329"/>
      <c r="AF295" s="329"/>
      <c r="AG295" s="329"/>
      <c r="AH295" s="329"/>
      <c r="AI295" s="329"/>
      <c r="AJ295" s="329"/>
      <c r="AK295" s="329"/>
      <c r="AL295" s="329"/>
      <c r="AM295" s="329"/>
      <c r="AN295" s="329"/>
      <c r="AO295" s="329"/>
      <c r="AP295" s="329"/>
      <c r="AQ295" s="329"/>
      <c r="AR295" s="329"/>
      <c r="AS295" s="329"/>
      <c r="AT295" s="329"/>
      <c r="AU295" s="329"/>
      <c r="AV295" s="330"/>
    </row>
    <row r="296" spans="1:48" ht="15.75" x14ac:dyDescent="0.25">
      <c r="A296" s="467"/>
      <c r="B296" s="467"/>
      <c r="C296" s="467"/>
      <c r="D296" s="467"/>
      <c r="E296" s="467"/>
      <c r="F296" s="467"/>
      <c r="G296" s="467"/>
      <c r="H296" s="467"/>
      <c r="I296" s="467"/>
      <c r="J296" s="467"/>
      <c r="K296" s="467"/>
      <c r="L296" s="467"/>
      <c r="M296" s="467"/>
      <c r="N296" s="467"/>
      <c r="O296" s="467"/>
      <c r="P296" s="328"/>
      <c r="Q296" s="328"/>
      <c r="R296" s="328"/>
      <c r="S296" s="328"/>
      <c r="T296" s="328"/>
      <c r="U296" s="328"/>
      <c r="V296" s="328"/>
      <c r="W296" s="328"/>
      <c r="X296" s="328"/>
      <c r="Y296" s="328"/>
      <c r="Z296" s="328"/>
      <c r="AA296" s="328"/>
      <c r="AB296" s="328"/>
      <c r="AC296" s="328"/>
      <c r="AD296" s="329"/>
      <c r="AE296" s="329"/>
      <c r="AF296" s="329"/>
      <c r="AG296" s="329"/>
      <c r="AH296" s="329"/>
      <c r="AI296" s="329"/>
      <c r="AJ296" s="329"/>
      <c r="AK296" s="329"/>
      <c r="AL296" s="329"/>
      <c r="AM296" s="329"/>
      <c r="AN296" s="329"/>
      <c r="AO296" s="329"/>
      <c r="AP296" s="329"/>
      <c r="AQ296" s="329"/>
      <c r="AR296" s="329"/>
      <c r="AS296" s="329"/>
      <c r="AT296" s="329"/>
      <c r="AU296" s="329"/>
      <c r="AV296" s="330"/>
    </row>
    <row r="297" spans="1:48" ht="15.75" x14ac:dyDescent="0.25">
      <c r="A297" s="467"/>
      <c r="B297" s="467"/>
      <c r="C297" s="467"/>
      <c r="D297" s="467"/>
      <c r="E297" s="467"/>
      <c r="F297" s="467"/>
      <c r="G297" s="467"/>
      <c r="H297" s="467"/>
      <c r="I297" s="467"/>
      <c r="J297" s="467"/>
      <c r="K297" s="467"/>
      <c r="L297" s="467"/>
      <c r="M297" s="467"/>
      <c r="N297" s="467"/>
      <c r="O297" s="467"/>
      <c r="P297" s="328"/>
      <c r="Q297" s="328"/>
      <c r="R297" s="328"/>
      <c r="S297" s="328"/>
      <c r="T297" s="328"/>
      <c r="U297" s="328"/>
      <c r="V297" s="328"/>
      <c r="W297" s="328"/>
      <c r="X297" s="328"/>
      <c r="Y297" s="328"/>
      <c r="Z297" s="328"/>
      <c r="AA297" s="328"/>
      <c r="AB297" s="328"/>
      <c r="AC297" s="328"/>
      <c r="AD297" s="329"/>
      <c r="AE297" s="329"/>
      <c r="AF297" s="329"/>
      <c r="AG297" s="329"/>
      <c r="AH297" s="329"/>
      <c r="AI297" s="329"/>
      <c r="AJ297" s="329"/>
      <c r="AK297" s="329"/>
      <c r="AL297" s="329"/>
      <c r="AM297" s="329"/>
      <c r="AN297" s="329"/>
      <c r="AO297" s="329"/>
      <c r="AP297" s="329"/>
      <c r="AQ297" s="329"/>
      <c r="AR297" s="329"/>
      <c r="AS297" s="329"/>
      <c r="AT297" s="329"/>
      <c r="AU297" s="329"/>
      <c r="AV297" s="330"/>
    </row>
    <row r="298" spans="1:48" ht="15.75" x14ac:dyDescent="0.25">
      <c r="A298" s="467"/>
      <c r="B298" s="467"/>
      <c r="C298" s="467"/>
      <c r="D298" s="467"/>
      <c r="E298" s="467"/>
      <c r="F298" s="467"/>
      <c r="G298" s="467"/>
      <c r="H298" s="467"/>
      <c r="I298" s="467"/>
      <c r="J298" s="467"/>
      <c r="K298" s="467"/>
      <c r="L298" s="467"/>
      <c r="M298" s="467"/>
      <c r="N298" s="467"/>
      <c r="O298" s="467"/>
      <c r="P298" s="328"/>
      <c r="Q298" s="328"/>
      <c r="R298" s="328"/>
      <c r="S298" s="328"/>
      <c r="T298" s="328"/>
      <c r="U298" s="328"/>
      <c r="V298" s="328"/>
      <c r="W298" s="328"/>
      <c r="X298" s="328"/>
      <c r="Y298" s="328"/>
      <c r="Z298" s="328"/>
      <c r="AA298" s="328"/>
      <c r="AB298" s="328"/>
      <c r="AC298" s="328"/>
      <c r="AD298" s="329"/>
      <c r="AE298" s="329"/>
      <c r="AF298" s="329"/>
      <c r="AG298" s="329"/>
      <c r="AH298" s="329"/>
      <c r="AI298" s="329"/>
      <c r="AJ298" s="329"/>
      <c r="AK298" s="329"/>
      <c r="AL298" s="329"/>
      <c r="AM298" s="329"/>
      <c r="AN298" s="329"/>
      <c r="AO298" s="329"/>
      <c r="AP298" s="329"/>
      <c r="AQ298" s="329"/>
      <c r="AR298" s="329"/>
      <c r="AS298" s="329"/>
      <c r="AT298" s="329"/>
      <c r="AU298" s="329"/>
      <c r="AV298" s="330"/>
    </row>
    <row r="299" spans="1:48" ht="15.75" x14ac:dyDescent="0.25">
      <c r="A299" s="467"/>
      <c r="B299" s="467"/>
      <c r="C299" s="467"/>
      <c r="D299" s="467"/>
      <c r="E299" s="467"/>
      <c r="F299" s="467"/>
      <c r="G299" s="467"/>
      <c r="H299" s="467"/>
      <c r="I299" s="467"/>
      <c r="J299" s="467"/>
      <c r="K299" s="467"/>
      <c r="L299" s="467"/>
      <c r="M299" s="467"/>
      <c r="N299" s="467"/>
      <c r="O299" s="467"/>
      <c r="P299" s="328"/>
      <c r="Q299" s="328"/>
      <c r="R299" s="328"/>
      <c r="S299" s="328"/>
      <c r="T299" s="328"/>
      <c r="U299" s="328"/>
      <c r="V299" s="328"/>
      <c r="W299" s="328"/>
      <c r="X299" s="328"/>
      <c r="Y299" s="328"/>
      <c r="Z299" s="328"/>
      <c r="AA299" s="328"/>
      <c r="AB299" s="328"/>
      <c r="AC299" s="328"/>
      <c r="AD299" s="329"/>
      <c r="AE299" s="329"/>
      <c r="AF299" s="329"/>
      <c r="AG299" s="329"/>
      <c r="AH299" s="329"/>
      <c r="AI299" s="329"/>
      <c r="AJ299" s="329"/>
      <c r="AK299" s="329"/>
      <c r="AL299" s="329"/>
      <c r="AM299" s="329"/>
      <c r="AN299" s="329"/>
      <c r="AO299" s="329"/>
      <c r="AP299" s="329"/>
      <c r="AQ299" s="329"/>
      <c r="AR299" s="329"/>
      <c r="AS299" s="329"/>
      <c r="AT299" s="329"/>
      <c r="AU299" s="329"/>
      <c r="AV299" s="330"/>
    </row>
    <row r="300" spans="1:48" ht="15.75" x14ac:dyDescent="0.25">
      <c r="A300" s="467"/>
      <c r="B300" s="467"/>
      <c r="C300" s="467"/>
      <c r="D300" s="467"/>
      <c r="E300" s="467"/>
      <c r="F300" s="467"/>
      <c r="G300" s="467"/>
      <c r="H300" s="467"/>
      <c r="I300" s="467"/>
      <c r="J300" s="467"/>
      <c r="K300" s="467"/>
      <c r="L300" s="467"/>
      <c r="M300" s="467"/>
      <c r="N300" s="467"/>
      <c r="O300" s="467"/>
      <c r="P300" s="328"/>
      <c r="Q300" s="328"/>
      <c r="R300" s="328"/>
      <c r="S300" s="328"/>
      <c r="T300" s="328"/>
      <c r="U300" s="328"/>
      <c r="V300" s="328"/>
      <c r="W300" s="328"/>
      <c r="X300" s="328"/>
      <c r="Y300" s="328"/>
      <c r="Z300" s="328"/>
      <c r="AA300" s="328"/>
      <c r="AB300" s="328"/>
      <c r="AC300" s="328"/>
      <c r="AD300" s="329"/>
      <c r="AE300" s="329"/>
      <c r="AF300" s="329"/>
      <c r="AG300" s="329"/>
      <c r="AH300" s="329"/>
      <c r="AI300" s="329"/>
      <c r="AJ300" s="329"/>
      <c r="AK300" s="329"/>
      <c r="AL300" s="329"/>
      <c r="AM300" s="329"/>
      <c r="AN300" s="329"/>
      <c r="AO300" s="329"/>
      <c r="AP300" s="329"/>
      <c r="AQ300" s="329"/>
      <c r="AR300" s="329"/>
      <c r="AS300" s="329"/>
      <c r="AT300" s="329"/>
      <c r="AU300" s="329"/>
      <c r="AV300" s="330"/>
    </row>
    <row r="301" spans="1:48" ht="15.75" x14ac:dyDescent="0.25">
      <c r="A301" s="467"/>
      <c r="B301" s="467"/>
      <c r="C301" s="467"/>
      <c r="D301" s="467"/>
      <c r="E301" s="467"/>
      <c r="F301" s="467"/>
      <c r="G301" s="467"/>
      <c r="H301" s="467"/>
      <c r="I301" s="467"/>
      <c r="J301" s="467"/>
      <c r="K301" s="467"/>
      <c r="L301" s="467"/>
      <c r="M301" s="467"/>
      <c r="N301" s="467"/>
      <c r="O301" s="467"/>
      <c r="P301" s="328"/>
      <c r="Q301" s="328"/>
      <c r="R301" s="328"/>
      <c r="S301" s="328"/>
      <c r="T301" s="328"/>
      <c r="U301" s="328"/>
      <c r="V301" s="328"/>
      <c r="W301" s="328"/>
      <c r="X301" s="328"/>
      <c r="Y301" s="328"/>
      <c r="Z301" s="328"/>
      <c r="AA301" s="328"/>
      <c r="AB301" s="328"/>
      <c r="AC301" s="328"/>
      <c r="AD301" s="329"/>
      <c r="AE301" s="329"/>
      <c r="AF301" s="329"/>
      <c r="AG301" s="329"/>
      <c r="AH301" s="329"/>
      <c r="AI301" s="329"/>
      <c r="AJ301" s="329"/>
      <c r="AK301" s="329"/>
      <c r="AL301" s="329"/>
      <c r="AM301" s="329"/>
      <c r="AN301" s="329"/>
      <c r="AO301" s="329"/>
      <c r="AP301" s="329"/>
      <c r="AQ301" s="329"/>
      <c r="AR301" s="329"/>
      <c r="AS301" s="329"/>
      <c r="AT301" s="329"/>
      <c r="AU301" s="329"/>
      <c r="AV301" s="330"/>
    </row>
    <row r="302" spans="1:48" ht="15.75" x14ac:dyDescent="0.25">
      <c r="A302" s="467"/>
      <c r="B302" s="467"/>
      <c r="C302" s="467"/>
      <c r="D302" s="467"/>
      <c r="E302" s="467"/>
      <c r="F302" s="467"/>
      <c r="G302" s="467"/>
      <c r="H302" s="467"/>
      <c r="I302" s="467"/>
      <c r="J302" s="467"/>
      <c r="K302" s="467"/>
      <c r="L302" s="467"/>
      <c r="M302" s="467"/>
      <c r="N302" s="467"/>
      <c r="O302" s="467"/>
      <c r="P302" s="328"/>
      <c r="Q302" s="328"/>
      <c r="R302" s="328"/>
      <c r="S302" s="328"/>
      <c r="T302" s="328"/>
      <c r="U302" s="328"/>
      <c r="V302" s="328"/>
      <c r="W302" s="328"/>
      <c r="X302" s="328"/>
      <c r="Y302" s="328"/>
      <c r="Z302" s="328"/>
      <c r="AA302" s="328"/>
      <c r="AB302" s="328"/>
      <c r="AC302" s="328"/>
      <c r="AD302" s="329"/>
      <c r="AE302" s="329"/>
      <c r="AF302" s="329"/>
      <c r="AG302" s="329"/>
      <c r="AH302" s="329"/>
      <c r="AI302" s="329"/>
      <c r="AJ302" s="329"/>
      <c r="AK302" s="329"/>
      <c r="AL302" s="329"/>
      <c r="AM302" s="329"/>
      <c r="AN302" s="329"/>
      <c r="AO302" s="329"/>
      <c r="AP302" s="329"/>
      <c r="AQ302" s="329"/>
      <c r="AR302" s="329"/>
      <c r="AS302" s="329"/>
      <c r="AT302" s="329"/>
      <c r="AU302" s="329"/>
      <c r="AV302" s="330"/>
    </row>
    <row r="303" spans="1:48" ht="15.75" x14ac:dyDescent="0.25">
      <c r="A303" s="467"/>
      <c r="B303" s="467"/>
      <c r="C303" s="467"/>
      <c r="D303" s="467"/>
      <c r="E303" s="467"/>
      <c r="F303" s="467"/>
      <c r="G303" s="467"/>
      <c r="H303" s="467"/>
      <c r="I303" s="467"/>
      <c r="J303" s="467"/>
      <c r="K303" s="467"/>
      <c r="L303" s="467"/>
      <c r="M303" s="467"/>
      <c r="N303" s="467"/>
      <c r="O303" s="467"/>
      <c r="P303" s="328"/>
      <c r="Q303" s="328"/>
      <c r="R303" s="328"/>
      <c r="S303" s="328"/>
      <c r="T303" s="328"/>
      <c r="U303" s="328"/>
      <c r="V303" s="328"/>
      <c r="W303" s="328"/>
      <c r="X303" s="328"/>
      <c r="Y303" s="328"/>
      <c r="Z303" s="328"/>
      <c r="AA303" s="328"/>
      <c r="AB303" s="328"/>
      <c r="AC303" s="328"/>
      <c r="AD303" s="329"/>
      <c r="AE303" s="329"/>
      <c r="AF303" s="329"/>
      <c r="AG303" s="329"/>
      <c r="AH303" s="329"/>
      <c r="AI303" s="329"/>
      <c r="AJ303" s="329"/>
      <c r="AK303" s="329"/>
      <c r="AL303" s="329"/>
      <c r="AM303" s="329"/>
      <c r="AN303" s="329"/>
      <c r="AO303" s="329"/>
      <c r="AP303" s="329"/>
      <c r="AQ303" s="329"/>
      <c r="AR303" s="329"/>
      <c r="AS303" s="329"/>
      <c r="AT303" s="329"/>
      <c r="AU303" s="329"/>
      <c r="AV303" s="330"/>
    </row>
    <row r="304" spans="1:48" ht="15.75" x14ac:dyDescent="0.25">
      <c r="A304" s="467"/>
      <c r="B304" s="467"/>
      <c r="C304" s="467"/>
      <c r="D304" s="467"/>
      <c r="E304" s="467"/>
      <c r="F304" s="467"/>
      <c r="G304" s="467"/>
      <c r="H304" s="467"/>
      <c r="I304" s="467"/>
      <c r="J304" s="467"/>
      <c r="K304" s="467"/>
      <c r="L304" s="467"/>
      <c r="M304" s="467"/>
      <c r="N304" s="467"/>
      <c r="O304" s="467"/>
      <c r="P304" s="328"/>
      <c r="Q304" s="328"/>
      <c r="R304" s="328"/>
      <c r="S304" s="328"/>
      <c r="T304" s="328"/>
      <c r="U304" s="328"/>
      <c r="V304" s="328"/>
      <c r="W304" s="328"/>
      <c r="X304" s="328"/>
      <c r="Y304" s="328"/>
      <c r="Z304" s="328"/>
      <c r="AA304" s="328"/>
      <c r="AB304" s="328"/>
      <c r="AC304" s="328"/>
      <c r="AD304" s="329"/>
      <c r="AE304" s="329"/>
      <c r="AF304" s="329"/>
      <c r="AG304" s="329"/>
      <c r="AH304" s="329"/>
      <c r="AI304" s="329"/>
      <c r="AJ304" s="329"/>
      <c r="AK304" s="329"/>
      <c r="AL304" s="329"/>
      <c r="AM304" s="329"/>
      <c r="AN304" s="329"/>
      <c r="AO304" s="329"/>
      <c r="AP304" s="329"/>
      <c r="AQ304" s="329"/>
      <c r="AR304" s="329"/>
      <c r="AS304" s="329"/>
      <c r="AT304" s="329"/>
      <c r="AU304" s="329"/>
      <c r="AV304" s="330"/>
    </row>
    <row r="305" spans="1:48" ht="15.75" x14ac:dyDescent="0.25">
      <c r="A305" s="467"/>
      <c r="B305" s="467"/>
      <c r="C305" s="467"/>
      <c r="D305" s="467"/>
      <c r="E305" s="467"/>
      <c r="F305" s="467"/>
      <c r="G305" s="467"/>
      <c r="H305" s="467"/>
      <c r="I305" s="467"/>
      <c r="J305" s="467"/>
      <c r="K305" s="467"/>
      <c r="L305" s="467"/>
      <c r="M305" s="467"/>
      <c r="N305" s="467"/>
      <c r="O305" s="467"/>
      <c r="P305" s="328"/>
      <c r="Q305" s="328"/>
      <c r="R305" s="328"/>
      <c r="S305" s="328"/>
      <c r="T305" s="328"/>
      <c r="U305" s="328"/>
      <c r="V305" s="328"/>
      <c r="W305" s="328"/>
      <c r="X305" s="328"/>
      <c r="Y305" s="328"/>
      <c r="Z305" s="328"/>
      <c r="AA305" s="328"/>
      <c r="AB305" s="328"/>
      <c r="AC305" s="328"/>
      <c r="AD305" s="329"/>
      <c r="AE305" s="329"/>
      <c r="AF305" s="329"/>
      <c r="AG305" s="329"/>
      <c r="AH305" s="329"/>
      <c r="AI305" s="329"/>
      <c r="AJ305" s="329"/>
      <c r="AK305" s="329"/>
      <c r="AL305" s="329"/>
      <c r="AM305" s="329"/>
      <c r="AN305" s="329"/>
      <c r="AO305" s="329"/>
      <c r="AP305" s="329"/>
      <c r="AQ305" s="329"/>
      <c r="AR305" s="329"/>
      <c r="AS305" s="329"/>
      <c r="AT305" s="329"/>
      <c r="AU305" s="329"/>
      <c r="AV305" s="330"/>
    </row>
    <row r="306" spans="1:48" ht="15.75" x14ac:dyDescent="0.25">
      <c r="A306" s="467"/>
      <c r="B306" s="467"/>
      <c r="C306" s="467"/>
      <c r="D306" s="467"/>
      <c r="E306" s="467"/>
      <c r="F306" s="467"/>
      <c r="G306" s="467"/>
      <c r="H306" s="467"/>
      <c r="I306" s="467"/>
      <c r="J306" s="467"/>
      <c r="K306" s="467"/>
      <c r="L306" s="467"/>
      <c r="M306" s="467"/>
      <c r="N306" s="467"/>
      <c r="O306" s="467"/>
      <c r="P306" s="328"/>
      <c r="Q306" s="328"/>
      <c r="R306" s="328"/>
      <c r="S306" s="328"/>
      <c r="T306" s="328"/>
      <c r="U306" s="328"/>
      <c r="V306" s="328"/>
      <c r="W306" s="328"/>
      <c r="X306" s="328"/>
      <c r="Y306" s="328"/>
      <c r="Z306" s="328"/>
      <c r="AA306" s="328"/>
      <c r="AB306" s="328"/>
      <c r="AC306" s="328"/>
      <c r="AD306" s="329"/>
      <c r="AE306" s="329"/>
      <c r="AF306" s="329"/>
      <c r="AG306" s="329"/>
      <c r="AH306" s="329"/>
      <c r="AI306" s="329"/>
      <c r="AJ306" s="329"/>
      <c r="AK306" s="329"/>
      <c r="AL306" s="329"/>
      <c r="AM306" s="329"/>
      <c r="AN306" s="329"/>
      <c r="AO306" s="329"/>
      <c r="AP306" s="329"/>
      <c r="AQ306" s="329"/>
      <c r="AR306" s="329"/>
      <c r="AS306" s="329"/>
      <c r="AT306" s="329"/>
      <c r="AU306" s="329"/>
      <c r="AV306" s="330"/>
    </row>
    <row r="307" spans="1:48" ht="15.75" x14ac:dyDescent="0.25">
      <c r="A307" s="467"/>
      <c r="B307" s="467"/>
      <c r="C307" s="467"/>
      <c r="D307" s="467"/>
      <c r="E307" s="467"/>
      <c r="F307" s="467"/>
      <c r="G307" s="467"/>
      <c r="H307" s="467"/>
      <c r="I307" s="467"/>
      <c r="J307" s="467"/>
      <c r="K307" s="467"/>
      <c r="L307" s="467"/>
      <c r="M307" s="467"/>
      <c r="N307" s="467"/>
      <c r="O307" s="467"/>
      <c r="P307" s="328"/>
      <c r="Q307" s="328"/>
      <c r="R307" s="328"/>
      <c r="S307" s="328"/>
      <c r="T307" s="328"/>
      <c r="U307" s="328"/>
      <c r="V307" s="328"/>
      <c r="W307" s="328"/>
      <c r="X307" s="328"/>
      <c r="Y307" s="328"/>
      <c r="Z307" s="328"/>
      <c r="AA307" s="328"/>
      <c r="AB307" s="328"/>
      <c r="AC307" s="328"/>
      <c r="AD307" s="329"/>
      <c r="AE307" s="329"/>
      <c r="AF307" s="329"/>
      <c r="AG307" s="329"/>
      <c r="AH307" s="329"/>
      <c r="AI307" s="329"/>
      <c r="AJ307" s="329"/>
      <c r="AK307" s="329"/>
      <c r="AL307" s="329"/>
      <c r="AM307" s="329"/>
      <c r="AN307" s="329"/>
      <c r="AO307" s="329"/>
      <c r="AP307" s="329"/>
      <c r="AQ307" s="329"/>
      <c r="AR307" s="329"/>
      <c r="AS307" s="329"/>
      <c r="AT307" s="329"/>
      <c r="AU307" s="329"/>
      <c r="AV307" s="330"/>
    </row>
    <row r="308" spans="1:48" ht="15.75" x14ac:dyDescent="0.25">
      <c r="A308" s="467"/>
      <c r="B308" s="467"/>
      <c r="C308" s="467"/>
      <c r="D308" s="467"/>
      <c r="E308" s="467"/>
      <c r="F308" s="467"/>
      <c r="G308" s="467"/>
      <c r="H308" s="467"/>
      <c r="I308" s="467"/>
      <c r="J308" s="467"/>
      <c r="K308" s="467"/>
      <c r="L308" s="467"/>
      <c r="M308" s="467"/>
      <c r="N308" s="467"/>
      <c r="O308" s="467"/>
      <c r="P308" s="328"/>
      <c r="Q308" s="328"/>
      <c r="R308" s="328"/>
      <c r="S308" s="328"/>
      <c r="T308" s="328"/>
      <c r="U308" s="328"/>
      <c r="V308" s="328"/>
      <c r="W308" s="328"/>
      <c r="X308" s="328"/>
      <c r="Y308" s="328"/>
      <c r="Z308" s="328"/>
      <c r="AA308" s="328"/>
      <c r="AB308" s="328"/>
      <c r="AC308" s="328"/>
      <c r="AD308" s="329"/>
      <c r="AE308" s="329"/>
      <c r="AF308" s="329"/>
      <c r="AG308" s="329"/>
      <c r="AH308" s="329"/>
      <c r="AI308" s="329"/>
      <c r="AJ308" s="329"/>
      <c r="AK308" s="329"/>
      <c r="AL308" s="329"/>
      <c r="AM308" s="329"/>
      <c r="AN308" s="329"/>
      <c r="AO308" s="329"/>
      <c r="AP308" s="329"/>
      <c r="AQ308" s="329"/>
      <c r="AR308" s="329"/>
      <c r="AS308" s="329"/>
      <c r="AT308" s="329"/>
      <c r="AU308" s="329"/>
      <c r="AV308" s="330"/>
    </row>
    <row r="309" spans="1:48" ht="15.75" x14ac:dyDescent="0.25">
      <c r="A309" s="467"/>
      <c r="B309" s="467"/>
      <c r="C309" s="467"/>
      <c r="D309" s="467"/>
      <c r="E309" s="467"/>
      <c r="F309" s="467"/>
      <c r="G309" s="467"/>
      <c r="H309" s="467"/>
      <c r="I309" s="467"/>
      <c r="J309" s="467"/>
      <c r="K309" s="467"/>
      <c r="L309" s="467"/>
      <c r="M309" s="467"/>
      <c r="N309" s="467"/>
      <c r="O309" s="467"/>
      <c r="P309" s="328"/>
      <c r="Q309" s="328"/>
      <c r="R309" s="328"/>
      <c r="S309" s="328"/>
      <c r="T309" s="328"/>
      <c r="U309" s="328"/>
      <c r="V309" s="328"/>
      <c r="W309" s="328"/>
      <c r="X309" s="328"/>
      <c r="Y309" s="328"/>
      <c r="Z309" s="328"/>
      <c r="AA309" s="328"/>
      <c r="AB309" s="328"/>
      <c r="AC309" s="328"/>
      <c r="AD309" s="329"/>
      <c r="AE309" s="329"/>
      <c r="AF309" s="329"/>
      <c r="AG309" s="329"/>
      <c r="AH309" s="329"/>
      <c r="AI309" s="329"/>
      <c r="AJ309" s="329"/>
      <c r="AK309" s="329"/>
      <c r="AL309" s="329"/>
      <c r="AM309" s="329"/>
      <c r="AN309" s="329"/>
      <c r="AO309" s="329"/>
      <c r="AP309" s="329"/>
      <c r="AQ309" s="329"/>
      <c r="AR309" s="329"/>
      <c r="AS309" s="329"/>
      <c r="AT309" s="329"/>
      <c r="AU309" s="329"/>
      <c r="AV309" s="330"/>
    </row>
    <row r="310" spans="1:48" ht="15.75" x14ac:dyDescent="0.25">
      <c r="A310" s="467"/>
      <c r="B310" s="467"/>
      <c r="C310" s="467"/>
      <c r="D310" s="467"/>
      <c r="E310" s="467"/>
      <c r="F310" s="467"/>
      <c r="G310" s="467"/>
      <c r="H310" s="467"/>
      <c r="I310" s="467"/>
      <c r="J310" s="467"/>
      <c r="K310" s="467"/>
      <c r="L310" s="467"/>
      <c r="M310" s="467"/>
      <c r="N310" s="467"/>
      <c r="O310" s="467"/>
      <c r="P310" s="328"/>
      <c r="Q310" s="328"/>
      <c r="R310" s="328"/>
      <c r="S310" s="328"/>
      <c r="T310" s="328"/>
      <c r="U310" s="328"/>
      <c r="V310" s="328"/>
      <c r="W310" s="328"/>
      <c r="X310" s="328"/>
      <c r="Y310" s="328"/>
      <c r="Z310" s="328"/>
      <c r="AA310" s="328"/>
      <c r="AB310" s="328"/>
      <c r="AC310" s="328"/>
      <c r="AD310" s="329"/>
      <c r="AE310" s="329"/>
      <c r="AF310" s="329"/>
      <c r="AG310" s="329"/>
      <c r="AH310" s="329"/>
      <c r="AI310" s="329"/>
      <c r="AJ310" s="329"/>
      <c r="AK310" s="329"/>
      <c r="AL310" s="329"/>
      <c r="AM310" s="329"/>
      <c r="AN310" s="329"/>
      <c r="AO310" s="329"/>
      <c r="AP310" s="329"/>
      <c r="AQ310" s="329"/>
      <c r="AR310" s="329"/>
      <c r="AS310" s="329"/>
      <c r="AT310" s="329"/>
      <c r="AU310" s="329"/>
      <c r="AV310" s="330"/>
    </row>
    <row r="311" spans="1:48" ht="15.75" x14ac:dyDescent="0.25">
      <c r="A311" s="467"/>
      <c r="B311" s="467"/>
      <c r="C311" s="467"/>
      <c r="D311" s="467"/>
      <c r="E311" s="467"/>
      <c r="F311" s="467"/>
      <c r="G311" s="467"/>
      <c r="H311" s="467"/>
      <c r="I311" s="467"/>
      <c r="J311" s="467"/>
      <c r="K311" s="467"/>
      <c r="L311" s="467"/>
      <c r="M311" s="467"/>
      <c r="N311" s="467"/>
      <c r="O311" s="467"/>
      <c r="P311" s="328"/>
      <c r="Q311" s="328"/>
      <c r="R311" s="328"/>
      <c r="S311" s="328"/>
      <c r="T311" s="328"/>
      <c r="U311" s="328"/>
      <c r="V311" s="328"/>
      <c r="W311" s="328"/>
      <c r="X311" s="328"/>
      <c r="Y311" s="328"/>
      <c r="Z311" s="328"/>
      <c r="AA311" s="328"/>
      <c r="AB311" s="328"/>
      <c r="AC311" s="328"/>
      <c r="AD311" s="329"/>
      <c r="AE311" s="329"/>
      <c r="AF311" s="329"/>
      <c r="AG311" s="329"/>
      <c r="AH311" s="329"/>
      <c r="AI311" s="329"/>
      <c r="AJ311" s="329"/>
      <c r="AK311" s="329"/>
      <c r="AL311" s="329"/>
      <c r="AM311" s="329"/>
      <c r="AN311" s="329"/>
      <c r="AO311" s="329"/>
      <c r="AP311" s="329"/>
      <c r="AQ311" s="329"/>
      <c r="AR311" s="329"/>
      <c r="AS311" s="329"/>
      <c r="AT311" s="329"/>
      <c r="AU311" s="329"/>
      <c r="AV311" s="330"/>
    </row>
    <row r="312" spans="1:48" ht="15.75" x14ac:dyDescent="0.25">
      <c r="A312" s="467"/>
      <c r="B312" s="467"/>
      <c r="C312" s="467"/>
      <c r="D312" s="467"/>
      <c r="E312" s="467"/>
      <c r="F312" s="467"/>
      <c r="G312" s="467"/>
      <c r="H312" s="467"/>
      <c r="I312" s="467"/>
      <c r="J312" s="467"/>
      <c r="K312" s="467"/>
      <c r="L312" s="467"/>
      <c r="M312" s="467"/>
      <c r="N312" s="467"/>
      <c r="O312" s="467"/>
      <c r="P312" s="328"/>
      <c r="Q312" s="328"/>
      <c r="R312" s="328"/>
      <c r="S312" s="328"/>
      <c r="T312" s="328"/>
      <c r="U312" s="328"/>
      <c r="V312" s="328"/>
      <c r="W312" s="328"/>
      <c r="X312" s="328"/>
      <c r="Y312" s="328"/>
      <c r="Z312" s="328"/>
      <c r="AA312" s="328"/>
      <c r="AB312" s="328"/>
      <c r="AC312" s="328"/>
      <c r="AD312" s="329"/>
      <c r="AE312" s="329"/>
      <c r="AF312" s="329"/>
      <c r="AG312" s="329"/>
      <c r="AH312" s="329"/>
      <c r="AI312" s="329"/>
      <c r="AJ312" s="329"/>
      <c r="AK312" s="329"/>
      <c r="AL312" s="329"/>
      <c r="AM312" s="329"/>
      <c r="AN312" s="329"/>
      <c r="AO312" s="329"/>
      <c r="AP312" s="329"/>
      <c r="AQ312" s="329"/>
      <c r="AR312" s="329"/>
      <c r="AS312" s="329"/>
      <c r="AT312" s="329"/>
      <c r="AU312" s="329"/>
      <c r="AV312" s="330"/>
    </row>
    <row r="313" spans="1:48" ht="15.75" x14ac:dyDescent="0.25">
      <c r="A313" s="467"/>
      <c r="B313" s="467"/>
      <c r="C313" s="467"/>
      <c r="D313" s="467"/>
      <c r="E313" s="467"/>
      <c r="F313" s="467"/>
      <c r="G313" s="467"/>
      <c r="H313" s="467"/>
      <c r="I313" s="467"/>
      <c r="J313" s="467"/>
      <c r="K313" s="467"/>
      <c r="L313" s="467"/>
      <c r="M313" s="467"/>
      <c r="N313" s="467"/>
      <c r="O313" s="467"/>
      <c r="P313" s="328"/>
      <c r="Q313" s="328"/>
      <c r="R313" s="328"/>
      <c r="S313" s="328"/>
      <c r="T313" s="328"/>
      <c r="U313" s="328"/>
      <c r="V313" s="328"/>
      <c r="W313" s="328"/>
      <c r="X313" s="328"/>
      <c r="Y313" s="328"/>
      <c r="Z313" s="328"/>
      <c r="AA313" s="328"/>
      <c r="AB313" s="328"/>
      <c r="AC313" s="328"/>
      <c r="AD313" s="329"/>
      <c r="AE313" s="329"/>
      <c r="AF313" s="329"/>
      <c r="AG313" s="329"/>
      <c r="AH313" s="329"/>
      <c r="AI313" s="329"/>
      <c r="AJ313" s="329"/>
      <c r="AK313" s="329"/>
      <c r="AL313" s="329"/>
      <c r="AM313" s="329"/>
      <c r="AN313" s="329"/>
      <c r="AO313" s="329"/>
      <c r="AP313" s="329"/>
      <c r="AQ313" s="329"/>
      <c r="AR313" s="329"/>
      <c r="AS313" s="329"/>
      <c r="AT313" s="329"/>
      <c r="AU313" s="329"/>
      <c r="AV313" s="330"/>
    </row>
    <row r="314" spans="1:48" ht="15.75" x14ac:dyDescent="0.25">
      <c r="A314" s="467"/>
      <c r="B314" s="467"/>
      <c r="C314" s="467"/>
      <c r="D314" s="467"/>
      <c r="E314" s="467"/>
      <c r="F314" s="467"/>
      <c r="G314" s="467"/>
      <c r="H314" s="467"/>
      <c r="I314" s="467"/>
      <c r="J314" s="467"/>
      <c r="K314" s="467"/>
      <c r="L314" s="467"/>
      <c r="M314" s="467"/>
      <c r="N314" s="467"/>
      <c r="O314" s="467"/>
      <c r="P314" s="328"/>
      <c r="Q314" s="328"/>
      <c r="R314" s="328"/>
      <c r="S314" s="328"/>
      <c r="T314" s="328"/>
      <c r="U314" s="328"/>
      <c r="V314" s="328"/>
      <c r="W314" s="328"/>
      <c r="X314" s="328"/>
      <c r="Y314" s="328"/>
      <c r="Z314" s="328"/>
      <c r="AA314" s="328"/>
      <c r="AB314" s="328"/>
      <c r="AC314" s="328"/>
      <c r="AD314" s="329"/>
      <c r="AE314" s="329"/>
      <c r="AF314" s="329"/>
      <c r="AG314" s="329"/>
      <c r="AH314" s="329"/>
      <c r="AI314" s="329"/>
      <c r="AJ314" s="329"/>
      <c r="AK314" s="329"/>
      <c r="AL314" s="329"/>
      <c r="AM314" s="329"/>
      <c r="AN314" s="329"/>
      <c r="AO314" s="329"/>
      <c r="AP314" s="329"/>
      <c r="AQ314" s="329"/>
      <c r="AR314" s="329"/>
      <c r="AS314" s="329"/>
      <c r="AT314" s="329"/>
      <c r="AU314" s="329"/>
      <c r="AV314" s="330"/>
    </row>
    <row r="315" spans="1:48" ht="15.75" x14ac:dyDescent="0.25">
      <c r="A315" s="467"/>
      <c r="B315" s="467"/>
      <c r="C315" s="467"/>
      <c r="D315" s="467"/>
      <c r="E315" s="467"/>
      <c r="F315" s="467"/>
      <c r="G315" s="467"/>
      <c r="H315" s="467"/>
      <c r="I315" s="467"/>
      <c r="J315" s="467"/>
      <c r="K315" s="467"/>
      <c r="L315" s="467"/>
      <c r="M315" s="467"/>
      <c r="N315" s="467"/>
      <c r="O315" s="467"/>
      <c r="P315" s="328"/>
      <c r="Q315" s="328"/>
      <c r="R315" s="328"/>
      <c r="S315" s="328"/>
      <c r="T315" s="328"/>
      <c r="U315" s="328"/>
      <c r="V315" s="328"/>
      <c r="W315" s="328"/>
      <c r="X315" s="328"/>
      <c r="Y315" s="328"/>
      <c r="Z315" s="328"/>
      <c r="AA315" s="328"/>
      <c r="AB315" s="328"/>
      <c r="AC315" s="328"/>
      <c r="AD315" s="329"/>
      <c r="AE315" s="329"/>
      <c r="AF315" s="329"/>
      <c r="AG315" s="329"/>
      <c r="AH315" s="329"/>
      <c r="AI315" s="329"/>
      <c r="AJ315" s="329"/>
      <c r="AK315" s="329"/>
      <c r="AL315" s="329"/>
      <c r="AM315" s="329"/>
      <c r="AN315" s="329"/>
      <c r="AO315" s="329"/>
      <c r="AP315" s="329"/>
      <c r="AQ315" s="329"/>
      <c r="AR315" s="329"/>
      <c r="AS315" s="329"/>
      <c r="AT315" s="329"/>
      <c r="AU315" s="329"/>
      <c r="AV315" s="330"/>
    </row>
    <row r="316" spans="1:48" ht="15.75" x14ac:dyDescent="0.25">
      <c r="A316" s="467"/>
      <c r="B316" s="467"/>
      <c r="C316" s="467"/>
      <c r="D316" s="467"/>
      <c r="E316" s="467"/>
      <c r="F316" s="467"/>
      <c r="G316" s="467"/>
      <c r="H316" s="467"/>
      <c r="I316" s="467"/>
      <c r="J316" s="467"/>
      <c r="K316" s="467"/>
      <c r="L316" s="467"/>
      <c r="M316" s="467"/>
      <c r="N316" s="467"/>
      <c r="O316" s="467"/>
      <c r="P316" s="328"/>
      <c r="Q316" s="328"/>
      <c r="R316" s="328"/>
      <c r="S316" s="328"/>
      <c r="T316" s="328"/>
      <c r="U316" s="328"/>
      <c r="V316" s="328"/>
      <c r="W316" s="328"/>
      <c r="X316" s="328"/>
      <c r="Y316" s="328"/>
      <c r="Z316" s="328"/>
      <c r="AA316" s="328"/>
      <c r="AB316" s="328"/>
      <c r="AC316" s="328"/>
      <c r="AD316" s="329"/>
      <c r="AE316" s="329"/>
      <c r="AF316" s="329"/>
      <c r="AG316" s="329"/>
      <c r="AH316" s="329"/>
      <c r="AI316" s="329"/>
      <c r="AJ316" s="329"/>
      <c r="AK316" s="329"/>
      <c r="AL316" s="329"/>
      <c r="AM316" s="329"/>
      <c r="AN316" s="329"/>
      <c r="AO316" s="329"/>
      <c r="AP316" s="329"/>
      <c r="AQ316" s="329"/>
      <c r="AR316" s="329"/>
      <c r="AS316" s="329"/>
      <c r="AT316" s="329"/>
      <c r="AU316" s="329"/>
      <c r="AV316" s="330"/>
    </row>
    <row r="317" spans="1:48" ht="15.75" x14ac:dyDescent="0.25">
      <c r="A317" s="467"/>
      <c r="B317" s="467"/>
      <c r="C317" s="467"/>
      <c r="D317" s="467"/>
      <c r="E317" s="467"/>
      <c r="F317" s="467"/>
      <c r="G317" s="467"/>
      <c r="H317" s="467"/>
      <c r="I317" s="467"/>
      <c r="J317" s="467"/>
      <c r="K317" s="467"/>
      <c r="L317" s="467"/>
      <c r="M317" s="467"/>
      <c r="N317" s="467"/>
      <c r="O317" s="467"/>
      <c r="P317" s="328"/>
      <c r="Q317" s="328"/>
      <c r="R317" s="328"/>
      <c r="S317" s="328"/>
      <c r="T317" s="328"/>
      <c r="U317" s="328"/>
      <c r="V317" s="328"/>
      <c r="W317" s="328"/>
      <c r="X317" s="328"/>
      <c r="Y317" s="328"/>
      <c r="Z317" s="328"/>
      <c r="AA317" s="328"/>
      <c r="AB317" s="328"/>
      <c r="AC317" s="328"/>
      <c r="AD317" s="329"/>
      <c r="AE317" s="329"/>
      <c r="AF317" s="329"/>
      <c r="AG317" s="329"/>
      <c r="AH317" s="329"/>
      <c r="AI317" s="329"/>
      <c r="AJ317" s="329"/>
      <c r="AK317" s="329"/>
      <c r="AL317" s="329"/>
      <c r="AM317" s="329"/>
      <c r="AN317" s="329"/>
      <c r="AO317" s="329"/>
      <c r="AP317" s="329"/>
      <c r="AQ317" s="329"/>
      <c r="AR317" s="329"/>
      <c r="AS317" s="329"/>
      <c r="AT317" s="329"/>
      <c r="AU317" s="329"/>
      <c r="AV317" s="330"/>
    </row>
    <row r="318" spans="1:48" ht="15.75" x14ac:dyDescent="0.25">
      <c r="A318" s="467"/>
      <c r="B318" s="467"/>
      <c r="C318" s="467"/>
      <c r="D318" s="467"/>
      <c r="E318" s="467"/>
      <c r="F318" s="467"/>
      <c r="G318" s="467"/>
      <c r="H318" s="467"/>
      <c r="I318" s="467"/>
      <c r="J318" s="467"/>
      <c r="K318" s="467"/>
      <c r="L318" s="467"/>
      <c r="M318" s="467"/>
      <c r="N318" s="467"/>
      <c r="O318" s="467"/>
      <c r="P318" s="328"/>
      <c r="Q318" s="328"/>
      <c r="R318" s="328"/>
      <c r="S318" s="328"/>
      <c r="T318" s="328"/>
      <c r="U318" s="328"/>
      <c r="V318" s="328"/>
      <c r="W318" s="328"/>
      <c r="X318" s="328"/>
      <c r="Y318" s="328"/>
      <c r="Z318" s="328"/>
      <c r="AA318" s="328"/>
      <c r="AB318" s="328"/>
      <c r="AC318" s="328"/>
      <c r="AD318" s="329"/>
      <c r="AE318" s="329"/>
      <c r="AF318" s="329"/>
      <c r="AG318" s="329"/>
      <c r="AH318" s="329"/>
      <c r="AI318" s="329"/>
      <c r="AJ318" s="329"/>
      <c r="AK318" s="329"/>
      <c r="AL318" s="329"/>
      <c r="AM318" s="329"/>
      <c r="AN318" s="329"/>
      <c r="AO318" s="329"/>
      <c r="AP318" s="329"/>
      <c r="AQ318" s="329"/>
      <c r="AR318" s="329"/>
      <c r="AS318" s="329"/>
      <c r="AT318" s="329"/>
      <c r="AU318" s="329"/>
      <c r="AV318" s="330"/>
    </row>
    <row r="319" spans="1:48" ht="15.75" x14ac:dyDescent="0.25">
      <c r="A319" s="467"/>
      <c r="B319" s="467"/>
      <c r="C319" s="467"/>
      <c r="D319" s="467"/>
      <c r="E319" s="467"/>
      <c r="F319" s="467"/>
      <c r="G319" s="467"/>
      <c r="H319" s="467"/>
      <c r="I319" s="467"/>
      <c r="J319" s="467"/>
      <c r="K319" s="467"/>
      <c r="L319" s="467"/>
      <c r="M319" s="467"/>
      <c r="N319" s="467"/>
      <c r="O319" s="467"/>
      <c r="P319" s="328"/>
      <c r="Q319" s="328"/>
      <c r="R319" s="328"/>
      <c r="S319" s="328"/>
      <c r="T319" s="328"/>
      <c r="U319" s="328"/>
      <c r="V319" s="328"/>
      <c r="W319" s="328"/>
      <c r="X319" s="328"/>
      <c r="Y319" s="328"/>
      <c r="Z319" s="328"/>
      <c r="AA319" s="328"/>
      <c r="AB319" s="328"/>
      <c r="AC319" s="328"/>
      <c r="AD319" s="329"/>
      <c r="AE319" s="329"/>
      <c r="AF319" s="329"/>
      <c r="AG319" s="329"/>
      <c r="AH319" s="329"/>
      <c r="AI319" s="329"/>
      <c r="AJ319" s="329"/>
      <c r="AK319" s="329"/>
      <c r="AL319" s="329"/>
      <c r="AM319" s="329"/>
      <c r="AN319" s="329"/>
      <c r="AO319" s="329"/>
      <c r="AP319" s="329"/>
      <c r="AQ319" s="329"/>
      <c r="AR319" s="329"/>
      <c r="AS319" s="329"/>
      <c r="AT319" s="329"/>
      <c r="AU319" s="329"/>
      <c r="AV319" s="330"/>
    </row>
    <row r="320" spans="1:48" ht="15.75" x14ac:dyDescent="0.25">
      <c r="A320" s="467"/>
      <c r="B320" s="467"/>
      <c r="C320" s="467"/>
      <c r="D320" s="467"/>
      <c r="E320" s="467"/>
      <c r="F320" s="467"/>
      <c r="G320" s="467"/>
      <c r="H320" s="467"/>
      <c r="I320" s="467"/>
      <c r="J320" s="467"/>
      <c r="K320" s="467"/>
      <c r="L320" s="467"/>
      <c r="M320" s="467"/>
      <c r="N320" s="467"/>
      <c r="O320" s="467"/>
      <c r="P320" s="328"/>
      <c r="Q320" s="328"/>
      <c r="R320" s="328"/>
      <c r="S320" s="328"/>
      <c r="T320" s="328"/>
      <c r="U320" s="328"/>
      <c r="V320" s="328"/>
      <c r="W320" s="328"/>
      <c r="X320" s="328"/>
      <c r="Y320" s="328"/>
      <c r="Z320" s="328"/>
      <c r="AA320" s="328"/>
      <c r="AB320" s="328"/>
      <c r="AC320" s="328"/>
      <c r="AD320" s="329"/>
      <c r="AE320" s="329"/>
      <c r="AF320" s="329"/>
      <c r="AG320" s="329"/>
      <c r="AH320" s="329"/>
      <c r="AI320" s="329"/>
      <c r="AJ320" s="329"/>
      <c r="AK320" s="329"/>
      <c r="AL320" s="329"/>
      <c r="AM320" s="329"/>
      <c r="AN320" s="329"/>
      <c r="AO320" s="329"/>
      <c r="AP320" s="329"/>
      <c r="AQ320" s="329"/>
      <c r="AR320" s="329"/>
      <c r="AS320" s="329"/>
      <c r="AT320" s="329"/>
      <c r="AU320" s="329"/>
      <c r="AV320" s="330"/>
    </row>
    <row r="321" spans="1:48" ht="15.75" x14ac:dyDescent="0.25">
      <c r="A321" s="467"/>
      <c r="B321" s="467"/>
      <c r="C321" s="467"/>
      <c r="D321" s="467"/>
      <c r="E321" s="467"/>
      <c r="F321" s="467"/>
      <c r="G321" s="467"/>
      <c r="H321" s="467"/>
      <c r="I321" s="467"/>
      <c r="J321" s="467"/>
      <c r="K321" s="467"/>
      <c r="L321" s="467"/>
      <c r="M321" s="467"/>
      <c r="N321" s="467"/>
      <c r="O321" s="467"/>
      <c r="P321" s="328"/>
      <c r="Q321" s="328"/>
      <c r="R321" s="328"/>
      <c r="S321" s="328"/>
      <c r="T321" s="328"/>
      <c r="U321" s="328"/>
      <c r="V321" s="328"/>
      <c r="W321" s="328"/>
      <c r="X321" s="328"/>
      <c r="Y321" s="328"/>
      <c r="Z321" s="328"/>
      <c r="AA321" s="328"/>
      <c r="AB321" s="328"/>
      <c r="AC321" s="328"/>
      <c r="AD321" s="329"/>
      <c r="AE321" s="329"/>
      <c r="AF321" s="329"/>
      <c r="AG321" s="329"/>
      <c r="AH321" s="329"/>
      <c r="AI321" s="329"/>
      <c r="AJ321" s="329"/>
      <c r="AK321" s="329"/>
      <c r="AL321" s="329"/>
      <c r="AM321" s="329"/>
      <c r="AN321" s="329"/>
      <c r="AO321" s="329"/>
      <c r="AP321" s="329"/>
      <c r="AQ321" s="329"/>
      <c r="AR321" s="329"/>
      <c r="AS321" s="329"/>
      <c r="AT321" s="329"/>
      <c r="AU321" s="329"/>
      <c r="AV321" s="330"/>
    </row>
    <row r="322" spans="1:48" ht="15.75" x14ac:dyDescent="0.25">
      <c r="A322" s="467"/>
      <c r="B322" s="467"/>
      <c r="C322" s="467"/>
      <c r="D322" s="467"/>
      <c r="E322" s="467"/>
      <c r="F322" s="467"/>
      <c r="G322" s="467"/>
      <c r="H322" s="467"/>
      <c r="I322" s="467"/>
      <c r="J322" s="467"/>
      <c r="K322" s="467"/>
      <c r="L322" s="467"/>
      <c r="M322" s="467"/>
      <c r="N322" s="467"/>
      <c r="O322" s="467"/>
      <c r="P322" s="328"/>
      <c r="Q322" s="328"/>
      <c r="R322" s="328"/>
      <c r="S322" s="328"/>
      <c r="T322" s="328"/>
      <c r="U322" s="328"/>
      <c r="V322" s="328"/>
      <c r="W322" s="328"/>
      <c r="X322" s="328"/>
      <c r="Y322" s="328"/>
      <c r="Z322" s="328"/>
      <c r="AA322" s="328"/>
      <c r="AB322" s="328"/>
      <c r="AC322" s="328"/>
      <c r="AD322" s="329"/>
      <c r="AE322" s="329"/>
      <c r="AF322" s="329"/>
      <c r="AG322" s="329"/>
      <c r="AH322" s="329"/>
      <c r="AI322" s="329"/>
      <c r="AJ322" s="329"/>
      <c r="AK322" s="329"/>
      <c r="AL322" s="329"/>
      <c r="AM322" s="329"/>
      <c r="AN322" s="329"/>
      <c r="AO322" s="329"/>
      <c r="AP322" s="329"/>
      <c r="AQ322" s="329"/>
      <c r="AR322" s="329"/>
      <c r="AS322" s="329"/>
      <c r="AT322" s="329"/>
      <c r="AU322" s="329"/>
      <c r="AV322" s="330"/>
    </row>
    <row r="323" spans="1:48" ht="15.75" x14ac:dyDescent="0.25">
      <c r="A323" s="467"/>
      <c r="B323" s="467"/>
      <c r="C323" s="467"/>
      <c r="D323" s="467"/>
      <c r="E323" s="467"/>
      <c r="F323" s="467"/>
      <c r="G323" s="467"/>
      <c r="H323" s="467"/>
      <c r="I323" s="467"/>
      <c r="J323" s="467"/>
      <c r="K323" s="467"/>
      <c r="L323" s="467"/>
      <c r="M323" s="467"/>
      <c r="N323" s="467"/>
      <c r="O323" s="467"/>
      <c r="P323" s="328"/>
      <c r="Q323" s="328"/>
      <c r="R323" s="328"/>
      <c r="S323" s="328"/>
      <c r="T323" s="328"/>
      <c r="U323" s="328"/>
      <c r="V323" s="328"/>
      <c r="W323" s="328"/>
      <c r="X323" s="328"/>
      <c r="Y323" s="328"/>
      <c r="Z323" s="328"/>
      <c r="AA323" s="328"/>
      <c r="AB323" s="328"/>
      <c r="AC323" s="328"/>
      <c r="AD323" s="329"/>
      <c r="AE323" s="329"/>
      <c r="AF323" s="329"/>
      <c r="AG323" s="329"/>
      <c r="AH323" s="329"/>
      <c r="AI323" s="329"/>
      <c r="AJ323" s="329"/>
      <c r="AK323" s="329"/>
      <c r="AL323" s="329"/>
      <c r="AM323" s="329"/>
      <c r="AN323" s="329"/>
      <c r="AO323" s="329"/>
      <c r="AP323" s="329"/>
      <c r="AQ323" s="329"/>
      <c r="AR323" s="329"/>
      <c r="AS323" s="329"/>
      <c r="AT323" s="329"/>
      <c r="AU323" s="329"/>
      <c r="AV323" s="330"/>
    </row>
    <row r="324" spans="1:48" ht="15.75" x14ac:dyDescent="0.25">
      <c r="A324" s="467"/>
      <c r="B324" s="467"/>
      <c r="C324" s="467"/>
      <c r="D324" s="467"/>
      <c r="E324" s="467"/>
      <c r="F324" s="467"/>
      <c r="G324" s="467"/>
      <c r="H324" s="467"/>
      <c r="I324" s="467"/>
      <c r="J324" s="467"/>
      <c r="K324" s="467"/>
      <c r="L324" s="467"/>
      <c r="M324" s="467"/>
      <c r="N324" s="467"/>
      <c r="O324" s="467"/>
      <c r="P324" s="328"/>
      <c r="Q324" s="328"/>
      <c r="R324" s="328"/>
      <c r="S324" s="328"/>
      <c r="T324" s="328"/>
      <c r="U324" s="328"/>
      <c r="V324" s="328"/>
      <c r="W324" s="328"/>
      <c r="X324" s="328"/>
      <c r="Y324" s="328"/>
      <c r="Z324" s="328"/>
      <c r="AA324" s="328"/>
      <c r="AB324" s="328"/>
      <c r="AC324" s="328"/>
      <c r="AD324" s="329"/>
      <c r="AE324" s="329"/>
      <c r="AF324" s="329"/>
      <c r="AG324" s="329"/>
      <c r="AH324" s="329"/>
      <c r="AI324" s="329"/>
      <c r="AJ324" s="329"/>
      <c r="AK324" s="329"/>
      <c r="AL324" s="329"/>
      <c r="AM324" s="329"/>
      <c r="AN324" s="329"/>
      <c r="AO324" s="329"/>
      <c r="AP324" s="329"/>
      <c r="AQ324" s="329"/>
      <c r="AR324" s="329"/>
      <c r="AS324" s="329"/>
      <c r="AT324" s="329"/>
      <c r="AU324" s="329"/>
      <c r="AV324" s="330"/>
    </row>
    <row r="325" spans="1:48" ht="15.75" x14ac:dyDescent="0.25">
      <c r="A325" s="467"/>
      <c r="B325" s="467"/>
      <c r="C325" s="467"/>
      <c r="D325" s="467"/>
      <c r="E325" s="467"/>
      <c r="F325" s="467"/>
      <c r="G325" s="467"/>
      <c r="H325" s="467"/>
      <c r="I325" s="467"/>
      <c r="J325" s="467"/>
      <c r="K325" s="467"/>
      <c r="L325" s="467"/>
      <c r="M325" s="467"/>
      <c r="N325" s="467"/>
      <c r="O325" s="467"/>
      <c r="P325" s="328"/>
      <c r="Q325" s="328"/>
      <c r="R325" s="328"/>
      <c r="S325" s="328"/>
      <c r="T325" s="328"/>
      <c r="U325" s="328"/>
      <c r="V325" s="328"/>
      <c r="W325" s="328"/>
      <c r="X325" s="328"/>
      <c r="Y325" s="328"/>
      <c r="Z325" s="328"/>
      <c r="AA325" s="328"/>
      <c r="AB325" s="328"/>
      <c r="AC325" s="328"/>
      <c r="AD325" s="329"/>
      <c r="AE325" s="329"/>
      <c r="AF325" s="329"/>
      <c r="AG325" s="329"/>
      <c r="AH325" s="329"/>
      <c r="AI325" s="329"/>
      <c r="AJ325" s="329"/>
      <c r="AK325" s="329"/>
      <c r="AL325" s="329"/>
      <c r="AM325" s="329"/>
      <c r="AN325" s="329"/>
      <c r="AO325" s="329"/>
      <c r="AP325" s="329"/>
      <c r="AQ325" s="329"/>
      <c r="AR325" s="329"/>
      <c r="AS325" s="329"/>
      <c r="AT325" s="329"/>
      <c r="AU325" s="329"/>
      <c r="AV325" s="330"/>
    </row>
    <row r="326" spans="1:48" ht="15.75" x14ac:dyDescent="0.25">
      <c r="A326" s="467"/>
      <c r="B326" s="467"/>
      <c r="C326" s="467"/>
      <c r="D326" s="467"/>
      <c r="E326" s="467"/>
      <c r="F326" s="467"/>
      <c r="G326" s="467"/>
      <c r="H326" s="467"/>
      <c r="I326" s="467"/>
      <c r="J326" s="467"/>
      <c r="K326" s="467"/>
      <c r="L326" s="467"/>
      <c r="M326" s="467"/>
      <c r="N326" s="467"/>
      <c r="O326" s="467"/>
      <c r="P326" s="328"/>
      <c r="Q326" s="328"/>
      <c r="R326" s="328"/>
      <c r="S326" s="328"/>
      <c r="T326" s="328"/>
      <c r="U326" s="328"/>
      <c r="V326" s="328"/>
      <c r="W326" s="328"/>
      <c r="X326" s="328"/>
      <c r="Y326" s="328"/>
      <c r="Z326" s="328"/>
      <c r="AA326" s="328"/>
      <c r="AB326" s="328"/>
      <c r="AC326" s="328"/>
      <c r="AD326" s="329"/>
      <c r="AE326" s="329"/>
      <c r="AF326" s="329"/>
      <c r="AG326" s="329"/>
      <c r="AH326" s="329"/>
      <c r="AI326" s="329"/>
      <c r="AJ326" s="329"/>
      <c r="AK326" s="329"/>
      <c r="AL326" s="329"/>
      <c r="AM326" s="329"/>
      <c r="AN326" s="329"/>
      <c r="AO326" s="329"/>
      <c r="AP326" s="329"/>
      <c r="AQ326" s="329"/>
      <c r="AR326" s="329"/>
      <c r="AS326" s="329"/>
      <c r="AT326" s="329"/>
      <c r="AU326" s="329"/>
      <c r="AV326" s="330"/>
    </row>
    <row r="327" spans="1:48" ht="15.75" x14ac:dyDescent="0.25">
      <c r="A327" s="467"/>
      <c r="B327" s="467"/>
      <c r="C327" s="467"/>
      <c r="D327" s="467"/>
      <c r="E327" s="467"/>
      <c r="F327" s="467"/>
      <c r="G327" s="467"/>
      <c r="H327" s="467"/>
      <c r="I327" s="467"/>
      <c r="J327" s="467"/>
      <c r="K327" s="467"/>
      <c r="L327" s="467"/>
      <c r="M327" s="467"/>
      <c r="N327" s="467"/>
      <c r="O327" s="467"/>
      <c r="P327" s="328"/>
      <c r="Q327" s="328"/>
      <c r="R327" s="328"/>
      <c r="S327" s="328"/>
      <c r="T327" s="328"/>
      <c r="U327" s="328"/>
      <c r="V327" s="328"/>
      <c r="W327" s="328"/>
      <c r="X327" s="328"/>
      <c r="Y327" s="328"/>
      <c r="Z327" s="328"/>
      <c r="AA327" s="328"/>
      <c r="AB327" s="328"/>
      <c r="AC327" s="328"/>
      <c r="AD327" s="329"/>
      <c r="AE327" s="329"/>
      <c r="AF327" s="329"/>
      <c r="AG327" s="329"/>
      <c r="AH327" s="329"/>
      <c r="AI327" s="329"/>
      <c r="AJ327" s="329"/>
      <c r="AK327" s="329"/>
      <c r="AL327" s="329"/>
      <c r="AM327" s="329"/>
      <c r="AN327" s="329"/>
      <c r="AO327" s="329"/>
      <c r="AP327" s="329"/>
      <c r="AQ327" s="329"/>
      <c r="AR327" s="329"/>
      <c r="AS327" s="329"/>
      <c r="AT327" s="329"/>
      <c r="AU327" s="329"/>
      <c r="AV327" s="330"/>
    </row>
    <row r="328" spans="1:48" ht="15.75" x14ac:dyDescent="0.25">
      <c r="A328" s="467"/>
      <c r="B328" s="467"/>
      <c r="C328" s="467"/>
      <c r="D328" s="467"/>
      <c r="E328" s="467"/>
      <c r="F328" s="467"/>
      <c r="G328" s="467"/>
      <c r="H328" s="467"/>
      <c r="I328" s="467"/>
      <c r="J328" s="467"/>
      <c r="K328" s="467"/>
      <c r="L328" s="467"/>
      <c r="M328" s="467"/>
      <c r="N328" s="467"/>
      <c r="O328" s="467"/>
      <c r="P328" s="328"/>
      <c r="Q328" s="328"/>
      <c r="R328" s="328"/>
      <c r="S328" s="328"/>
      <c r="T328" s="328"/>
      <c r="U328" s="328"/>
      <c r="V328" s="328"/>
      <c r="W328" s="328"/>
      <c r="X328" s="328"/>
      <c r="Y328" s="328"/>
      <c r="Z328" s="328"/>
      <c r="AA328" s="328"/>
      <c r="AB328" s="328"/>
      <c r="AC328" s="328"/>
      <c r="AD328" s="329"/>
      <c r="AE328" s="329"/>
      <c r="AF328" s="329"/>
      <c r="AG328" s="329"/>
      <c r="AH328" s="329"/>
      <c r="AI328" s="329"/>
      <c r="AJ328" s="329"/>
      <c r="AK328" s="329"/>
      <c r="AL328" s="329"/>
      <c r="AM328" s="329"/>
      <c r="AN328" s="329"/>
      <c r="AO328" s="329"/>
      <c r="AP328" s="329"/>
      <c r="AQ328" s="329"/>
      <c r="AR328" s="329"/>
      <c r="AS328" s="329"/>
      <c r="AT328" s="329"/>
      <c r="AU328" s="329"/>
      <c r="AV328" s="330"/>
    </row>
    <row r="329" spans="1:48" ht="15.75" x14ac:dyDescent="0.25">
      <c r="A329" s="467"/>
      <c r="B329" s="467"/>
      <c r="C329" s="467"/>
      <c r="D329" s="467"/>
      <c r="E329" s="467"/>
      <c r="F329" s="467"/>
      <c r="G329" s="467"/>
      <c r="H329" s="467"/>
      <c r="I329" s="467"/>
      <c r="J329" s="467"/>
      <c r="K329" s="467"/>
      <c r="L329" s="467"/>
      <c r="M329" s="467"/>
      <c r="N329" s="467"/>
      <c r="O329" s="467"/>
      <c r="P329" s="328"/>
      <c r="Q329" s="328"/>
      <c r="R329" s="328"/>
      <c r="S329" s="328"/>
      <c r="T329" s="328"/>
      <c r="U329" s="328"/>
      <c r="V329" s="328"/>
      <c r="W329" s="328"/>
      <c r="X329" s="328"/>
      <c r="Y329" s="328"/>
      <c r="Z329" s="328"/>
      <c r="AA329" s="328"/>
      <c r="AB329" s="328"/>
      <c r="AC329" s="328"/>
      <c r="AD329" s="329"/>
      <c r="AE329" s="329"/>
      <c r="AF329" s="329"/>
      <c r="AG329" s="329"/>
      <c r="AH329" s="329"/>
      <c r="AI329" s="329"/>
      <c r="AJ329" s="329"/>
      <c r="AK329" s="329"/>
      <c r="AL329" s="329"/>
      <c r="AM329" s="329"/>
      <c r="AN329" s="329"/>
      <c r="AO329" s="329"/>
      <c r="AP329" s="329"/>
      <c r="AQ329" s="329"/>
      <c r="AR329" s="329"/>
      <c r="AS329" s="329"/>
      <c r="AT329" s="329"/>
      <c r="AU329" s="329"/>
      <c r="AV329" s="330"/>
    </row>
    <row r="330" spans="1:48" ht="15.75" x14ac:dyDescent="0.25">
      <c r="A330" s="467"/>
      <c r="B330" s="467"/>
      <c r="C330" s="467"/>
      <c r="D330" s="467"/>
      <c r="E330" s="467"/>
      <c r="F330" s="467"/>
      <c r="G330" s="467"/>
      <c r="H330" s="467"/>
      <c r="I330" s="467"/>
      <c r="J330" s="467"/>
      <c r="K330" s="467"/>
      <c r="L330" s="467"/>
      <c r="M330" s="467"/>
      <c r="N330" s="467"/>
      <c r="O330" s="467"/>
      <c r="P330" s="328"/>
      <c r="Q330" s="328"/>
      <c r="R330" s="328"/>
      <c r="S330" s="328"/>
      <c r="T330" s="328"/>
      <c r="U330" s="328"/>
      <c r="V330" s="328"/>
      <c r="W330" s="328"/>
      <c r="X330" s="328"/>
      <c r="Y330" s="328"/>
      <c r="Z330" s="328"/>
      <c r="AA330" s="328"/>
      <c r="AB330" s="328"/>
      <c r="AC330" s="328"/>
      <c r="AD330" s="329"/>
      <c r="AE330" s="329"/>
      <c r="AF330" s="329"/>
      <c r="AG330" s="329"/>
      <c r="AH330" s="329"/>
      <c r="AI330" s="329"/>
      <c r="AJ330" s="329"/>
      <c r="AK330" s="329"/>
      <c r="AL330" s="329"/>
      <c r="AM330" s="329"/>
      <c r="AN330" s="329"/>
      <c r="AO330" s="329"/>
      <c r="AP330" s="329"/>
      <c r="AQ330" s="329"/>
      <c r="AR330" s="329"/>
      <c r="AS330" s="329"/>
      <c r="AT330" s="329"/>
      <c r="AU330" s="329"/>
      <c r="AV330" s="330"/>
    </row>
    <row r="331" spans="1:48" ht="15.75" x14ac:dyDescent="0.25">
      <c r="A331" s="467"/>
      <c r="B331" s="467"/>
      <c r="C331" s="467"/>
      <c r="D331" s="467"/>
      <c r="E331" s="467"/>
      <c r="F331" s="467"/>
      <c r="G331" s="467"/>
      <c r="H331" s="467"/>
      <c r="I331" s="467"/>
      <c r="J331" s="467"/>
      <c r="K331" s="467"/>
      <c r="L331" s="467"/>
      <c r="M331" s="467"/>
      <c r="N331" s="467"/>
      <c r="O331" s="467"/>
      <c r="P331" s="328"/>
      <c r="Q331" s="328"/>
      <c r="R331" s="328"/>
      <c r="S331" s="328"/>
      <c r="T331" s="328"/>
      <c r="U331" s="328"/>
      <c r="V331" s="328"/>
      <c r="W331" s="328"/>
      <c r="X331" s="328"/>
      <c r="Y331" s="328"/>
      <c r="Z331" s="328"/>
      <c r="AA331" s="328"/>
      <c r="AB331" s="328"/>
      <c r="AC331" s="328"/>
      <c r="AD331" s="329"/>
      <c r="AE331" s="329"/>
      <c r="AF331" s="329"/>
      <c r="AG331" s="329"/>
      <c r="AH331" s="329"/>
      <c r="AI331" s="329"/>
      <c r="AJ331" s="329"/>
      <c r="AK331" s="329"/>
      <c r="AL331" s="329"/>
      <c r="AM331" s="329"/>
      <c r="AN331" s="329"/>
      <c r="AO331" s="329"/>
      <c r="AP331" s="329"/>
      <c r="AQ331" s="329"/>
      <c r="AR331" s="329"/>
      <c r="AS331" s="329"/>
      <c r="AT331" s="329"/>
      <c r="AU331" s="329"/>
      <c r="AV331" s="330"/>
    </row>
    <row r="332" spans="1:48" ht="15.75" x14ac:dyDescent="0.25">
      <c r="A332" s="467"/>
      <c r="B332" s="467"/>
      <c r="C332" s="467"/>
      <c r="D332" s="467"/>
      <c r="E332" s="467"/>
      <c r="F332" s="467"/>
      <c r="G332" s="467"/>
      <c r="H332" s="467"/>
      <c r="I332" s="467"/>
      <c r="J332" s="467"/>
      <c r="K332" s="467"/>
      <c r="L332" s="467"/>
      <c r="M332" s="467"/>
      <c r="N332" s="467"/>
      <c r="O332" s="467"/>
      <c r="P332" s="328"/>
      <c r="Q332" s="328"/>
      <c r="R332" s="328"/>
      <c r="S332" s="328"/>
      <c r="T332" s="328"/>
      <c r="U332" s="328"/>
      <c r="V332" s="328"/>
      <c r="W332" s="328"/>
      <c r="X332" s="328"/>
      <c r="Y332" s="328"/>
      <c r="Z332" s="328"/>
      <c r="AA332" s="328"/>
      <c r="AB332" s="328"/>
      <c r="AC332" s="328"/>
      <c r="AD332" s="329"/>
      <c r="AE332" s="329"/>
      <c r="AF332" s="329"/>
      <c r="AG332" s="329"/>
      <c r="AH332" s="329"/>
      <c r="AI332" s="329"/>
      <c r="AJ332" s="329"/>
      <c r="AK332" s="329"/>
      <c r="AL332" s="329"/>
      <c r="AM332" s="329"/>
      <c r="AN332" s="329"/>
      <c r="AO332" s="329"/>
      <c r="AP332" s="329"/>
      <c r="AQ332" s="329"/>
      <c r="AR332" s="329"/>
      <c r="AS332" s="329"/>
      <c r="AT332" s="329"/>
      <c r="AU332" s="329"/>
      <c r="AV332" s="330"/>
    </row>
    <row r="333" spans="1:48" ht="15.75" x14ac:dyDescent="0.25">
      <c r="A333" s="467"/>
      <c r="B333" s="467"/>
      <c r="C333" s="467"/>
      <c r="D333" s="467"/>
      <c r="E333" s="467"/>
      <c r="F333" s="467"/>
      <c r="G333" s="467"/>
      <c r="H333" s="467"/>
      <c r="I333" s="467"/>
      <c r="J333" s="467"/>
      <c r="K333" s="467"/>
      <c r="L333" s="467"/>
      <c r="M333" s="467"/>
      <c r="N333" s="467"/>
      <c r="O333" s="467"/>
      <c r="P333" s="328"/>
      <c r="Q333" s="328"/>
      <c r="R333" s="328"/>
      <c r="S333" s="328"/>
      <c r="T333" s="328"/>
      <c r="U333" s="328"/>
      <c r="V333" s="328"/>
      <c r="W333" s="328"/>
      <c r="X333" s="328"/>
      <c r="Y333" s="328"/>
      <c r="Z333" s="328"/>
      <c r="AA333" s="328"/>
      <c r="AB333" s="328"/>
      <c r="AC333" s="328"/>
      <c r="AD333" s="329"/>
      <c r="AE333" s="329"/>
      <c r="AF333" s="329"/>
      <c r="AG333" s="329"/>
      <c r="AH333" s="329"/>
      <c r="AI333" s="329"/>
      <c r="AJ333" s="329"/>
      <c r="AK333" s="329"/>
      <c r="AL333" s="329"/>
      <c r="AM333" s="329"/>
      <c r="AN333" s="329"/>
      <c r="AO333" s="329"/>
      <c r="AP333" s="329"/>
      <c r="AQ333" s="329"/>
      <c r="AR333" s="329"/>
      <c r="AS333" s="329"/>
      <c r="AT333" s="329"/>
      <c r="AU333" s="329"/>
      <c r="AV333" s="330"/>
    </row>
    <row r="334" spans="1:48" ht="15.75" x14ac:dyDescent="0.25">
      <c r="A334" s="467"/>
      <c r="B334" s="467"/>
      <c r="C334" s="467"/>
      <c r="D334" s="467"/>
      <c r="E334" s="467"/>
      <c r="F334" s="467"/>
      <c r="G334" s="467"/>
      <c r="H334" s="467"/>
      <c r="I334" s="467"/>
      <c r="J334" s="467"/>
      <c r="K334" s="467"/>
      <c r="L334" s="467"/>
      <c r="M334" s="467"/>
      <c r="N334" s="467"/>
      <c r="O334" s="467"/>
      <c r="P334" s="328"/>
      <c r="Q334" s="328"/>
      <c r="R334" s="328"/>
      <c r="S334" s="328"/>
      <c r="T334" s="328"/>
      <c r="U334" s="328"/>
      <c r="V334" s="328"/>
      <c r="W334" s="328"/>
      <c r="X334" s="328"/>
      <c r="Y334" s="328"/>
      <c r="Z334" s="328"/>
      <c r="AA334" s="328"/>
      <c r="AB334" s="328"/>
      <c r="AC334" s="328"/>
      <c r="AD334" s="329"/>
      <c r="AE334" s="329"/>
      <c r="AF334" s="329"/>
      <c r="AG334" s="329"/>
      <c r="AH334" s="329"/>
      <c r="AI334" s="329"/>
      <c r="AJ334" s="329"/>
      <c r="AK334" s="329"/>
      <c r="AL334" s="329"/>
      <c r="AM334" s="329"/>
      <c r="AN334" s="329"/>
      <c r="AO334" s="329"/>
      <c r="AP334" s="329"/>
      <c r="AQ334" s="329"/>
      <c r="AR334" s="329"/>
      <c r="AS334" s="329"/>
      <c r="AT334" s="329"/>
      <c r="AU334" s="329"/>
      <c r="AV334" s="330"/>
    </row>
    <row r="335" spans="1:48" ht="15.75" x14ac:dyDescent="0.25">
      <c r="A335" s="467"/>
      <c r="B335" s="467"/>
      <c r="C335" s="467"/>
      <c r="D335" s="467"/>
      <c r="E335" s="467"/>
      <c r="F335" s="467"/>
      <c r="G335" s="467"/>
      <c r="H335" s="467"/>
      <c r="I335" s="467"/>
      <c r="J335" s="467"/>
      <c r="K335" s="467"/>
      <c r="L335" s="467"/>
      <c r="M335" s="467"/>
      <c r="N335" s="467"/>
      <c r="O335" s="467"/>
      <c r="P335" s="328"/>
      <c r="Q335" s="328"/>
      <c r="R335" s="328"/>
      <c r="S335" s="328"/>
      <c r="T335" s="328"/>
      <c r="U335" s="328"/>
      <c r="V335" s="328"/>
      <c r="W335" s="328"/>
      <c r="X335" s="328"/>
      <c r="Y335" s="328"/>
      <c r="Z335" s="328"/>
      <c r="AA335" s="328"/>
      <c r="AB335" s="328"/>
      <c r="AC335" s="328"/>
      <c r="AD335" s="329"/>
      <c r="AE335" s="329"/>
      <c r="AF335" s="329"/>
      <c r="AG335" s="329"/>
      <c r="AH335" s="329"/>
      <c r="AI335" s="329"/>
      <c r="AJ335" s="329"/>
      <c r="AK335" s="329"/>
      <c r="AL335" s="329"/>
      <c r="AM335" s="329"/>
      <c r="AN335" s="329"/>
      <c r="AO335" s="329"/>
      <c r="AP335" s="329"/>
      <c r="AQ335" s="329"/>
      <c r="AR335" s="329"/>
      <c r="AS335" s="329"/>
      <c r="AT335" s="329"/>
      <c r="AU335" s="329"/>
      <c r="AV335" s="330"/>
    </row>
    <row r="336" spans="1:48" ht="15.75" x14ac:dyDescent="0.25">
      <c r="A336" s="467"/>
      <c r="B336" s="467"/>
      <c r="C336" s="467"/>
      <c r="D336" s="467"/>
      <c r="E336" s="467"/>
      <c r="F336" s="467"/>
      <c r="G336" s="467"/>
      <c r="H336" s="467"/>
      <c r="I336" s="467"/>
      <c r="J336" s="467"/>
      <c r="K336" s="467"/>
      <c r="L336" s="467"/>
      <c r="M336" s="467"/>
      <c r="N336" s="467"/>
      <c r="O336" s="467"/>
      <c r="P336" s="328"/>
      <c r="Q336" s="328"/>
      <c r="R336" s="328"/>
      <c r="S336" s="328"/>
      <c r="T336" s="328"/>
      <c r="U336" s="328"/>
      <c r="V336" s="328"/>
      <c r="W336" s="328"/>
      <c r="X336" s="328"/>
      <c r="Y336" s="328"/>
      <c r="Z336" s="328"/>
      <c r="AA336" s="328"/>
      <c r="AB336" s="328"/>
      <c r="AC336" s="328"/>
      <c r="AD336" s="329"/>
      <c r="AE336" s="329"/>
      <c r="AF336" s="329"/>
      <c r="AG336" s="329"/>
      <c r="AH336" s="329"/>
      <c r="AI336" s="329"/>
      <c r="AJ336" s="329"/>
      <c r="AK336" s="329"/>
      <c r="AL336" s="329"/>
      <c r="AM336" s="329"/>
      <c r="AN336" s="329"/>
      <c r="AO336" s="329"/>
      <c r="AP336" s="329"/>
      <c r="AQ336" s="329"/>
      <c r="AR336" s="329"/>
      <c r="AS336" s="329"/>
      <c r="AT336" s="329"/>
      <c r="AU336" s="329"/>
      <c r="AV336" s="330"/>
    </row>
    <row r="337" spans="1:48" ht="15.75" x14ac:dyDescent="0.25">
      <c r="A337" s="467"/>
      <c r="B337" s="467"/>
      <c r="C337" s="467"/>
      <c r="D337" s="467"/>
      <c r="E337" s="467"/>
      <c r="F337" s="467"/>
      <c r="G337" s="467"/>
      <c r="H337" s="467"/>
      <c r="I337" s="467"/>
      <c r="J337" s="467"/>
      <c r="K337" s="467"/>
      <c r="L337" s="467"/>
      <c r="M337" s="467"/>
      <c r="N337" s="467"/>
      <c r="O337" s="467"/>
      <c r="P337" s="328"/>
      <c r="Q337" s="328"/>
      <c r="R337" s="328"/>
      <c r="S337" s="328"/>
      <c r="T337" s="328"/>
      <c r="U337" s="328"/>
      <c r="V337" s="328"/>
      <c r="W337" s="328"/>
      <c r="X337" s="328"/>
      <c r="Y337" s="328"/>
      <c r="Z337" s="328"/>
      <c r="AA337" s="328"/>
      <c r="AB337" s="328"/>
      <c r="AC337" s="328"/>
      <c r="AD337" s="329"/>
      <c r="AE337" s="329"/>
      <c r="AF337" s="329"/>
      <c r="AG337" s="329"/>
      <c r="AH337" s="329"/>
      <c r="AI337" s="329"/>
      <c r="AJ337" s="329"/>
      <c r="AK337" s="329"/>
      <c r="AL337" s="329"/>
      <c r="AM337" s="329"/>
      <c r="AN337" s="329"/>
      <c r="AO337" s="329"/>
      <c r="AP337" s="329"/>
      <c r="AQ337" s="329"/>
      <c r="AR337" s="329"/>
      <c r="AS337" s="329"/>
      <c r="AT337" s="329"/>
      <c r="AU337" s="329"/>
      <c r="AV337" s="330"/>
    </row>
    <row r="338" spans="1:48" ht="15.75" x14ac:dyDescent="0.25">
      <c r="A338" s="467"/>
      <c r="B338" s="467"/>
      <c r="C338" s="467"/>
      <c r="D338" s="467"/>
      <c r="E338" s="467"/>
      <c r="F338" s="467"/>
      <c r="G338" s="467"/>
      <c r="H338" s="467"/>
      <c r="I338" s="467"/>
      <c r="J338" s="467"/>
      <c r="K338" s="467"/>
      <c r="L338" s="467"/>
      <c r="M338" s="467"/>
      <c r="N338" s="467"/>
      <c r="O338" s="467"/>
      <c r="P338" s="328"/>
      <c r="Q338" s="328"/>
      <c r="R338" s="328"/>
      <c r="S338" s="328"/>
      <c r="T338" s="328"/>
      <c r="U338" s="328"/>
      <c r="V338" s="328"/>
      <c r="W338" s="328"/>
      <c r="X338" s="328"/>
      <c r="Y338" s="328"/>
      <c r="Z338" s="328"/>
      <c r="AA338" s="328"/>
      <c r="AB338" s="328"/>
      <c r="AC338" s="328"/>
      <c r="AD338" s="329"/>
      <c r="AE338" s="329"/>
      <c r="AF338" s="329"/>
      <c r="AG338" s="329"/>
      <c r="AH338" s="329"/>
      <c r="AI338" s="329"/>
      <c r="AJ338" s="329"/>
      <c r="AK338" s="329"/>
      <c r="AL338" s="329"/>
      <c r="AM338" s="329"/>
      <c r="AN338" s="329"/>
      <c r="AO338" s="329"/>
      <c r="AP338" s="329"/>
      <c r="AQ338" s="329"/>
      <c r="AR338" s="329"/>
      <c r="AS338" s="329"/>
      <c r="AT338" s="329"/>
      <c r="AU338" s="329"/>
      <c r="AV338" s="330"/>
    </row>
    <row r="339" spans="1:48" ht="15.75" x14ac:dyDescent="0.25">
      <c r="A339" s="467"/>
      <c r="B339" s="467"/>
      <c r="C339" s="467"/>
      <c r="D339" s="467"/>
      <c r="E339" s="467"/>
      <c r="F339" s="467"/>
      <c r="G339" s="467"/>
      <c r="H339" s="467"/>
      <c r="I339" s="467"/>
      <c r="J339" s="467"/>
      <c r="K339" s="467"/>
      <c r="L339" s="467"/>
      <c r="M339" s="467"/>
      <c r="N339" s="467"/>
      <c r="O339" s="467"/>
      <c r="P339" s="328"/>
      <c r="Q339" s="328"/>
      <c r="R339" s="328"/>
      <c r="S339" s="328"/>
      <c r="T339" s="328"/>
      <c r="U339" s="328"/>
      <c r="V339" s="328"/>
      <c r="W339" s="328"/>
      <c r="X339" s="328"/>
      <c r="Y339" s="328"/>
      <c r="Z339" s="328"/>
      <c r="AA339" s="328"/>
      <c r="AB339" s="328"/>
      <c r="AC339" s="328"/>
      <c r="AD339" s="329"/>
      <c r="AE339" s="329"/>
      <c r="AF339" s="329"/>
      <c r="AG339" s="329"/>
      <c r="AH339" s="329"/>
      <c r="AI339" s="329"/>
      <c r="AJ339" s="329"/>
      <c r="AK339" s="329"/>
      <c r="AL339" s="329"/>
      <c r="AM339" s="329"/>
      <c r="AN339" s="329"/>
      <c r="AO339" s="329"/>
      <c r="AP339" s="329"/>
      <c r="AQ339" s="329"/>
      <c r="AR339" s="329"/>
      <c r="AS339" s="329"/>
      <c r="AT339" s="329"/>
      <c r="AU339" s="329"/>
      <c r="AV339" s="330"/>
    </row>
    <row r="340" spans="1:48" ht="15.75" x14ac:dyDescent="0.25">
      <c r="A340" s="467"/>
      <c r="B340" s="467"/>
      <c r="C340" s="467"/>
      <c r="D340" s="467"/>
      <c r="E340" s="467"/>
      <c r="F340" s="467"/>
      <c r="G340" s="467"/>
      <c r="H340" s="467"/>
      <c r="I340" s="467"/>
      <c r="J340" s="467"/>
      <c r="K340" s="467"/>
      <c r="L340" s="467"/>
      <c r="M340" s="467"/>
      <c r="N340" s="467"/>
      <c r="O340" s="467"/>
      <c r="P340" s="328"/>
      <c r="Q340" s="328"/>
      <c r="R340" s="328"/>
      <c r="S340" s="328"/>
      <c r="T340" s="328"/>
      <c r="U340" s="328"/>
      <c r="V340" s="328"/>
      <c r="W340" s="328"/>
      <c r="X340" s="328"/>
      <c r="Y340" s="328"/>
      <c r="Z340" s="328"/>
      <c r="AA340" s="328"/>
      <c r="AB340" s="328"/>
      <c r="AC340" s="328"/>
      <c r="AD340" s="329"/>
      <c r="AE340" s="329"/>
      <c r="AF340" s="329"/>
      <c r="AG340" s="329"/>
      <c r="AH340" s="329"/>
      <c r="AI340" s="329"/>
      <c r="AJ340" s="329"/>
      <c r="AK340" s="329"/>
      <c r="AL340" s="329"/>
      <c r="AM340" s="329"/>
      <c r="AN340" s="329"/>
      <c r="AO340" s="329"/>
      <c r="AP340" s="329"/>
      <c r="AQ340" s="329"/>
      <c r="AR340" s="329"/>
      <c r="AS340" s="329"/>
      <c r="AT340" s="329"/>
      <c r="AU340" s="329"/>
      <c r="AV340" s="330"/>
    </row>
    <row r="341" spans="1:48" ht="15.75" x14ac:dyDescent="0.25">
      <c r="A341" s="467"/>
      <c r="B341" s="467"/>
      <c r="C341" s="467"/>
      <c r="D341" s="467"/>
      <c r="E341" s="467"/>
      <c r="F341" s="467"/>
      <c r="G341" s="467"/>
      <c r="H341" s="467"/>
      <c r="I341" s="467"/>
      <c r="J341" s="467"/>
      <c r="K341" s="467"/>
      <c r="L341" s="467"/>
      <c r="M341" s="467"/>
      <c r="N341" s="467"/>
      <c r="O341" s="467"/>
      <c r="P341" s="328"/>
      <c r="Q341" s="328"/>
      <c r="R341" s="328"/>
      <c r="S341" s="328"/>
      <c r="T341" s="328"/>
      <c r="U341" s="328"/>
      <c r="V341" s="328"/>
      <c r="W341" s="328"/>
      <c r="X341" s="328"/>
      <c r="Y341" s="328"/>
      <c r="Z341" s="328"/>
      <c r="AA341" s="328"/>
      <c r="AB341" s="328"/>
      <c r="AC341" s="328"/>
      <c r="AD341" s="329"/>
      <c r="AE341" s="329"/>
      <c r="AF341" s="329"/>
      <c r="AG341" s="329"/>
      <c r="AH341" s="329"/>
      <c r="AI341" s="329"/>
      <c r="AJ341" s="329"/>
      <c r="AK341" s="329"/>
      <c r="AL341" s="329"/>
      <c r="AM341" s="329"/>
      <c r="AN341" s="329"/>
      <c r="AO341" s="329"/>
      <c r="AP341" s="329"/>
      <c r="AQ341" s="329"/>
      <c r="AR341" s="329"/>
      <c r="AS341" s="329"/>
      <c r="AT341" s="329"/>
      <c r="AU341" s="329"/>
      <c r="AV341" s="330"/>
    </row>
    <row r="342" spans="1:48" ht="15.75" x14ac:dyDescent="0.25">
      <c r="A342" s="467"/>
      <c r="B342" s="467"/>
      <c r="C342" s="467"/>
      <c r="D342" s="467"/>
      <c r="E342" s="467"/>
      <c r="F342" s="467"/>
      <c r="G342" s="467"/>
      <c r="H342" s="467"/>
      <c r="I342" s="467"/>
      <c r="J342" s="467"/>
      <c r="K342" s="467"/>
      <c r="L342" s="467"/>
      <c r="M342" s="467"/>
      <c r="N342" s="467"/>
      <c r="O342" s="467"/>
      <c r="P342" s="328"/>
      <c r="Q342" s="328"/>
      <c r="R342" s="328"/>
      <c r="S342" s="328"/>
      <c r="T342" s="328"/>
      <c r="U342" s="328"/>
      <c r="V342" s="328"/>
      <c r="W342" s="328"/>
      <c r="X342" s="328"/>
      <c r="Y342" s="328"/>
      <c r="Z342" s="328"/>
      <c r="AA342" s="328"/>
      <c r="AB342" s="328"/>
      <c r="AC342" s="328"/>
      <c r="AD342" s="329"/>
      <c r="AE342" s="329"/>
      <c r="AF342" s="329"/>
      <c r="AG342" s="329"/>
      <c r="AH342" s="329"/>
      <c r="AI342" s="329"/>
      <c r="AJ342" s="329"/>
      <c r="AK342" s="329"/>
      <c r="AL342" s="329"/>
      <c r="AM342" s="329"/>
      <c r="AN342" s="329"/>
      <c r="AO342" s="329"/>
      <c r="AP342" s="329"/>
      <c r="AQ342" s="329"/>
      <c r="AR342" s="329"/>
      <c r="AS342" s="329"/>
      <c r="AT342" s="329"/>
      <c r="AU342" s="329"/>
      <c r="AV342" s="330"/>
    </row>
    <row r="343" spans="1:48" ht="15.75" x14ac:dyDescent="0.25">
      <c r="A343" s="467"/>
      <c r="B343" s="467"/>
      <c r="C343" s="467"/>
      <c r="D343" s="467"/>
      <c r="E343" s="467"/>
      <c r="F343" s="467"/>
      <c r="G343" s="467"/>
      <c r="H343" s="467"/>
      <c r="I343" s="467"/>
      <c r="J343" s="467"/>
      <c r="K343" s="467"/>
      <c r="L343" s="467"/>
      <c r="M343" s="467"/>
      <c r="N343" s="467"/>
      <c r="O343" s="467"/>
      <c r="P343" s="328"/>
      <c r="Q343" s="328"/>
      <c r="R343" s="328"/>
      <c r="S343" s="328"/>
      <c r="T343" s="328"/>
      <c r="U343" s="328"/>
      <c r="V343" s="328"/>
      <c r="W343" s="328"/>
      <c r="X343" s="328"/>
      <c r="Y343" s="328"/>
      <c r="Z343" s="328"/>
      <c r="AA343" s="328"/>
      <c r="AB343" s="328"/>
      <c r="AC343" s="328"/>
      <c r="AD343" s="329"/>
      <c r="AE343" s="329"/>
      <c r="AF343" s="329"/>
      <c r="AG343" s="329"/>
      <c r="AH343" s="329"/>
      <c r="AI343" s="329"/>
      <c r="AJ343" s="329"/>
      <c r="AK343" s="329"/>
      <c r="AL343" s="329"/>
      <c r="AM343" s="329"/>
      <c r="AN343" s="329"/>
      <c r="AO343" s="329"/>
      <c r="AP343" s="329"/>
      <c r="AQ343" s="329"/>
      <c r="AR343" s="329"/>
      <c r="AS343" s="329"/>
      <c r="AT343" s="329"/>
      <c r="AU343" s="329"/>
      <c r="AV343" s="330"/>
    </row>
    <row r="344" spans="1:48" ht="15.75" x14ac:dyDescent="0.25">
      <c r="A344" s="467"/>
      <c r="B344" s="467"/>
      <c r="C344" s="467"/>
      <c r="D344" s="467"/>
      <c r="E344" s="467"/>
      <c r="F344" s="467"/>
      <c r="G344" s="467"/>
      <c r="H344" s="467"/>
      <c r="I344" s="467"/>
      <c r="J344" s="467"/>
      <c r="K344" s="467"/>
      <c r="L344" s="467"/>
      <c r="M344" s="467"/>
      <c r="N344" s="467"/>
      <c r="O344" s="467"/>
      <c r="P344" s="328"/>
      <c r="Q344" s="328"/>
      <c r="R344" s="328"/>
      <c r="S344" s="328"/>
      <c r="T344" s="328"/>
      <c r="U344" s="328"/>
      <c r="V344" s="328"/>
      <c r="W344" s="328"/>
      <c r="X344" s="328"/>
      <c r="Y344" s="328"/>
      <c r="Z344" s="328"/>
      <c r="AA344" s="328"/>
      <c r="AB344" s="328"/>
      <c r="AC344" s="328"/>
      <c r="AD344" s="329"/>
      <c r="AE344" s="329"/>
      <c r="AF344" s="329"/>
      <c r="AG344" s="329"/>
      <c r="AH344" s="329"/>
      <c r="AI344" s="329"/>
      <c r="AJ344" s="329"/>
      <c r="AK344" s="329"/>
      <c r="AL344" s="329"/>
      <c r="AM344" s="329"/>
      <c r="AN344" s="329"/>
      <c r="AO344" s="329"/>
      <c r="AP344" s="329"/>
      <c r="AQ344" s="329"/>
      <c r="AR344" s="329"/>
      <c r="AS344" s="329"/>
      <c r="AT344" s="329"/>
      <c r="AU344" s="329"/>
      <c r="AV344" s="330"/>
    </row>
    <row r="345" spans="1:48" ht="15.75" x14ac:dyDescent="0.25">
      <c r="A345" s="467"/>
      <c r="B345" s="467"/>
      <c r="C345" s="467"/>
      <c r="D345" s="467"/>
      <c r="E345" s="467"/>
      <c r="F345" s="467"/>
      <c r="G345" s="467"/>
      <c r="H345" s="467"/>
      <c r="I345" s="467"/>
      <c r="J345" s="467"/>
      <c r="K345" s="467"/>
      <c r="L345" s="467"/>
      <c r="M345" s="467"/>
      <c r="N345" s="467"/>
      <c r="O345" s="467"/>
      <c r="P345" s="328"/>
      <c r="Q345" s="328"/>
      <c r="R345" s="328"/>
      <c r="S345" s="328"/>
      <c r="T345" s="328"/>
      <c r="U345" s="328"/>
      <c r="V345" s="328"/>
      <c r="W345" s="328"/>
      <c r="X345" s="328"/>
      <c r="Y345" s="328"/>
      <c r="Z345" s="328"/>
      <c r="AA345" s="328"/>
      <c r="AB345" s="328"/>
      <c r="AC345" s="328"/>
      <c r="AD345" s="329"/>
      <c r="AE345" s="329"/>
      <c r="AF345" s="329"/>
      <c r="AG345" s="329"/>
      <c r="AH345" s="329"/>
      <c r="AI345" s="329"/>
      <c r="AJ345" s="329"/>
      <c r="AK345" s="329"/>
      <c r="AL345" s="329"/>
      <c r="AM345" s="329"/>
      <c r="AN345" s="329"/>
      <c r="AO345" s="329"/>
      <c r="AP345" s="329"/>
      <c r="AQ345" s="329"/>
      <c r="AR345" s="329"/>
      <c r="AS345" s="329"/>
      <c r="AT345" s="329"/>
      <c r="AU345" s="329"/>
      <c r="AV345" s="330"/>
    </row>
    <row r="346" spans="1:48" ht="15.75" x14ac:dyDescent="0.25">
      <c r="A346" s="467"/>
      <c r="B346" s="467"/>
      <c r="C346" s="467"/>
      <c r="D346" s="467"/>
      <c r="E346" s="467"/>
      <c r="F346" s="467"/>
      <c r="G346" s="467"/>
      <c r="H346" s="467"/>
      <c r="I346" s="467"/>
      <c r="J346" s="467"/>
      <c r="K346" s="467"/>
      <c r="L346" s="467"/>
      <c r="M346" s="467"/>
      <c r="N346" s="467"/>
      <c r="O346" s="467"/>
      <c r="P346" s="328"/>
      <c r="Q346" s="328"/>
      <c r="R346" s="328"/>
      <c r="S346" s="328"/>
      <c r="T346" s="328"/>
      <c r="U346" s="328"/>
      <c r="V346" s="328"/>
      <c r="W346" s="328"/>
      <c r="X346" s="328"/>
      <c r="Y346" s="328"/>
      <c r="Z346" s="328"/>
      <c r="AA346" s="328"/>
      <c r="AB346" s="328"/>
      <c r="AC346" s="328"/>
      <c r="AD346" s="329"/>
      <c r="AE346" s="329"/>
      <c r="AF346" s="329"/>
      <c r="AG346" s="329"/>
      <c r="AH346" s="329"/>
      <c r="AI346" s="329"/>
      <c r="AJ346" s="329"/>
      <c r="AK346" s="329"/>
      <c r="AL346" s="329"/>
      <c r="AM346" s="329"/>
      <c r="AN346" s="329"/>
      <c r="AO346" s="329"/>
      <c r="AP346" s="329"/>
      <c r="AQ346" s="329"/>
      <c r="AR346" s="329"/>
      <c r="AS346" s="329"/>
      <c r="AT346" s="329"/>
      <c r="AU346" s="329"/>
      <c r="AV346" s="330"/>
    </row>
    <row r="347" spans="1:48" ht="15.75" x14ac:dyDescent="0.25">
      <c r="A347" s="467"/>
      <c r="B347" s="467"/>
      <c r="C347" s="467"/>
      <c r="D347" s="467"/>
      <c r="E347" s="467"/>
      <c r="F347" s="467"/>
      <c r="G347" s="467"/>
      <c r="H347" s="467"/>
      <c r="I347" s="467"/>
      <c r="J347" s="467"/>
      <c r="K347" s="467"/>
      <c r="L347" s="467"/>
      <c r="M347" s="467"/>
      <c r="N347" s="467"/>
      <c r="O347" s="467"/>
      <c r="P347" s="328"/>
      <c r="Q347" s="328"/>
      <c r="R347" s="328"/>
      <c r="S347" s="328"/>
      <c r="T347" s="328"/>
      <c r="U347" s="328"/>
      <c r="V347" s="328"/>
      <c r="W347" s="328"/>
      <c r="X347" s="328"/>
      <c r="Y347" s="328"/>
      <c r="Z347" s="328"/>
      <c r="AA347" s="328"/>
      <c r="AB347" s="328"/>
      <c r="AC347" s="328"/>
      <c r="AD347" s="329"/>
      <c r="AE347" s="329"/>
      <c r="AF347" s="329"/>
      <c r="AG347" s="329"/>
      <c r="AH347" s="329"/>
      <c r="AI347" s="329"/>
      <c r="AJ347" s="329"/>
      <c r="AK347" s="329"/>
      <c r="AL347" s="329"/>
      <c r="AM347" s="329"/>
      <c r="AN347" s="329"/>
      <c r="AO347" s="329"/>
      <c r="AP347" s="329"/>
      <c r="AQ347" s="329"/>
      <c r="AR347" s="329"/>
      <c r="AS347" s="329"/>
      <c r="AT347" s="329"/>
      <c r="AU347" s="329"/>
      <c r="AV347" s="330"/>
    </row>
    <row r="348" spans="1:48" ht="15.75" x14ac:dyDescent="0.25">
      <c r="A348" s="467"/>
      <c r="B348" s="467"/>
      <c r="C348" s="467"/>
      <c r="D348" s="467"/>
      <c r="E348" s="467"/>
      <c r="F348" s="467"/>
      <c r="G348" s="467"/>
      <c r="H348" s="467"/>
      <c r="I348" s="467"/>
      <c r="J348" s="467"/>
      <c r="K348" s="467"/>
      <c r="L348" s="467"/>
      <c r="M348" s="467"/>
      <c r="N348" s="467"/>
      <c r="O348" s="467"/>
      <c r="P348" s="328"/>
      <c r="Q348" s="328"/>
      <c r="R348" s="328"/>
      <c r="S348" s="328"/>
      <c r="T348" s="328"/>
      <c r="U348" s="328"/>
      <c r="V348" s="328"/>
      <c r="W348" s="328"/>
      <c r="X348" s="328"/>
      <c r="Y348" s="328"/>
      <c r="Z348" s="328"/>
      <c r="AA348" s="328"/>
      <c r="AB348" s="328"/>
      <c r="AC348" s="328"/>
      <c r="AD348" s="329"/>
      <c r="AE348" s="329"/>
      <c r="AF348" s="329"/>
      <c r="AG348" s="329"/>
      <c r="AH348" s="329"/>
      <c r="AI348" s="329"/>
      <c r="AJ348" s="329"/>
      <c r="AK348" s="329"/>
      <c r="AL348" s="329"/>
      <c r="AM348" s="329"/>
      <c r="AN348" s="329"/>
      <c r="AO348" s="329"/>
      <c r="AP348" s="329"/>
      <c r="AQ348" s="329"/>
      <c r="AR348" s="329"/>
      <c r="AS348" s="329"/>
      <c r="AT348" s="329"/>
      <c r="AU348" s="329"/>
      <c r="AV348" s="330"/>
    </row>
    <row r="349" spans="1:48" ht="15.75" x14ac:dyDescent="0.25">
      <c r="A349" s="467"/>
      <c r="B349" s="467"/>
      <c r="C349" s="467"/>
      <c r="D349" s="467"/>
      <c r="E349" s="467"/>
      <c r="F349" s="467"/>
      <c r="G349" s="467"/>
      <c r="H349" s="467"/>
      <c r="I349" s="467"/>
      <c r="J349" s="467"/>
      <c r="K349" s="467"/>
      <c r="L349" s="467"/>
      <c r="M349" s="467"/>
      <c r="N349" s="467"/>
      <c r="O349" s="467"/>
      <c r="P349" s="328"/>
      <c r="Q349" s="328"/>
      <c r="R349" s="328"/>
      <c r="S349" s="328"/>
      <c r="T349" s="328"/>
      <c r="U349" s="328"/>
      <c r="V349" s="328"/>
      <c r="W349" s="328"/>
      <c r="X349" s="328"/>
      <c r="Y349" s="328"/>
      <c r="Z349" s="328"/>
      <c r="AA349" s="328"/>
      <c r="AB349" s="328"/>
      <c r="AC349" s="328"/>
      <c r="AD349" s="329"/>
      <c r="AE349" s="329"/>
      <c r="AF349" s="329"/>
      <c r="AG349" s="329"/>
      <c r="AH349" s="329"/>
      <c r="AI349" s="329"/>
      <c r="AJ349" s="329"/>
      <c r="AK349" s="329"/>
      <c r="AL349" s="329"/>
      <c r="AM349" s="329"/>
      <c r="AN349" s="329"/>
      <c r="AO349" s="329"/>
      <c r="AP349" s="329"/>
      <c r="AQ349" s="329"/>
      <c r="AR349" s="329"/>
      <c r="AS349" s="329"/>
      <c r="AT349" s="329"/>
      <c r="AU349" s="329"/>
      <c r="AV349" s="330"/>
    </row>
    <row r="350" spans="1:48" ht="15.75" x14ac:dyDescent="0.25">
      <c r="A350" s="467"/>
      <c r="B350" s="467"/>
      <c r="C350" s="467"/>
      <c r="D350" s="467"/>
      <c r="E350" s="467"/>
      <c r="F350" s="467"/>
      <c r="G350" s="467"/>
      <c r="H350" s="467"/>
      <c r="I350" s="467"/>
      <c r="J350" s="467"/>
      <c r="K350" s="467"/>
      <c r="L350" s="467"/>
      <c r="M350" s="467"/>
      <c r="N350" s="467"/>
      <c r="O350" s="467"/>
      <c r="P350" s="328"/>
      <c r="Q350" s="328"/>
      <c r="R350" s="328"/>
      <c r="S350" s="328"/>
      <c r="T350" s="328"/>
      <c r="U350" s="328"/>
      <c r="V350" s="328"/>
      <c r="W350" s="328"/>
      <c r="X350" s="328"/>
      <c r="Y350" s="328"/>
      <c r="Z350" s="328"/>
      <c r="AA350" s="328"/>
      <c r="AB350" s="328"/>
      <c r="AC350" s="328"/>
      <c r="AD350" s="329"/>
      <c r="AE350" s="329"/>
      <c r="AF350" s="329"/>
      <c r="AG350" s="329"/>
      <c r="AH350" s="329"/>
      <c r="AI350" s="329"/>
      <c r="AJ350" s="329"/>
      <c r="AK350" s="329"/>
      <c r="AL350" s="329"/>
      <c r="AM350" s="329"/>
      <c r="AN350" s="329"/>
      <c r="AO350" s="329"/>
      <c r="AP350" s="329"/>
      <c r="AQ350" s="329"/>
      <c r="AR350" s="329"/>
      <c r="AS350" s="329"/>
      <c r="AT350" s="329"/>
      <c r="AU350" s="329"/>
      <c r="AV350" s="330"/>
    </row>
    <row r="351" spans="1:48" ht="15.75" x14ac:dyDescent="0.25">
      <c r="A351" s="467"/>
      <c r="B351" s="467"/>
      <c r="C351" s="467"/>
      <c r="D351" s="467"/>
      <c r="E351" s="467"/>
      <c r="F351" s="467"/>
      <c r="G351" s="467"/>
      <c r="H351" s="467"/>
      <c r="I351" s="467"/>
      <c r="J351" s="467"/>
      <c r="K351" s="467"/>
      <c r="L351" s="467"/>
      <c r="M351" s="467"/>
      <c r="N351" s="467"/>
      <c r="O351" s="467"/>
      <c r="P351" s="328"/>
      <c r="Q351" s="328"/>
      <c r="R351" s="328"/>
      <c r="S351" s="328"/>
      <c r="T351" s="328"/>
      <c r="U351" s="328"/>
      <c r="V351" s="328"/>
      <c r="W351" s="328"/>
      <c r="X351" s="328"/>
      <c r="Y351" s="328"/>
      <c r="Z351" s="328"/>
      <c r="AA351" s="328"/>
      <c r="AB351" s="328"/>
      <c r="AC351" s="328"/>
      <c r="AD351" s="329"/>
      <c r="AE351" s="329"/>
      <c r="AF351" s="329"/>
      <c r="AG351" s="329"/>
      <c r="AH351" s="329"/>
      <c r="AI351" s="329"/>
      <c r="AJ351" s="329"/>
      <c r="AK351" s="329"/>
      <c r="AL351" s="329"/>
      <c r="AM351" s="329"/>
      <c r="AN351" s="329"/>
      <c r="AO351" s="329"/>
      <c r="AP351" s="329"/>
      <c r="AQ351" s="329"/>
      <c r="AR351" s="329"/>
      <c r="AS351" s="329"/>
      <c r="AT351" s="329"/>
      <c r="AU351" s="329"/>
      <c r="AV351" s="330"/>
    </row>
    <row r="352" spans="1:48" ht="15.75" x14ac:dyDescent="0.25">
      <c r="A352" s="467"/>
      <c r="B352" s="467"/>
      <c r="C352" s="467"/>
      <c r="D352" s="467"/>
      <c r="E352" s="467"/>
      <c r="F352" s="467"/>
      <c r="G352" s="467"/>
      <c r="H352" s="467"/>
      <c r="I352" s="467"/>
      <c r="J352" s="467"/>
      <c r="K352" s="467"/>
      <c r="L352" s="467"/>
      <c r="M352" s="467"/>
      <c r="N352" s="467"/>
      <c r="O352" s="467"/>
      <c r="P352" s="328"/>
      <c r="Q352" s="328"/>
      <c r="R352" s="328"/>
      <c r="S352" s="328"/>
      <c r="T352" s="328"/>
      <c r="U352" s="328"/>
      <c r="V352" s="328"/>
      <c r="W352" s="328"/>
      <c r="X352" s="328"/>
      <c r="Y352" s="328"/>
      <c r="Z352" s="328"/>
      <c r="AA352" s="328"/>
      <c r="AB352" s="328"/>
      <c r="AC352" s="328"/>
      <c r="AD352" s="329"/>
      <c r="AE352" s="329"/>
      <c r="AF352" s="329"/>
      <c r="AG352" s="329"/>
      <c r="AH352" s="329"/>
      <c r="AI352" s="329"/>
      <c r="AJ352" s="329"/>
      <c r="AK352" s="329"/>
      <c r="AL352" s="329"/>
      <c r="AM352" s="329"/>
      <c r="AN352" s="329"/>
      <c r="AO352" s="329"/>
      <c r="AP352" s="329"/>
      <c r="AQ352" s="329"/>
      <c r="AR352" s="329"/>
      <c r="AS352" s="329"/>
      <c r="AT352" s="329"/>
      <c r="AU352" s="329"/>
      <c r="AV352" s="330"/>
    </row>
    <row r="353" spans="1:48" ht="15.75" x14ac:dyDescent="0.25">
      <c r="A353" s="467"/>
      <c r="B353" s="467"/>
      <c r="C353" s="467"/>
      <c r="D353" s="467"/>
      <c r="E353" s="467"/>
      <c r="F353" s="467"/>
      <c r="G353" s="467"/>
      <c r="H353" s="467"/>
      <c r="I353" s="467"/>
      <c r="J353" s="467"/>
      <c r="K353" s="467"/>
      <c r="L353" s="467"/>
      <c r="M353" s="467"/>
      <c r="N353" s="467"/>
      <c r="O353" s="467"/>
      <c r="P353" s="328"/>
      <c r="Q353" s="328"/>
      <c r="R353" s="328"/>
      <c r="S353" s="328"/>
      <c r="T353" s="328"/>
      <c r="U353" s="328"/>
      <c r="V353" s="328"/>
      <c r="W353" s="328"/>
      <c r="X353" s="328"/>
      <c r="Y353" s="328"/>
      <c r="Z353" s="328"/>
      <c r="AA353" s="328"/>
      <c r="AB353" s="328"/>
      <c r="AC353" s="328"/>
      <c r="AD353" s="329"/>
      <c r="AE353" s="329"/>
      <c r="AF353" s="329"/>
      <c r="AG353" s="329"/>
      <c r="AH353" s="329"/>
      <c r="AI353" s="329"/>
      <c r="AJ353" s="329"/>
      <c r="AK353" s="329"/>
      <c r="AL353" s="329"/>
      <c r="AM353" s="329"/>
      <c r="AN353" s="329"/>
      <c r="AO353" s="329"/>
      <c r="AP353" s="329"/>
      <c r="AQ353" s="329"/>
      <c r="AR353" s="329"/>
      <c r="AS353" s="329"/>
      <c r="AT353" s="329"/>
      <c r="AU353" s="329"/>
      <c r="AV353" s="330"/>
    </row>
    <row r="354" spans="1:48" ht="15.75" x14ac:dyDescent="0.25">
      <c r="A354" s="467"/>
      <c r="B354" s="467"/>
      <c r="C354" s="467"/>
      <c r="D354" s="467"/>
      <c r="E354" s="467"/>
      <c r="F354" s="467"/>
      <c r="G354" s="467"/>
      <c r="H354" s="467"/>
      <c r="I354" s="467"/>
      <c r="J354" s="467"/>
      <c r="K354" s="467"/>
      <c r="L354" s="467"/>
      <c r="M354" s="467"/>
      <c r="N354" s="467"/>
      <c r="O354" s="467"/>
      <c r="P354" s="328"/>
      <c r="Q354" s="328"/>
      <c r="R354" s="328"/>
      <c r="S354" s="328"/>
      <c r="T354" s="328"/>
      <c r="U354" s="328"/>
      <c r="V354" s="328"/>
      <c r="W354" s="328"/>
      <c r="X354" s="328"/>
      <c r="Y354" s="328"/>
      <c r="Z354" s="328"/>
      <c r="AA354" s="328"/>
      <c r="AB354" s="328"/>
      <c r="AC354" s="328"/>
      <c r="AD354" s="329"/>
      <c r="AE354" s="329"/>
      <c r="AF354" s="329"/>
      <c r="AG354" s="329"/>
      <c r="AH354" s="329"/>
      <c r="AI354" s="329"/>
      <c r="AJ354" s="329"/>
      <c r="AK354" s="329"/>
      <c r="AL354" s="329"/>
      <c r="AM354" s="329"/>
      <c r="AN354" s="329"/>
      <c r="AO354" s="329"/>
      <c r="AP354" s="329"/>
      <c r="AQ354" s="329"/>
      <c r="AR354" s="329"/>
      <c r="AS354" s="329"/>
      <c r="AT354" s="329"/>
      <c r="AU354" s="329"/>
      <c r="AV354" s="330"/>
    </row>
    <row r="355" spans="1:48" ht="15.75" x14ac:dyDescent="0.25">
      <c r="A355" s="467"/>
      <c r="B355" s="467"/>
      <c r="C355" s="467"/>
      <c r="D355" s="467"/>
      <c r="E355" s="467"/>
      <c r="F355" s="467"/>
      <c r="G355" s="467"/>
      <c r="H355" s="467"/>
      <c r="I355" s="467"/>
      <c r="J355" s="467"/>
      <c r="K355" s="467"/>
      <c r="L355" s="467"/>
      <c r="M355" s="467"/>
      <c r="N355" s="467"/>
      <c r="O355" s="467"/>
      <c r="P355" s="328"/>
      <c r="Q355" s="328"/>
      <c r="R355" s="328"/>
      <c r="S355" s="328"/>
      <c r="T355" s="328"/>
      <c r="U355" s="328"/>
      <c r="V355" s="328"/>
      <c r="W355" s="328"/>
      <c r="X355" s="328"/>
      <c r="Y355" s="328"/>
      <c r="Z355" s="328"/>
      <c r="AA355" s="328"/>
      <c r="AB355" s="328"/>
      <c r="AC355" s="328"/>
      <c r="AD355" s="329"/>
      <c r="AE355" s="329"/>
      <c r="AF355" s="329"/>
      <c r="AG355" s="329"/>
      <c r="AH355" s="329"/>
      <c r="AI355" s="329"/>
      <c r="AJ355" s="329"/>
      <c r="AK355" s="329"/>
      <c r="AL355" s="329"/>
      <c r="AM355" s="329"/>
      <c r="AN355" s="329"/>
      <c r="AO355" s="329"/>
      <c r="AP355" s="329"/>
      <c r="AQ355" s="329"/>
      <c r="AR355" s="329"/>
      <c r="AS355" s="329"/>
      <c r="AT355" s="329"/>
      <c r="AU355" s="329"/>
      <c r="AV355" s="330"/>
    </row>
    <row r="356" spans="1:48" ht="15.75" x14ac:dyDescent="0.25">
      <c r="A356" s="467"/>
      <c r="B356" s="467"/>
      <c r="C356" s="467"/>
      <c r="D356" s="467"/>
      <c r="E356" s="467"/>
      <c r="F356" s="467"/>
      <c r="G356" s="467"/>
      <c r="H356" s="467"/>
      <c r="I356" s="467"/>
      <c r="J356" s="467"/>
      <c r="K356" s="467"/>
      <c r="L356" s="467"/>
      <c r="M356" s="467"/>
      <c r="N356" s="467"/>
      <c r="O356" s="467"/>
      <c r="P356" s="328"/>
      <c r="Q356" s="328"/>
      <c r="R356" s="328"/>
      <c r="S356" s="328"/>
      <c r="T356" s="328"/>
      <c r="U356" s="328"/>
      <c r="V356" s="328"/>
      <c r="W356" s="328"/>
      <c r="X356" s="328"/>
      <c r="Y356" s="328"/>
      <c r="Z356" s="328"/>
      <c r="AA356" s="328"/>
      <c r="AB356" s="328"/>
      <c r="AC356" s="328"/>
      <c r="AD356" s="329"/>
      <c r="AE356" s="329"/>
      <c r="AF356" s="329"/>
      <c r="AG356" s="329"/>
      <c r="AH356" s="329"/>
      <c r="AI356" s="329"/>
      <c r="AJ356" s="329"/>
      <c r="AK356" s="329"/>
      <c r="AL356" s="329"/>
      <c r="AM356" s="329"/>
      <c r="AN356" s="329"/>
      <c r="AO356" s="329"/>
      <c r="AP356" s="329"/>
      <c r="AQ356" s="329"/>
      <c r="AR356" s="329"/>
      <c r="AS356" s="329"/>
      <c r="AT356" s="329"/>
      <c r="AU356" s="329"/>
      <c r="AV356" s="330"/>
    </row>
    <row r="357" spans="1:48" ht="15.75" x14ac:dyDescent="0.25">
      <c r="A357" s="467"/>
      <c r="B357" s="467"/>
      <c r="C357" s="467"/>
      <c r="D357" s="467"/>
      <c r="E357" s="467"/>
      <c r="F357" s="467"/>
      <c r="G357" s="467"/>
      <c r="H357" s="467"/>
      <c r="I357" s="467"/>
      <c r="J357" s="467"/>
      <c r="K357" s="467"/>
      <c r="L357" s="467"/>
      <c r="M357" s="467"/>
      <c r="N357" s="467"/>
      <c r="O357" s="467"/>
      <c r="P357" s="328"/>
      <c r="Q357" s="328"/>
      <c r="R357" s="328"/>
      <c r="S357" s="328"/>
      <c r="T357" s="328"/>
      <c r="U357" s="328"/>
      <c r="V357" s="328"/>
      <c r="W357" s="328"/>
      <c r="X357" s="328"/>
      <c r="Y357" s="328"/>
      <c r="Z357" s="328"/>
      <c r="AA357" s="328"/>
      <c r="AB357" s="328"/>
      <c r="AC357" s="328"/>
      <c r="AD357" s="329"/>
      <c r="AE357" s="329"/>
      <c r="AF357" s="329"/>
      <c r="AG357" s="329"/>
      <c r="AH357" s="329"/>
      <c r="AI357" s="329"/>
      <c r="AJ357" s="329"/>
      <c r="AK357" s="329"/>
      <c r="AL357" s="329"/>
      <c r="AM357" s="329"/>
      <c r="AN357" s="329"/>
      <c r="AO357" s="329"/>
      <c r="AP357" s="329"/>
      <c r="AQ357" s="329"/>
      <c r="AR357" s="329"/>
      <c r="AS357" s="329"/>
      <c r="AT357" s="329"/>
      <c r="AU357" s="329"/>
      <c r="AV357" s="330"/>
    </row>
    <row r="358" spans="1:48" ht="15.75" x14ac:dyDescent="0.25">
      <c r="A358" s="467"/>
      <c r="B358" s="467"/>
      <c r="C358" s="467"/>
      <c r="D358" s="467"/>
      <c r="E358" s="467"/>
      <c r="F358" s="467"/>
      <c r="G358" s="467"/>
      <c r="H358" s="467"/>
      <c r="I358" s="467"/>
      <c r="J358" s="467"/>
      <c r="K358" s="467"/>
      <c r="L358" s="467"/>
      <c r="M358" s="467"/>
      <c r="N358" s="467"/>
      <c r="O358" s="467"/>
      <c r="P358" s="328"/>
      <c r="Q358" s="328"/>
      <c r="R358" s="328"/>
      <c r="S358" s="328"/>
      <c r="T358" s="328"/>
      <c r="U358" s="328"/>
      <c r="V358" s="328"/>
      <c r="W358" s="328"/>
      <c r="X358" s="328"/>
      <c r="Y358" s="328"/>
      <c r="Z358" s="328"/>
      <c r="AA358" s="328"/>
      <c r="AB358" s="328"/>
      <c r="AC358" s="328"/>
      <c r="AD358" s="329"/>
      <c r="AE358" s="329"/>
      <c r="AF358" s="329"/>
      <c r="AG358" s="329"/>
      <c r="AH358" s="329"/>
      <c r="AI358" s="329"/>
      <c r="AJ358" s="329"/>
      <c r="AK358" s="329"/>
      <c r="AL358" s="329"/>
      <c r="AM358" s="329"/>
      <c r="AN358" s="329"/>
      <c r="AO358" s="329"/>
      <c r="AP358" s="329"/>
      <c r="AQ358" s="329"/>
      <c r="AR358" s="329"/>
      <c r="AS358" s="329"/>
      <c r="AT358" s="329"/>
      <c r="AU358" s="329"/>
      <c r="AV358" s="330"/>
    </row>
    <row r="359" spans="1:48" ht="15.75" x14ac:dyDescent="0.25">
      <c r="A359" s="467"/>
      <c r="B359" s="467"/>
      <c r="C359" s="467"/>
      <c r="D359" s="467"/>
      <c r="E359" s="467"/>
      <c r="F359" s="467"/>
      <c r="G359" s="467"/>
      <c r="H359" s="467"/>
      <c r="I359" s="467"/>
      <c r="J359" s="467"/>
      <c r="K359" s="467"/>
      <c r="L359" s="467"/>
      <c r="M359" s="467"/>
      <c r="N359" s="467"/>
      <c r="O359" s="467"/>
      <c r="P359" s="328"/>
      <c r="Q359" s="328"/>
      <c r="R359" s="328"/>
      <c r="S359" s="328"/>
      <c r="T359" s="328"/>
      <c r="U359" s="328"/>
      <c r="V359" s="328"/>
      <c r="W359" s="328"/>
      <c r="X359" s="328"/>
      <c r="Y359" s="328"/>
      <c r="Z359" s="328"/>
      <c r="AA359" s="328"/>
      <c r="AB359" s="328"/>
      <c r="AC359" s="328"/>
      <c r="AD359" s="329"/>
      <c r="AE359" s="329"/>
      <c r="AF359" s="329"/>
      <c r="AG359" s="329"/>
      <c r="AH359" s="329"/>
      <c r="AI359" s="329"/>
      <c r="AJ359" s="329"/>
      <c r="AK359" s="329"/>
      <c r="AL359" s="329"/>
      <c r="AM359" s="329"/>
      <c r="AN359" s="329"/>
      <c r="AO359" s="329"/>
      <c r="AP359" s="329"/>
      <c r="AQ359" s="329"/>
      <c r="AR359" s="329"/>
      <c r="AS359" s="329"/>
      <c r="AT359" s="329"/>
      <c r="AU359" s="329"/>
      <c r="AV359" s="330"/>
    </row>
    <row r="360" spans="1:48" ht="15.75" x14ac:dyDescent="0.25">
      <c r="A360" s="467"/>
      <c r="B360" s="467"/>
      <c r="C360" s="467"/>
      <c r="D360" s="467"/>
      <c r="E360" s="467"/>
      <c r="F360" s="467"/>
      <c r="G360" s="467"/>
      <c r="H360" s="467"/>
      <c r="I360" s="467"/>
      <c r="J360" s="467"/>
      <c r="K360" s="467"/>
      <c r="L360" s="467"/>
      <c r="M360" s="467"/>
      <c r="N360" s="467"/>
      <c r="O360" s="467"/>
      <c r="P360" s="328"/>
      <c r="Q360" s="328"/>
      <c r="R360" s="328"/>
      <c r="S360" s="328"/>
      <c r="T360" s="328"/>
      <c r="U360" s="328"/>
      <c r="V360" s="328"/>
      <c r="W360" s="328"/>
      <c r="X360" s="328"/>
      <c r="Y360" s="328"/>
      <c r="Z360" s="328"/>
      <c r="AA360" s="328"/>
      <c r="AB360" s="328"/>
      <c r="AC360" s="328"/>
      <c r="AD360" s="329"/>
      <c r="AE360" s="329"/>
      <c r="AF360" s="329"/>
      <c r="AG360" s="329"/>
      <c r="AH360" s="329"/>
      <c r="AI360" s="329"/>
      <c r="AJ360" s="329"/>
      <c r="AK360" s="329"/>
      <c r="AL360" s="329"/>
      <c r="AM360" s="329"/>
      <c r="AN360" s="329"/>
      <c r="AO360" s="329"/>
      <c r="AP360" s="329"/>
      <c r="AQ360" s="329"/>
      <c r="AR360" s="329"/>
      <c r="AS360" s="329"/>
      <c r="AT360" s="329"/>
      <c r="AU360" s="329"/>
      <c r="AV360" s="330"/>
    </row>
    <row r="361" spans="1:48" ht="15.75" x14ac:dyDescent="0.25">
      <c r="A361" s="467"/>
      <c r="B361" s="467"/>
      <c r="C361" s="467"/>
      <c r="D361" s="467"/>
      <c r="E361" s="467"/>
      <c r="F361" s="467"/>
      <c r="G361" s="467"/>
      <c r="H361" s="467"/>
      <c r="I361" s="467"/>
      <c r="J361" s="467"/>
      <c r="K361" s="467"/>
      <c r="L361" s="467"/>
      <c r="M361" s="467"/>
      <c r="N361" s="467"/>
      <c r="O361" s="467"/>
      <c r="P361" s="328"/>
      <c r="Q361" s="328"/>
      <c r="R361" s="328"/>
      <c r="S361" s="328"/>
      <c r="T361" s="328"/>
      <c r="U361" s="328"/>
      <c r="V361" s="328"/>
      <c r="W361" s="328"/>
      <c r="X361" s="328"/>
      <c r="Y361" s="328"/>
      <c r="Z361" s="328"/>
      <c r="AA361" s="328"/>
      <c r="AB361" s="328"/>
      <c r="AC361" s="328"/>
      <c r="AD361" s="329"/>
      <c r="AE361" s="329"/>
      <c r="AF361" s="329"/>
      <c r="AG361" s="329"/>
      <c r="AH361" s="329"/>
      <c r="AI361" s="329"/>
      <c r="AJ361" s="329"/>
      <c r="AK361" s="329"/>
      <c r="AL361" s="329"/>
      <c r="AM361" s="329"/>
      <c r="AN361" s="329"/>
      <c r="AO361" s="329"/>
      <c r="AP361" s="329"/>
      <c r="AQ361" s="329"/>
      <c r="AR361" s="329"/>
      <c r="AS361" s="329"/>
      <c r="AT361" s="329"/>
      <c r="AU361" s="329"/>
      <c r="AV361" s="330"/>
    </row>
    <row r="362" spans="1:48" ht="15.75" x14ac:dyDescent="0.25">
      <c r="A362" s="467"/>
      <c r="B362" s="467"/>
      <c r="C362" s="467"/>
      <c r="D362" s="467"/>
      <c r="E362" s="467"/>
      <c r="F362" s="467"/>
      <c r="G362" s="467"/>
      <c r="H362" s="467"/>
      <c r="I362" s="467"/>
      <c r="J362" s="467"/>
      <c r="K362" s="467"/>
      <c r="L362" s="467"/>
      <c r="M362" s="467"/>
      <c r="N362" s="467"/>
      <c r="O362" s="467"/>
      <c r="P362" s="328"/>
      <c r="Q362" s="328"/>
      <c r="R362" s="328"/>
      <c r="S362" s="328"/>
      <c r="T362" s="328"/>
      <c r="U362" s="328"/>
      <c r="V362" s="328"/>
      <c r="W362" s="328"/>
      <c r="X362" s="328"/>
      <c r="Y362" s="328"/>
      <c r="Z362" s="328"/>
      <c r="AA362" s="328"/>
      <c r="AB362" s="328"/>
      <c r="AC362" s="328"/>
      <c r="AD362" s="329"/>
      <c r="AE362" s="329"/>
      <c r="AF362" s="329"/>
      <c r="AG362" s="329"/>
      <c r="AH362" s="329"/>
      <c r="AI362" s="329"/>
      <c r="AJ362" s="329"/>
      <c r="AK362" s="329"/>
      <c r="AL362" s="329"/>
      <c r="AM362" s="329"/>
      <c r="AN362" s="329"/>
      <c r="AO362" s="329"/>
      <c r="AP362" s="329"/>
      <c r="AQ362" s="329"/>
      <c r="AR362" s="329"/>
      <c r="AS362" s="329"/>
      <c r="AT362" s="329"/>
      <c r="AU362" s="329"/>
      <c r="AV362" s="330"/>
    </row>
    <row r="363" spans="1:48" ht="15.75" x14ac:dyDescent="0.25">
      <c r="A363" s="467"/>
      <c r="B363" s="467"/>
      <c r="C363" s="467"/>
      <c r="D363" s="467"/>
      <c r="E363" s="467"/>
      <c r="F363" s="467"/>
      <c r="G363" s="467"/>
      <c r="H363" s="467"/>
      <c r="I363" s="467"/>
      <c r="J363" s="467"/>
      <c r="K363" s="467"/>
      <c r="L363" s="467"/>
      <c r="M363" s="467"/>
      <c r="N363" s="467"/>
      <c r="O363" s="467"/>
      <c r="P363" s="328"/>
      <c r="Q363" s="328"/>
      <c r="R363" s="328"/>
      <c r="S363" s="328"/>
      <c r="T363" s="328"/>
      <c r="U363" s="328"/>
      <c r="V363" s="328"/>
      <c r="W363" s="328"/>
      <c r="X363" s="328"/>
      <c r="Y363" s="328"/>
      <c r="Z363" s="328"/>
      <c r="AA363" s="328"/>
      <c r="AB363" s="328"/>
      <c r="AC363" s="328"/>
      <c r="AD363" s="329"/>
      <c r="AE363" s="329"/>
      <c r="AF363" s="329"/>
      <c r="AG363" s="329"/>
      <c r="AH363" s="329"/>
      <c r="AI363" s="329"/>
      <c r="AJ363" s="329"/>
      <c r="AK363" s="329"/>
      <c r="AL363" s="329"/>
      <c r="AM363" s="329"/>
      <c r="AN363" s="329"/>
      <c r="AO363" s="329"/>
      <c r="AP363" s="329"/>
      <c r="AQ363" s="329"/>
      <c r="AR363" s="329"/>
      <c r="AS363" s="329"/>
      <c r="AT363" s="329"/>
      <c r="AU363" s="329"/>
      <c r="AV363" s="330"/>
    </row>
    <row r="364" spans="1:48" ht="15.75" x14ac:dyDescent="0.25">
      <c r="A364" s="467"/>
      <c r="B364" s="467"/>
      <c r="C364" s="467"/>
      <c r="D364" s="467"/>
      <c r="E364" s="467"/>
      <c r="F364" s="467"/>
      <c r="G364" s="467"/>
      <c r="H364" s="467"/>
      <c r="I364" s="467"/>
      <c r="J364" s="467"/>
      <c r="K364" s="467"/>
      <c r="L364" s="467"/>
      <c r="M364" s="467"/>
      <c r="N364" s="467"/>
      <c r="O364" s="467"/>
      <c r="P364" s="328"/>
      <c r="Q364" s="328"/>
      <c r="R364" s="328"/>
      <c r="S364" s="328"/>
      <c r="T364" s="328"/>
      <c r="U364" s="328"/>
      <c r="V364" s="328"/>
      <c r="W364" s="328"/>
      <c r="X364" s="328"/>
      <c r="Y364" s="328"/>
      <c r="Z364" s="328"/>
      <c r="AA364" s="328"/>
      <c r="AB364" s="328"/>
      <c r="AC364" s="328"/>
      <c r="AD364" s="329"/>
      <c r="AE364" s="329"/>
      <c r="AF364" s="329"/>
      <c r="AG364" s="329"/>
      <c r="AH364" s="329"/>
      <c r="AI364" s="329"/>
      <c r="AJ364" s="329"/>
      <c r="AK364" s="329"/>
      <c r="AL364" s="329"/>
      <c r="AM364" s="329"/>
      <c r="AN364" s="329"/>
      <c r="AO364" s="329"/>
      <c r="AP364" s="329"/>
      <c r="AQ364" s="329"/>
      <c r="AR364" s="329"/>
      <c r="AS364" s="329"/>
      <c r="AT364" s="329"/>
      <c r="AU364" s="329"/>
      <c r="AV364" s="330"/>
    </row>
    <row r="365" spans="1:48" ht="15.75" x14ac:dyDescent="0.25">
      <c r="A365" s="467"/>
      <c r="B365" s="467"/>
      <c r="C365" s="467"/>
      <c r="D365" s="467"/>
      <c r="E365" s="467"/>
      <c r="F365" s="467"/>
      <c r="G365" s="467"/>
      <c r="H365" s="467"/>
      <c r="I365" s="467"/>
      <c r="J365" s="467"/>
      <c r="K365" s="467"/>
      <c r="L365" s="467"/>
      <c r="M365" s="467"/>
      <c r="N365" s="467"/>
      <c r="O365" s="467"/>
      <c r="P365" s="328"/>
      <c r="Q365" s="328"/>
      <c r="R365" s="328"/>
      <c r="S365" s="328"/>
      <c r="T365" s="328"/>
      <c r="U365" s="328"/>
      <c r="V365" s="328"/>
      <c r="W365" s="328"/>
      <c r="X365" s="328"/>
      <c r="Y365" s="328"/>
      <c r="Z365" s="328"/>
      <c r="AA365" s="328"/>
      <c r="AB365" s="328"/>
      <c r="AC365" s="328"/>
      <c r="AD365" s="329"/>
      <c r="AE365" s="329"/>
      <c r="AF365" s="329"/>
      <c r="AG365" s="329"/>
      <c r="AH365" s="329"/>
      <c r="AI365" s="329"/>
      <c r="AJ365" s="329"/>
      <c r="AK365" s="329"/>
      <c r="AL365" s="329"/>
      <c r="AM365" s="329"/>
      <c r="AN365" s="329"/>
      <c r="AO365" s="329"/>
      <c r="AP365" s="329"/>
      <c r="AQ365" s="329"/>
      <c r="AR365" s="329"/>
      <c r="AS365" s="329"/>
      <c r="AT365" s="329"/>
      <c r="AU365" s="329"/>
      <c r="AV365" s="330"/>
    </row>
    <row r="366" spans="1:48" ht="15.75" x14ac:dyDescent="0.25">
      <c r="A366" s="467"/>
      <c r="B366" s="467"/>
      <c r="C366" s="467"/>
      <c r="D366" s="467"/>
      <c r="E366" s="467"/>
      <c r="F366" s="467"/>
      <c r="G366" s="467"/>
      <c r="H366" s="467"/>
      <c r="I366" s="467"/>
      <c r="J366" s="467"/>
      <c r="K366" s="467"/>
      <c r="L366" s="467"/>
      <c r="M366" s="467"/>
      <c r="N366" s="467"/>
      <c r="O366" s="467"/>
      <c r="P366" s="328"/>
      <c r="Q366" s="328"/>
      <c r="R366" s="328"/>
      <c r="S366" s="328"/>
      <c r="T366" s="328"/>
      <c r="U366" s="328"/>
      <c r="V366" s="328"/>
      <c r="W366" s="328"/>
      <c r="X366" s="328"/>
      <c r="Y366" s="328"/>
      <c r="Z366" s="328"/>
      <c r="AA366" s="328"/>
      <c r="AB366" s="328"/>
      <c r="AC366" s="328"/>
      <c r="AD366" s="329"/>
      <c r="AE366" s="329"/>
      <c r="AF366" s="329"/>
      <c r="AG366" s="329"/>
      <c r="AH366" s="329"/>
      <c r="AI366" s="329"/>
      <c r="AJ366" s="329"/>
      <c r="AK366" s="329"/>
      <c r="AL366" s="329"/>
      <c r="AM366" s="329"/>
      <c r="AN366" s="329"/>
      <c r="AO366" s="329"/>
      <c r="AP366" s="329"/>
      <c r="AQ366" s="329"/>
      <c r="AR366" s="329"/>
      <c r="AS366" s="329"/>
      <c r="AT366" s="329"/>
      <c r="AU366" s="329"/>
      <c r="AV366" s="330"/>
    </row>
    <row r="367" spans="1:48" ht="15.75" x14ac:dyDescent="0.25">
      <c r="A367" s="467"/>
      <c r="B367" s="467"/>
      <c r="C367" s="467"/>
      <c r="D367" s="467"/>
      <c r="E367" s="467"/>
      <c r="F367" s="467"/>
      <c r="G367" s="467"/>
      <c r="H367" s="467"/>
      <c r="I367" s="467"/>
      <c r="J367" s="467"/>
      <c r="K367" s="467"/>
      <c r="L367" s="467"/>
      <c r="M367" s="467"/>
      <c r="N367" s="467"/>
      <c r="O367" s="467"/>
      <c r="P367" s="328"/>
      <c r="Q367" s="328"/>
      <c r="R367" s="328"/>
      <c r="S367" s="328"/>
      <c r="T367" s="328"/>
      <c r="U367" s="328"/>
      <c r="V367" s="328"/>
      <c r="W367" s="328"/>
      <c r="X367" s="328"/>
      <c r="Y367" s="328"/>
      <c r="Z367" s="328"/>
      <c r="AA367" s="328"/>
      <c r="AB367" s="328"/>
      <c r="AC367" s="328"/>
      <c r="AD367" s="329"/>
      <c r="AE367" s="329"/>
      <c r="AF367" s="329"/>
      <c r="AG367" s="329"/>
      <c r="AH367" s="329"/>
      <c r="AI367" s="329"/>
      <c r="AJ367" s="329"/>
      <c r="AK367" s="329"/>
      <c r="AL367" s="329"/>
      <c r="AM367" s="329"/>
      <c r="AN367" s="329"/>
      <c r="AO367" s="329"/>
      <c r="AP367" s="329"/>
      <c r="AQ367" s="329"/>
      <c r="AR367" s="329"/>
      <c r="AS367" s="329"/>
      <c r="AT367" s="329"/>
      <c r="AU367" s="329"/>
      <c r="AV367" s="330"/>
    </row>
    <row r="368" spans="1:48" ht="15.75" x14ac:dyDescent="0.25">
      <c r="A368" s="467"/>
      <c r="B368" s="467"/>
      <c r="C368" s="467"/>
      <c r="D368" s="467"/>
      <c r="E368" s="467"/>
      <c r="F368" s="467"/>
      <c r="G368" s="467"/>
      <c r="H368" s="467"/>
      <c r="I368" s="467"/>
      <c r="J368" s="467"/>
      <c r="K368" s="467"/>
      <c r="L368" s="467"/>
      <c r="M368" s="467"/>
      <c r="N368" s="467"/>
      <c r="O368" s="467"/>
      <c r="P368" s="328"/>
      <c r="Q368" s="328"/>
      <c r="R368" s="328"/>
      <c r="S368" s="328"/>
      <c r="T368" s="328"/>
      <c r="U368" s="328"/>
      <c r="V368" s="328"/>
      <c r="W368" s="328"/>
      <c r="X368" s="328"/>
      <c r="Y368" s="328"/>
      <c r="Z368" s="328"/>
      <c r="AA368" s="328"/>
      <c r="AB368" s="328"/>
      <c r="AC368" s="328"/>
      <c r="AD368" s="329"/>
      <c r="AE368" s="329"/>
      <c r="AF368" s="329"/>
      <c r="AG368" s="329"/>
      <c r="AH368" s="329"/>
      <c r="AI368" s="329"/>
      <c r="AJ368" s="329"/>
      <c r="AK368" s="329"/>
      <c r="AL368" s="329"/>
      <c r="AM368" s="329"/>
      <c r="AN368" s="329"/>
      <c r="AO368" s="329"/>
      <c r="AP368" s="329"/>
      <c r="AQ368" s="329"/>
      <c r="AR368" s="329"/>
      <c r="AS368" s="329"/>
      <c r="AT368" s="329"/>
      <c r="AU368" s="329"/>
      <c r="AV368" s="330"/>
    </row>
    <row r="369" spans="1:48" ht="15.75" x14ac:dyDescent="0.25">
      <c r="A369" s="467"/>
      <c r="B369" s="467"/>
      <c r="C369" s="467"/>
      <c r="D369" s="467"/>
      <c r="E369" s="467"/>
      <c r="F369" s="467"/>
      <c r="G369" s="467"/>
      <c r="H369" s="467"/>
      <c r="I369" s="467"/>
      <c r="J369" s="467"/>
      <c r="K369" s="467"/>
      <c r="L369" s="467"/>
      <c r="M369" s="467"/>
      <c r="N369" s="467"/>
      <c r="O369" s="467"/>
      <c r="P369" s="328"/>
      <c r="Q369" s="328"/>
      <c r="R369" s="328"/>
      <c r="S369" s="328"/>
      <c r="T369" s="328"/>
      <c r="U369" s="328"/>
      <c r="V369" s="328"/>
      <c r="W369" s="328"/>
      <c r="X369" s="328"/>
      <c r="Y369" s="328"/>
      <c r="Z369" s="328"/>
      <c r="AA369" s="328"/>
      <c r="AB369" s="328"/>
      <c r="AC369" s="328"/>
      <c r="AD369" s="329"/>
      <c r="AE369" s="329"/>
      <c r="AF369" s="329"/>
      <c r="AG369" s="329"/>
      <c r="AH369" s="329"/>
      <c r="AI369" s="329"/>
      <c r="AJ369" s="329"/>
      <c r="AK369" s="329"/>
      <c r="AL369" s="329"/>
      <c r="AM369" s="329"/>
      <c r="AN369" s="329"/>
      <c r="AO369" s="329"/>
      <c r="AP369" s="329"/>
      <c r="AQ369" s="329"/>
      <c r="AR369" s="329"/>
      <c r="AS369" s="329"/>
      <c r="AT369" s="329"/>
      <c r="AU369" s="329"/>
      <c r="AV369" s="330"/>
    </row>
    <row r="370" spans="1:48" ht="15.75" x14ac:dyDescent="0.25">
      <c r="A370" s="467"/>
      <c r="B370" s="467"/>
      <c r="C370" s="467"/>
      <c r="D370" s="467"/>
      <c r="E370" s="467"/>
      <c r="F370" s="467"/>
      <c r="G370" s="467"/>
      <c r="H370" s="467"/>
      <c r="I370" s="467"/>
      <c r="J370" s="467"/>
      <c r="K370" s="467"/>
      <c r="L370" s="467"/>
      <c r="M370" s="467"/>
      <c r="N370" s="467"/>
      <c r="O370" s="467"/>
      <c r="P370" s="328"/>
      <c r="Q370" s="328"/>
      <c r="R370" s="328"/>
      <c r="S370" s="328"/>
      <c r="T370" s="328"/>
      <c r="U370" s="328"/>
      <c r="V370" s="328"/>
      <c r="W370" s="328"/>
      <c r="X370" s="328"/>
      <c r="Y370" s="328"/>
      <c r="Z370" s="328"/>
      <c r="AA370" s="328"/>
      <c r="AB370" s="328"/>
      <c r="AC370" s="328"/>
      <c r="AD370" s="329"/>
      <c r="AE370" s="329"/>
      <c r="AF370" s="329"/>
      <c r="AG370" s="329"/>
      <c r="AH370" s="329"/>
      <c r="AI370" s="329"/>
      <c r="AJ370" s="329"/>
      <c r="AK370" s="329"/>
      <c r="AL370" s="329"/>
      <c r="AM370" s="329"/>
      <c r="AN370" s="329"/>
      <c r="AO370" s="329"/>
      <c r="AP370" s="329"/>
      <c r="AQ370" s="329"/>
      <c r="AR370" s="329"/>
      <c r="AS370" s="329"/>
      <c r="AT370" s="329"/>
      <c r="AU370" s="329"/>
      <c r="AV370" s="330"/>
    </row>
    <row r="371" spans="1:48" ht="15.75" x14ac:dyDescent="0.25">
      <c r="A371" s="467"/>
      <c r="B371" s="467"/>
      <c r="C371" s="467"/>
      <c r="D371" s="467"/>
      <c r="E371" s="467"/>
      <c r="F371" s="467"/>
      <c r="G371" s="467"/>
      <c r="H371" s="467"/>
      <c r="I371" s="467"/>
      <c r="J371" s="467"/>
      <c r="K371" s="467"/>
      <c r="L371" s="467"/>
      <c r="M371" s="467"/>
      <c r="N371" s="467"/>
      <c r="O371" s="467"/>
      <c r="P371" s="328"/>
      <c r="Q371" s="328"/>
      <c r="R371" s="328"/>
      <c r="S371" s="328"/>
      <c r="T371" s="328"/>
      <c r="U371" s="328"/>
      <c r="V371" s="328"/>
      <c r="W371" s="328"/>
      <c r="X371" s="328"/>
      <c r="Y371" s="328"/>
      <c r="Z371" s="328"/>
      <c r="AA371" s="328"/>
      <c r="AB371" s="328"/>
      <c r="AC371" s="328"/>
      <c r="AD371" s="329"/>
      <c r="AE371" s="329"/>
      <c r="AF371" s="329"/>
      <c r="AG371" s="329"/>
      <c r="AH371" s="329"/>
      <c r="AI371" s="329"/>
      <c r="AJ371" s="329"/>
      <c r="AK371" s="329"/>
      <c r="AL371" s="329"/>
      <c r="AM371" s="329"/>
      <c r="AN371" s="329"/>
      <c r="AO371" s="329"/>
      <c r="AP371" s="329"/>
      <c r="AQ371" s="329"/>
      <c r="AR371" s="329"/>
      <c r="AS371" s="329"/>
      <c r="AT371" s="329"/>
      <c r="AU371" s="329"/>
      <c r="AV371" s="330"/>
    </row>
    <row r="372" spans="1:48" ht="15.75" x14ac:dyDescent="0.25">
      <c r="A372" s="467"/>
      <c r="B372" s="467"/>
      <c r="C372" s="467"/>
      <c r="D372" s="467"/>
      <c r="E372" s="467"/>
      <c r="F372" s="467"/>
      <c r="G372" s="467"/>
      <c r="H372" s="467"/>
      <c r="I372" s="467"/>
      <c r="J372" s="467"/>
      <c r="K372" s="467"/>
      <c r="L372" s="467"/>
      <c r="M372" s="467"/>
      <c r="N372" s="467"/>
      <c r="O372" s="467"/>
      <c r="P372" s="328"/>
      <c r="Q372" s="328"/>
      <c r="R372" s="328"/>
      <c r="S372" s="328"/>
      <c r="T372" s="328"/>
      <c r="U372" s="328"/>
      <c r="V372" s="328"/>
      <c r="W372" s="328"/>
      <c r="X372" s="328"/>
      <c r="Y372" s="328"/>
      <c r="Z372" s="328"/>
      <c r="AA372" s="328"/>
      <c r="AB372" s="328"/>
      <c r="AC372" s="328"/>
      <c r="AD372" s="329"/>
      <c r="AE372" s="329"/>
      <c r="AF372" s="329"/>
      <c r="AG372" s="329"/>
      <c r="AH372" s="329"/>
      <c r="AI372" s="329"/>
      <c r="AJ372" s="329"/>
      <c r="AK372" s="329"/>
      <c r="AL372" s="329"/>
      <c r="AM372" s="329"/>
      <c r="AN372" s="329"/>
      <c r="AO372" s="329"/>
      <c r="AP372" s="329"/>
      <c r="AQ372" s="329"/>
      <c r="AR372" s="329"/>
      <c r="AS372" s="329"/>
      <c r="AT372" s="329"/>
      <c r="AU372" s="329"/>
      <c r="AV372" s="330"/>
    </row>
    <row r="373" spans="1:48" ht="15.75" x14ac:dyDescent="0.25">
      <c r="A373" s="467"/>
      <c r="B373" s="467"/>
      <c r="C373" s="467"/>
      <c r="D373" s="467"/>
      <c r="E373" s="467"/>
      <c r="F373" s="467"/>
      <c r="G373" s="467"/>
      <c r="H373" s="467"/>
      <c r="I373" s="467"/>
      <c r="J373" s="467"/>
      <c r="K373" s="467"/>
      <c r="L373" s="467"/>
      <c r="M373" s="467"/>
      <c r="N373" s="467"/>
      <c r="O373" s="467"/>
      <c r="P373" s="328"/>
      <c r="Q373" s="328"/>
      <c r="R373" s="328"/>
      <c r="S373" s="328"/>
      <c r="T373" s="328"/>
      <c r="U373" s="328"/>
      <c r="V373" s="328"/>
      <c r="W373" s="328"/>
      <c r="X373" s="328"/>
      <c r="Y373" s="328"/>
      <c r="Z373" s="328"/>
      <c r="AA373" s="328"/>
      <c r="AB373" s="328"/>
      <c r="AC373" s="328"/>
      <c r="AD373" s="329"/>
      <c r="AE373" s="329"/>
      <c r="AF373" s="329"/>
      <c r="AG373" s="329"/>
      <c r="AH373" s="329"/>
      <c r="AI373" s="329"/>
      <c r="AJ373" s="329"/>
      <c r="AK373" s="329"/>
      <c r="AL373" s="329"/>
      <c r="AM373" s="329"/>
      <c r="AN373" s="329"/>
      <c r="AO373" s="329"/>
      <c r="AP373" s="329"/>
      <c r="AQ373" s="329"/>
      <c r="AR373" s="329"/>
      <c r="AS373" s="329"/>
      <c r="AT373" s="329"/>
      <c r="AU373" s="329"/>
      <c r="AV373" s="330"/>
    </row>
    <row r="374" spans="1:48" ht="15.75" x14ac:dyDescent="0.25">
      <c r="A374" s="467"/>
      <c r="B374" s="467"/>
      <c r="C374" s="467"/>
      <c r="D374" s="467"/>
      <c r="E374" s="467"/>
      <c r="F374" s="467"/>
      <c r="G374" s="467"/>
      <c r="H374" s="467"/>
      <c r="I374" s="467"/>
      <c r="J374" s="467"/>
      <c r="K374" s="467"/>
      <c r="L374" s="467"/>
      <c r="M374" s="467"/>
      <c r="N374" s="467"/>
      <c r="O374" s="467"/>
      <c r="P374" s="328"/>
      <c r="Q374" s="328"/>
      <c r="R374" s="328"/>
      <c r="S374" s="328"/>
      <c r="T374" s="328"/>
      <c r="U374" s="328"/>
      <c r="V374" s="328"/>
      <c r="W374" s="328"/>
      <c r="X374" s="328"/>
      <c r="Y374" s="328"/>
      <c r="Z374" s="328"/>
      <c r="AA374" s="328"/>
      <c r="AB374" s="328"/>
      <c r="AC374" s="328"/>
      <c r="AD374" s="329"/>
      <c r="AE374" s="329"/>
      <c r="AF374" s="329"/>
      <c r="AG374" s="329"/>
      <c r="AH374" s="329"/>
      <c r="AI374" s="329"/>
      <c r="AJ374" s="329"/>
      <c r="AK374" s="329"/>
      <c r="AL374" s="329"/>
      <c r="AM374" s="329"/>
      <c r="AN374" s="329"/>
      <c r="AO374" s="329"/>
      <c r="AP374" s="329"/>
      <c r="AQ374" s="329"/>
      <c r="AR374" s="329"/>
      <c r="AS374" s="329"/>
      <c r="AT374" s="329"/>
      <c r="AU374" s="329"/>
      <c r="AV374" s="330"/>
    </row>
    <row r="375" spans="1:48" ht="15.75" x14ac:dyDescent="0.25">
      <c r="A375" s="467"/>
      <c r="B375" s="467"/>
      <c r="C375" s="467"/>
      <c r="D375" s="467"/>
      <c r="E375" s="467"/>
      <c r="F375" s="467"/>
      <c r="G375" s="467"/>
      <c r="H375" s="467"/>
      <c r="I375" s="467"/>
      <c r="J375" s="467"/>
      <c r="K375" s="467"/>
      <c r="L375" s="467"/>
      <c r="M375" s="467"/>
      <c r="N375" s="467"/>
      <c r="O375" s="467"/>
      <c r="P375" s="328"/>
      <c r="Q375" s="328"/>
      <c r="R375" s="328"/>
      <c r="S375" s="328"/>
      <c r="T375" s="328"/>
      <c r="U375" s="328"/>
      <c r="V375" s="328"/>
      <c r="W375" s="328"/>
      <c r="X375" s="328"/>
      <c r="Y375" s="328"/>
      <c r="Z375" s="328"/>
      <c r="AA375" s="328"/>
      <c r="AB375" s="328"/>
      <c r="AC375" s="328"/>
      <c r="AD375" s="329"/>
      <c r="AE375" s="329"/>
      <c r="AF375" s="329"/>
      <c r="AG375" s="329"/>
      <c r="AH375" s="329"/>
      <c r="AI375" s="329"/>
      <c r="AJ375" s="329"/>
      <c r="AK375" s="329"/>
      <c r="AL375" s="329"/>
      <c r="AM375" s="329"/>
      <c r="AN375" s="329"/>
      <c r="AO375" s="329"/>
      <c r="AP375" s="329"/>
      <c r="AQ375" s="329"/>
      <c r="AR375" s="329"/>
      <c r="AS375" s="329"/>
      <c r="AT375" s="329"/>
      <c r="AU375" s="329"/>
      <c r="AV375" s="330"/>
    </row>
    <row r="376" spans="1:48" ht="15.75" x14ac:dyDescent="0.25">
      <c r="A376" s="467"/>
      <c r="B376" s="467"/>
      <c r="C376" s="467"/>
      <c r="D376" s="467"/>
      <c r="E376" s="467"/>
      <c r="F376" s="467"/>
      <c r="G376" s="467"/>
      <c r="H376" s="467"/>
      <c r="I376" s="467"/>
      <c r="J376" s="467"/>
      <c r="K376" s="467"/>
      <c r="L376" s="467"/>
      <c r="M376" s="467"/>
      <c r="N376" s="467"/>
      <c r="O376" s="467"/>
      <c r="P376" s="328"/>
      <c r="Q376" s="328"/>
      <c r="R376" s="328"/>
      <c r="S376" s="328"/>
      <c r="T376" s="328"/>
      <c r="U376" s="328"/>
      <c r="V376" s="328"/>
      <c r="W376" s="328"/>
      <c r="X376" s="328"/>
      <c r="Y376" s="328"/>
      <c r="Z376" s="328"/>
      <c r="AA376" s="328"/>
      <c r="AB376" s="328"/>
      <c r="AC376" s="328"/>
      <c r="AD376" s="329"/>
      <c r="AE376" s="329"/>
      <c r="AF376" s="329"/>
      <c r="AG376" s="329"/>
      <c r="AH376" s="329"/>
      <c r="AI376" s="329"/>
      <c r="AJ376" s="329"/>
      <c r="AK376" s="329"/>
      <c r="AL376" s="329"/>
      <c r="AM376" s="329"/>
      <c r="AN376" s="329"/>
      <c r="AO376" s="329"/>
      <c r="AP376" s="329"/>
      <c r="AQ376" s="329"/>
      <c r="AR376" s="329"/>
      <c r="AS376" s="329"/>
      <c r="AT376" s="329"/>
      <c r="AU376" s="329"/>
      <c r="AV376" s="330"/>
    </row>
    <row r="377" spans="1:48" ht="15.75" x14ac:dyDescent="0.25">
      <c r="A377" s="467"/>
      <c r="B377" s="467"/>
      <c r="C377" s="467"/>
      <c r="D377" s="467"/>
      <c r="E377" s="467"/>
      <c r="F377" s="467"/>
      <c r="G377" s="467"/>
      <c r="H377" s="467"/>
      <c r="I377" s="467"/>
      <c r="J377" s="467"/>
      <c r="K377" s="467"/>
      <c r="L377" s="467"/>
      <c r="M377" s="467"/>
      <c r="N377" s="467"/>
      <c r="O377" s="467"/>
      <c r="P377" s="328"/>
      <c r="Q377" s="328"/>
      <c r="R377" s="328"/>
      <c r="S377" s="328"/>
      <c r="T377" s="328"/>
      <c r="U377" s="328"/>
      <c r="V377" s="328"/>
      <c r="W377" s="328"/>
      <c r="X377" s="328"/>
      <c r="Y377" s="328"/>
      <c r="Z377" s="328"/>
      <c r="AA377" s="328"/>
      <c r="AB377" s="328"/>
      <c r="AC377" s="328"/>
      <c r="AD377" s="329"/>
      <c r="AE377" s="329"/>
      <c r="AF377" s="329"/>
      <c r="AG377" s="329"/>
      <c r="AH377" s="329"/>
      <c r="AI377" s="329"/>
      <c r="AJ377" s="329"/>
      <c r="AK377" s="329"/>
      <c r="AL377" s="329"/>
      <c r="AM377" s="329"/>
      <c r="AN377" s="329"/>
      <c r="AO377" s="329"/>
      <c r="AP377" s="329"/>
      <c r="AQ377" s="329"/>
      <c r="AR377" s="329"/>
      <c r="AS377" s="329"/>
      <c r="AT377" s="329"/>
      <c r="AU377" s="329"/>
      <c r="AV377" s="330"/>
    </row>
    <row r="378" spans="1:48" ht="15.75" x14ac:dyDescent="0.25">
      <c r="A378" s="467"/>
      <c r="B378" s="467"/>
      <c r="C378" s="467"/>
      <c r="D378" s="467"/>
      <c r="E378" s="467"/>
      <c r="F378" s="467"/>
      <c r="G378" s="467"/>
      <c r="H378" s="467"/>
      <c r="I378" s="467"/>
      <c r="J378" s="467"/>
      <c r="K378" s="467"/>
      <c r="L378" s="467"/>
      <c r="M378" s="467"/>
      <c r="N378" s="467"/>
      <c r="O378" s="467"/>
      <c r="P378" s="328"/>
      <c r="Q378" s="328"/>
      <c r="R378" s="328"/>
      <c r="S378" s="328"/>
      <c r="T378" s="328"/>
      <c r="U378" s="328"/>
      <c r="V378" s="328"/>
      <c r="W378" s="328"/>
      <c r="X378" s="328"/>
      <c r="Y378" s="328"/>
      <c r="Z378" s="328"/>
      <c r="AA378" s="328"/>
      <c r="AB378" s="328"/>
      <c r="AC378" s="328"/>
      <c r="AD378" s="329"/>
      <c r="AE378" s="329"/>
      <c r="AF378" s="329"/>
      <c r="AG378" s="329"/>
      <c r="AH378" s="329"/>
      <c r="AI378" s="329"/>
      <c r="AJ378" s="329"/>
      <c r="AK378" s="329"/>
      <c r="AL378" s="329"/>
      <c r="AM378" s="329"/>
      <c r="AN378" s="329"/>
      <c r="AO378" s="329"/>
      <c r="AP378" s="329"/>
      <c r="AQ378" s="329"/>
      <c r="AR378" s="329"/>
      <c r="AS378" s="329"/>
      <c r="AT378" s="329"/>
      <c r="AU378" s="329"/>
      <c r="AV378" s="330"/>
    </row>
    <row r="379" spans="1:48" ht="15.75" x14ac:dyDescent="0.25">
      <c r="A379" s="467"/>
      <c r="B379" s="467"/>
      <c r="C379" s="467"/>
      <c r="D379" s="467"/>
      <c r="E379" s="467"/>
      <c r="F379" s="467"/>
      <c r="G379" s="467"/>
      <c r="H379" s="467"/>
      <c r="I379" s="467"/>
      <c r="J379" s="467"/>
      <c r="K379" s="467"/>
      <c r="L379" s="467"/>
      <c r="M379" s="467"/>
      <c r="N379" s="467"/>
      <c r="O379" s="467"/>
      <c r="P379" s="328"/>
      <c r="Q379" s="328"/>
      <c r="R379" s="328"/>
      <c r="S379" s="328"/>
      <c r="T379" s="328"/>
      <c r="U379" s="328"/>
      <c r="V379" s="328"/>
      <c r="W379" s="328"/>
      <c r="X379" s="328"/>
      <c r="Y379" s="328"/>
      <c r="Z379" s="328"/>
      <c r="AA379" s="328"/>
      <c r="AB379" s="328"/>
      <c r="AC379" s="328"/>
      <c r="AD379" s="329"/>
      <c r="AE379" s="329"/>
      <c r="AF379" s="329"/>
      <c r="AG379" s="329"/>
      <c r="AH379" s="329"/>
      <c r="AI379" s="329"/>
      <c r="AJ379" s="329"/>
      <c r="AK379" s="329"/>
      <c r="AL379" s="329"/>
      <c r="AM379" s="329"/>
      <c r="AN379" s="329"/>
      <c r="AO379" s="329"/>
      <c r="AP379" s="329"/>
      <c r="AQ379" s="329"/>
      <c r="AR379" s="329"/>
      <c r="AS379" s="329"/>
      <c r="AT379" s="329"/>
      <c r="AU379" s="329"/>
      <c r="AV379" s="330"/>
    </row>
    <row r="380" spans="1:48" ht="15.75" x14ac:dyDescent="0.25">
      <c r="A380" s="467"/>
      <c r="B380" s="467"/>
      <c r="C380" s="467"/>
      <c r="D380" s="467"/>
      <c r="E380" s="467"/>
      <c r="F380" s="467"/>
      <c r="G380" s="467"/>
      <c r="H380" s="467"/>
      <c r="I380" s="467"/>
      <c r="J380" s="467"/>
      <c r="K380" s="467"/>
      <c r="L380" s="467"/>
      <c r="M380" s="467"/>
      <c r="N380" s="467"/>
      <c r="O380" s="467"/>
      <c r="P380" s="328"/>
      <c r="Q380" s="328"/>
      <c r="R380" s="328"/>
      <c r="S380" s="328"/>
      <c r="T380" s="328"/>
      <c r="U380" s="328"/>
      <c r="V380" s="328"/>
      <c r="W380" s="328"/>
      <c r="X380" s="328"/>
      <c r="Y380" s="328"/>
      <c r="Z380" s="328"/>
      <c r="AA380" s="328"/>
      <c r="AB380" s="328"/>
      <c r="AC380" s="328"/>
      <c r="AD380" s="329"/>
      <c r="AE380" s="329"/>
      <c r="AF380" s="329"/>
      <c r="AG380" s="329"/>
      <c r="AH380" s="329"/>
      <c r="AI380" s="329"/>
      <c r="AJ380" s="329"/>
      <c r="AK380" s="329"/>
      <c r="AL380" s="329"/>
      <c r="AM380" s="329"/>
      <c r="AN380" s="329"/>
      <c r="AO380" s="329"/>
      <c r="AP380" s="329"/>
      <c r="AQ380" s="329"/>
      <c r="AR380" s="329"/>
      <c r="AS380" s="329"/>
      <c r="AT380" s="329"/>
      <c r="AU380" s="329"/>
      <c r="AV380" s="330"/>
    </row>
    <row r="381" spans="1:48" ht="15.75" x14ac:dyDescent="0.25">
      <c r="A381" s="467"/>
      <c r="B381" s="467"/>
      <c r="C381" s="467"/>
      <c r="D381" s="467"/>
      <c r="E381" s="467"/>
      <c r="F381" s="467"/>
      <c r="G381" s="467"/>
      <c r="H381" s="467"/>
      <c r="I381" s="467"/>
      <c r="J381" s="467"/>
      <c r="K381" s="467"/>
      <c r="L381" s="467"/>
      <c r="M381" s="467"/>
      <c r="N381" s="467"/>
      <c r="O381" s="467"/>
      <c r="P381" s="328"/>
      <c r="Q381" s="328"/>
      <c r="R381" s="328"/>
      <c r="S381" s="328"/>
      <c r="T381" s="328"/>
      <c r="U381" s="328"/>
      <c r="V381" s="328"/>
      <c r="W381" s="328"/>
      <c r="X381" s="328"/>
      <c r="Y381" s="328"/>
      <c r="Z381" s="328"/>
      <c r="AA381" s="328"/>
      <c r="AB381" s="328"/>
      <c r="AC381" s="328"/>
      <c r="AD381" s="329"/>
      <c r="AE381" s="329"/>
      <c r="AF381" s="329"/>
      <c r="AG381" s="329"/>
      <c r="AH381" s="329"/>
      <c r="AI381" s="329"/>
      <c r="AJ381" s="329"/>
      <c r="AK381" s="329"/>
      <c r="AL381" s="329"/>
      <c r="AM381" s="329"/>
      <c r="AN381" s="329"/>
      <c r="AO381" s="329"/>
      <c r="AP381" s="329"/>
      <c r="AQ381" s="329"/>
      <c r="AR381" s="329"/>
      <c r="AS381" s="329"/>
      <c r="AT381" s="329"/>
      <c r="AU381" s="329"/>
      <c r="AV381" s="330"/>
    </row>
    <row r="382" spans="1:48" ht="15.75" x14ac:dyDescent="0.25">
      <c r="A382" s="467"/>
      <c r="B382" s="467"/>
      <c r="C382" s="467"/>
      <c r="D382" s="467"/>
      <c r="E382" s="467"/>
      <c r="F382" s="467"/>
      <c r="G382" s="467"/>
      <c r="H382" s="467"/>
      <c r="I382" s="467"/>
      <c r="J382" s="467"/>
      <c r="K382" s="467"/>
      <c r="L382" s="467"/>
      <c r="M382" s="467"/>
      <c r="N382" s="467"/>
      <c r="O382" s="467"/>
      <c r="P382" s="328"/>
      <c r="Q382" s="328"/>
      <c r="R382" s="328"/>
      <c r="S382" s="328"/>
      <c r="T382" s="328"/>
      <c r="U382" s="328"/>
      <c r="V382" s="328"/>
      <c r="W382" s="328"/>
      <c r="X382" s="328"/>
      <c r="Y382" s="328"/>
      <c r="Z382" s="328"/>
      <c r="AA382" s="328"/>
      <c r="AB382" s="328"/>
      <c r="AC382" s="328"/>
      <c r="AD382" s="329"/>
      <c r="AE382" s="329"/>
      <c r="AF382" s="329"/>
      <c r="AG382" s="329"/>
      <c r="AH382" s="329"/>
      <c r="AI382" s="329"/>
      <c r="AJ382" s="329"/>
      <c r="AK382" s="329"/>
      <c r="AL382" s="329"/>
      <c r="AM382" s="329"/>
      <c r="AN382" s="329"/>
      <c r="AO382" s="329"/>
      <c r="AP382" s="329"/>
      <c r="AQ382" s="329"/>
      <c r="AR382" s="329"/>
      <c r="AS382" s="329"/>
      <c r="AT382" s="329"/>
      <c r="AU382" s="329"/>
      <c r="AV382" s="330"/>
    </row>
    <row r="383" spans="1:48" ht="15.75" x14ac:dyDescent="0.25">
      <c r="A383" s="467"/>
      <c r="B383" s="467"/>
      <c r="C383" s="467"/>
      <c r="D383" s="467"/>
      <c r="E383" s="467"/>
      <c r="F383" s="467"/>
      <c r="G383" s="467"/>
      <c r="H383" s="467"/>
      <c r="I383" s="467"/>
      <c r="J383" s="467"/>
      <c r="K383" s="467"/>
      <c r="L383" s="467"/>
      <c r="M383" s="467"/>
      <c r="N383" s="467"/>
      <c r="O383" s="467"/>
      <c r="P383" s="328"/>
      <c r="Q383" s="328"/>
      <c r="R383" s="328"/>
      <c r="S383" s="328"/>
      <c r="T383" s="328"/>
      <c r="U383" s="328"/>
      <c r="V383" s="328"/>
      <c r="W383" s="328"/>
      <c r="X383" s="328"/>
      <c r="Y383" s="328"/>
      <c r="Z383" s="328"/>
      <c r="AA383" s="328"/>
      <c r="AB383" s="328"/>
      <c r="AC383" s="328"/>
      <c r="AD383" s="329"/>
      <c r="AE383" s="329"/>
      <c r="AF383" s="329"/>
      <c r="AG383" s="329"/>
      <c r="AH383" s="329"/>
      <c r="AI383" s="329"/>
      <c r="AJ383" s="329"/>
      <c r="AK383" s="329"/>
      <c r="AL383" s="329"/>
      <c r="AM383" s="329"/>
      <c r="AN383" s="329"/>
      <c r="AO383" s="329"/>
      <c r="AP383" s="329"/>
      <c r="AQ383" s="329"/>
      <c r="AR383" s="329"/>
      <c r="AS383" s="329"/>
      <c r="AT383" s="329"/>
      <c r="AU383" s="329"/>
      <c r="AV383" s="330"/>
    </row>
    <row r="384" spans="1:48" ht="15.75" x14ac:dyDescent="0.25">
      <c r="A384" s="467"/>
      <c r="B384" s="467"/>
      <c r="C384" s="467"/>
      <c r="D384" s="467"/>
      <c r="E384" s="467"/>
      <c r="F384" s="467"/>
      <c r="G384" s="467"/>
      <c r="H384" s="467"/>
      <c r="I384" s="467"/>
      <c r="J384" s="467"/>
      <c r="K384" s="467"/>
      <c r="L384" s="467"/>
      <c r="M384" s="467"/>
      <c r="N384" s="467"/>
      <c r="O384" s="467"/>
      <c r="P384" s="328"/>
      <c r="Q384" s="328"/>
      <c r="R384" s="328"/>
      <c r="S384" s="328"/>
      <c r="T384" s="328"/>
      <c r="U384" s="328"/>
      <c r="V384" s="328"/>
      <c r="W384" s="328"/>
      <c r="X384" s="328"/>
      <c r="Y384" s="328"/>
      <c r="Z384" s="328"/>
      <c r="AA384" s="328"/>
      <c r="AB384" s="328"/>
      <c r="AC384" s="328"/>
      <c r="AD384" s="329"/>
      <c r="AE384" s="329"/>
      <c r="AF384" s="329"/>
      <c r="AG384" s="329"/>
      <c r="AH384" s="329"/>
      <c r="AI384" s="329"/>
      <c r="AJ384" s="329"/>
      <c r="AK384" s="329"/>
      <c r="AL384" s="329"/>
      <c r="AM384" s="329"/>
      <c r="AN384" s="329"/>
      <c r="AO384" s="329"/>
      <c r="AP384" s="329"/>
      <c r="AQ384" s="329"/>
      <c r="AR384" s="329"/>
      <c r="AS384" s="329"/>
      <c r="AT384" s="329"/>
      <c r="AU384" s="329"/>
      <c r="AV384" s="330"/>
    </row>
    <row r="385" spans="1:48" ht="15.75" x14ac:dyDescent="0.25">
      <c r="A385" s="467"/>
      <c r="B385" s="467"/>
      <c r="C385" s="467"/>
      <c r="D385" s="467"/>
      <c r="E385" s="467"/>
      <c r="F385" s="467"/>
      <c r="G385" s="467"/>
      <c r="H385" s="467"/>
      <c r="I385" s="467"/>
      <c r="J385" s="467"/>
      <c r="K385" s="467"/>
      <c r="L385" s="467"/>
      <c r="M385" s="467"/>
      <c r="N385" s="467"/>
      <c r="O385" s="467"/>
      <c r="P385" s="328"/>
      <c r="Q385" s="328"/>
      <c r="R385" s="328"/>
      <c r="S385" s="328"/>
      <c r="T385" s="328"/>
      <c r="U385" s="328"/>
      <c r="V385" s="328"/>
      <c r="W385" s="328"/>
      <c r="X385" s="328"/>
      <c r="Y385" s="328"/>
      <c r="Z385" s="328"/>
      <c r="AA385" s="328"/>
      <c r="AB385" s="328"/>
      <c r="AC385" s="328"/>
      <c r="AD385" s="329"/>
      <c r="AE385" s="329"/>
      <c r="AF385" s="329"/>
      <c r="AG385" s="329"/>
      <c r="AH385" s="329"/>
      <c r="AI385" s="329"/>
      <c r="AJ385" s="329"/>
      <c r="AK385" s="329"/>
      <c r="AL385" s="329"/>
      <c r="AM385" s="329"/>
      <c r="AN385" s="329"/>
      <c r="AO385" s="329"/>
      <c r="AP385" s="329"/>
      <c r="AQ385" s="329"/>
      <c r="AR385" s="329"/>
      <c r="AS385" s="329"/>
      <c r="AT385" s="329"/>
      <c r="AU385" s="329"/>
      <c r="AV385" s="330"/>
    </row>
    <row r="386" spans="1:48" ht="15.75" x14ac:dyDescent="0.25">
      <c r="A386" s="467"/>
      <c r="B386" s="467"/>
      <c r="C386" s="467"/>
      <c r="D386" s="467"/>
      <c r="E386" s="467"/>
      <c r="F386" s="467"/>
      <c r="G386" s="467"/>
      <c r="H386" s="467"/>
      <c r="I386" s="467"/>
      <c r="J386" s="467"/>
      <c r="K386" s="467"/>
      <c r="L386" s="467"/>
      <c r="M386" s="467"/>
      <c r="N386" s="467"/>
      <c r="O386" s="467"/>
      <c r="P386" s="328"/>
      <c r="Q386" s="328"/>
      <c r="R386" s="328"/>
      <c r="S386" s="328"/>
      <c r="T386" s="328"/>
      <c r="U386" s="328"/>
      <c r="V386" s="328"/>
      <c r="W386" s="328"/>
      <c r="X386" s="328"/>
      <c r="Y386" s="328"/>
      <c r="Z386" s="328"/>
      <c r="AA386" s="328"/>
      <c r="AB386" s="328"/>
      <c r="AC386" s="328"/>
      <c r="AD386" s="329"/>
      <c r="AE386" s="329"/>
      <c r="AF386" s="329"/>
      <c r="AG386" s="329"/>
      <c r="AH386" s="329"/>
      <c r="AI386" s="329"/>
      <c r="AJ386" s="329"/>
      <c r="AK386" s="329"/>
      <c r="AL386" s="329"/>
      <c r="AM386" s="329"/>
      <c r="AN386" s="329"/>
      <c r="AO386" s="329"/>
      <c r="AP386" s="329"/>
      <c r="AQ386" s="329"/>
      <c r="AR386" s="329"/>
      <c r="AS386" s="329"/>
      <c r="AT386" s="329"/>
      <c r="AU386" s="329"/>
      <c r="AV386" s="330"/>
    </row>
    <row r="387" spans="1:48" ht="15.75" x14ac:dyDescent="0.25">
      <c r="A387" s="467"/>
      <c r="B387" s="467"/>
      <c r="C387" s="467"/>
      <c r="D387" s="467"/>
      <c r="E387" s="467"/>
      <c r="F387" s="467"/>
      <c r="G387" s="467"/>
      <c r="H387" s="467"/>
      <c r="I387" s="467"/>
      <c r="J387" s="467"/>
      <c r="K387" s="467"/>
      <c r="L387" s="467"/>
      <c r="M387" s="467"/>
      <c r="N387" s="467"/>
      <c r="O387" s="467"/>
      <c r="P387" s="328"/>
      <c r="Q387" s="328"/>
      <c r="R387" s="328"/>
      <c r="S387" s="328"/>
      <c r="T387" s="328"/>
      <c r="U387" s="328"/>
      <c r="V387" s="328"/>
      <c r="W387" s="328"/>
      <c r="X387" s="328"/>
      <c r="Y387" s="328"/>
      <c r="Z387" s="328"/>
      <c r="AA387" s="328"/>
      <c r="AB387" s="328"/>
      <c r="AC387" s="328"/>
      <c r="AD387" s="329"/>
      <c r="AE387" s="329"/>
      <c r="AF387" s="329"/>
      <c r="AG387" s="329"/>
      <c r="AH387" s="329"/>
      <c r="AI387" s="329"/>
      <c r="AJ387" s="329"/>
      <c r="AK387" s="329"/>
      <c r="AL387" s="329"/>
      <c r="AM387" s="329"/>
      <c r="AN387" s="329"/>
      <c r="AO387" s="329"/>
      <c r="AP387" s="329"/>
      <c r="AQ387" s="329"/>
      <c r="AR387" s="329"/>
      <c r="AS387" s="329"/>
      <c r="AT387" s="329"/>
      <c r="AU387" s="329"/>
      <c r="AV387" s="330"/>
    </row>
    <row r="388" spans="1:48" ht="15.75" x14ac:dyDescent="0.25">
      <c r="A388" s="467"/>
      <c r="B388" s="467"/>
      <c r="C388" s="467"/>
      <c r="D388" s="467"/>
      <c r="E388" s="467"/>
      <c r="F388" s="467"/>
      <c r="G388" s="467"/>
      <c r="H388" s="467"/>
      <c r="I388" s="467"/>
      <c r="J388" s="467"/>
      <c r="K388" s="467"/>
      <c r="L388" s="467"/>
      <c r="M388" s="467"/>
      <c r="N388" s="467"/>
      <c r="O388" s="467"/>
      <c r="P388" s="328"/>
      <c r="Q388" s="328"/>
      <c r="R388" s="328"/>
      <c r="S388" s="328"/>
      <c r="T388" s="328"/>
      <c r="U388" s="328"/>
      <c r="V388" s="328"/>
      <c r="W388" s="328"/>
      <c r="X388" s="328"/>
      <c r="Y388" s="328"/>
      <c r="Z388" s="328"/>
      <c r="AA388" s="328"/>
      <c r="AB388" s="328"/>
      <c r="AC388" s="328"/>
      <c r="AD388" s="329"/>
      <c r="AE388" s="329"/>
      <c r="AF388" s="329"/>
      <c r="AG388" s="329"/>
      <c r="AH388" s="329"/>
      <c r="AI388" s="329"/>
      <c r="AJ388" s="329"/>
      <c r="AK388" s="329"/>
      <c r="AL388" s="329"/>
      <c r="AM388" s="329"/>
      <c r="AN388" s="329"/>
      <c r="AO388" s="329"/>
      <c r="AP388" s="329"/>
      <c r="AQ388" s="329"/>
      <c r="AR388" s="329"/>
      <c r="AS388" s="329"/>
      <c r="AT388" s="329"/>
      <c r="AU388" s="329"/>
      <c r="AV388" s="330"/>
    </row>
    <row r="389" spans="1:48" ht="15.75" x14ac:dyDescent="0.25">
      <c r="A389" s="467"/>
      <c r="B389" s="467"/>
      <c r="C389" s="467"/>
      <c r="D389" s="467"/>
      <c r="E389" s="467"/>
      <c r="F389" s="467"/>
      <c r="G389" s="467"/>
      <c r="H389" s="467"/>
      <c r="I389" s="467"/>
      <c r="J389" s="467"/>
      <c r="K389" s="467"/>
      <c r="L389" s="467"/>
      <c r="M389" s="467"/>
      <c r="N389" s="467"/>
      <c r="O389" s="467"/>
      <c r="P389" s="328"/>
      <c r="Q389" s="328"/>
      <c r="R389" s="328"/>
      <c r="S389" s="328"/>
      <c r="T389" s="328"/>
      <c r="U389" s="328"/>
      <c r="V389" s="328"/>
      <c r="W389" s="328"/>
      <c r="X389" s="328"/>
      <c r="Y389" s="328"/>
      <c r="Z389" s="328"/>
      <c r="AA389" s="328"/>
      <c r="AB389" s="328"/>
      <c r="AC389" s="328"/>
      <c r="AD389" s="329"/>
      <c r="AE389" s="329"/>
      <c r="AF389" s="329"/>
      <c r="AG389" s="329"/>
      <c r="AH389" s="329"/>
      <c r="AI389" s="329"/>
      <c r="AJ389" s="329"/>
      <c r="AK389" s="329"/>
      <c r="AL389" s="329"/>
      <c r="AM389" s="329"/>
      <c r="AN389" s="329"/>
      <c r="AO389" s="329"/>
      <c r="AP389" s="329"/>
      <c r="AQ389" s="329"/>
      <c r="AR389" s="329"/>
      <c r="AS389" s="329"/>
      <c r="AT389" s="329"/>
      <c r="AU389" s="329"/>
      <c r="AV389" s="330"/>
    </row>
    <row r="390" spans="1:48" ht="15.75" x14ac:dyDescent="0.25">
      <c r="A390" s="467"/>
      <c r="B390" s="467"/>
      <c r="C390" s="467"/>
      <c r="D390" s="467"/>
      <c r="E390" s="467"/>
      <c r="F390" s="467"/>
      <c r="G390" s="467"/>
      <c r="H390" s="467"/>
      <c r="I390" s="467"/>
      <c r="J390" s="467"/>
      <c r="K390" s="467"/>
      <c r="L390" s="467"/>
      <c r="M390" s="467"/>
      <c r="N390" s="467"/>
      <c r="O390" s="467"/>
      <c r="P390" s="328"/>
      <c r="Q390" s="328"/>
      <c r="R390" s="328"/>
      <c r="S390" s="328"/>
      <c r="T390" s="328"/>
      <c r="U390" s="328"/>
      <c r="V390" s="328"/>
      <c r="W390" s="328"/>
      <c r="X390" s="328"/>
      <c r="Y390" s="328"/>
      <c r="Z390" s="328"/>
      <c r="AA390" s="328"/>
      <c r="AB390" s="328"/>
      <c r="AC390" s="328"/>
      <c r="AD390" s="329"/>
      <c r="AE390" s="329"/>
      <c r="AF390" s="329"/>
      <c r="AG390" s="329"/>
      <c r="AH390" s="329"/>
      <c r="AI390" s="329"/>
      <c r="AJ390" s="329"/>
      <c r="AK390" s="329"/>
      <c r="AL390" s="329"/>
      <c r="AM390" s="329"/>
      <c r="AN390" s="329"/>
      <c r="AO390" s="329"/>
      <c r="AP390" s="329"/>
      <c r="AQ390" s="329"/>
      <c r="AR390" s="329"/>
      <c r="AS390" s="329"/>
      <c r="AT390" s="329"/>
      <c r="AU390" s="329"/>
      <c r="AV390" s="330"/>
    </row>
    <row r="391" spans="1:48" ht="15.75" x14ac:dyDescent="0.25">
      <c r="A391" s="467"/>
      <c r="B391" s="467"/>
      <c r="C391" s="467"/>
      <c r="D391" s="467"/>
      <c r="E391" s="467"/>
      <c r="F391" s="467"/>
      <c r="G391" s="467"/>
      <c r="H391" s="467"/>
      <c r="I391" s="467"/>
      <c r="J391" s="467"/>
      <c r="K391" s="467"/>
      <c r="L391" s="467"/>
      <c r="M391" s="467"/>
      <c r="N391" s="467"/>
      <c r="O391" s="467"/>
      <c r="P391" s="328"/>
      <c r="Q391" s="328"/>
      <c r="R391" s="328"/>
      <c r="S391" s="328"/>
      <c r="T391" s="328"/>
      <c r="U391" s="328"/>
      <c r="V391" s="328"/>
      <c r="W391" s="328"/>
      <c r="X391" s="328"/>
      <c r="Y391" s="328"/>
      <c r="Z391" s="328"/>
      <c r="AA391" s="328"/>
      <c r="AB391" s="328"/>
      <c r="AC391" s="328"/>
      <c r="AD391" s="329"/>
      <c r="AE391" s="329"/>
      <c r="AF391" s="329"/>
      <c r="AG391" s="329"/>
      <c r="AH391" s="329"/>
      <c r="AI391" s="329"/>
      <c r="AJ391" s="329"/>
      <c r="AK391" s="329"/>
      <c r="AL391" s="329"/>
      <c r="AM391" s="329"/>
      <c r="AN391" s="329"/>
      <c r="AO391" s="329"/>
      <c r="AP391" s="329"/>
      <c r="AQ391" s="329"/>
      <c r="AR391" s="329"/>
      <c r="AS391" s="329"/>
      <c r="AT391" s="329"/>
      <c r="AU391" s="329"/>
      <c r="AV391" s="330"/>
    </row>
    <row r="392" spans="1:48" ht="15.75" x14ac:dyDescent="0.25">
      <c r="A392" s="467"/>
      <c r="B392" s="467"/>
      <c r="C392" s="467"/>
      <c r="D392" s="467"/>
      <c r="E392" s="467"/>
      <c r="F392" s="467"/>
      <c r="G392" s="467"/>
      <c r="H392" s="467"/>
      <c r="I392" s="467"/>
      <c r="J392" s="467"/>
      <c r="K392" s="467"/>
      <c r="L392" s="467"/>
      <c r="M392" s="467"/>
      <c r="N392" s="467"/>
      <c r="O392" s="467"/>
      <c r="P392" s="328"/>
      <c r="Q392" s="328"/>
      <c r="R392" s="328"/>
      <c r="S392" s="328"/>
      <c r="T392" s="328"/>
      <c r="U392" s="328"/>
      <c r="V392" s="328"/>
      <c r="W392" s="328"/>
      <c r="X392" s="328"/>
      <c r="Y392" s="328"/>
      <c r="Z392" s="328"/>
      <c r="AA392" s="328"/>
      <c r="AB392" s="328"/>
      <c r="AC392" s="328"/>
      <c r="AD392" s="329"/>
      <c r="AE392" s="329"/>
      <c r="AF392" s="329"/>
      <c r="AG392" s="329"/>
      <c r="AH392" s="329"/>
      <c r="AI392" s="329"/>
      <c r="AJ392" s="329"/>
      <c r="AK392" s="329"/>
      <c r="AL392" s="329"/>
      <c r="AM392" s="329"/>
      <c r="AN392" s="329"/>
      <c r="AO392" s="329"/>
      <c r="AP392" s="329"/>
      <c r="AQ392" s="329"/>
      <c r="AR392" s="329"/>
      <c r="AS392" s="329"/>
      <c r="AT392" s="329"/>
      <c r="AU392" s="329"/>
      <c r="AV392" s="330"/>
    </row>
    <row r="393" spans="1:48" ht="15.75" x14ac:dyDescent="0.25">
      <c r="A393" s="467"/>
      <c r="B393" s="467"/>
      <c r="C393" s="467"/>
      <c r="D393" s="467"/>
      <c r="E393" s="467"/>
      <c r="F393" s="467"/>
      <c r="G393" s="467"/>
      <c r="H393" s="467"/>
      <c r="I393" s="467"/>
      <c r="J393" s="467"/>
      <c r="K393" s="467"/>
      <c r="L393" s="467"/>
      <c r="M393" s="467"/>
      <c r="N393" s="467"/>
      <c r="O393" s="467"/>
      <c r="P393" s="328"/>
      <c r="Q393" s="328"/>
      <c r="R393" s="328"/>
      <c r="S393" s="328"/>
      <c r="T393" s="328"/>
      <c r="U393" s="328"/>
      <c r="V393" s="328"/>
      <c r="W393" s="328"/>
      <c r="X393" s="328"/>
      <c r="Y393" s="328"/>
      <c r="Z393" s="328"/>
      <c r="AA393" s="328"/>
      <c r="AB393" s="328"/>
      <c r="AC393" s="328"/>
      <c r="AD393" s="329"/>
      <c r="AE393" s="329"/>
      <c r="AF393" s="329"/>
      <c r="AG393" s="329"/>
      <c r="AH393" s="329"/>
      <c r="AI393" s="329"/>
      <c r="AJ393" s="329"/>
      <c r="AK393" s="329"/>
      <c r="AL393" s="329"/>
      <c r="AM393" s="329"/>
      <c r="AN393" s="329"/>
      <c r="AO393" s="329"/>
      <c r="AP393" s="329"/>
      <c r="AQ393" s="329"/>
      <c r="AR393" s="329"/>
      <c r="AS393" s="329"/>
      <c r="AT393" s="329"/>
      <c r="AU393" s="329"/>
      <c r="AV393" s="330"/>
    </row>
    <row r="394" spans="1:48" ht="15.75" x14ac:dyDescent="0.25">
      <c r="A394" s="467"/>
      <c r="B394" s="467"/>
      <c r="C394" s="467"/>
      <c r="D394" s="467"/>
      <c r="E394" s="467"/>
      <c r="F394" s="467"/>
      <c r="G394" s="467"/>
      <c r="H394" s="467"/>
      <c r="I394" s="467"/>
      <c r="J394" s="467"/>
      <c r="K394" s="467"/>
      <c r="L394" s="467"/>
      <c r="M394" s="467"/>
      <c r="N394" s="467"/>
      <c r="O394" s="467"/>
      <c r="P394" s="328"/>
      <c r="Q394" s="328"/>
      <c r="R394" s="328"/>
      <c r="S394" s="328"/>
      <c r="T394" s="328"/>
      <c r="U394" s="328"/>
      <c r="V394" s="328"/>
      <c r="W394" s="328"/>
      <c r="X394" s="328"/>
      <c r="Y394" s="328"/>
      <c r="Z394" s="328"/>
      <c r="AA394" s="328"/>
      <c r="AB394" s="328"/>
      <c r="AC394" s="328"/>
      <c r="AD394" s="329"/>
      <c r="AE394" s="329"/>
      <c r="AF394" s="329"/>
      <c r="AG394" s="329"/>
      <c r="AH394" s="329"/>
      <c r="AI394" s="329"/>
      <c r="AJ394" s="329"/>
      <c r="AK394" s="329"/>
      <c r="AL394" s="329"/>
      <c r="AM394" s="329"/>
      <c r="AN394" s="329"/>
      <c r="AO394" s="329"/>
      <c r="AP394" s="329"/>
      <c r="AQ394" s="329"/>
      <c r="AR394" s="329"/>
      <c r="AS394" s="329"/>
      <c r="AT394" s="329"/>
      <c r="AU394" s="329"/>
      <c r="AV394" s="330"/>
    </row>
    <row r="395" spans="1:48" ht="15.75" x14ac:dyDescent="0.25">
      <c r="A395" s="467"/>
      <c r="B395" s="467"/>
      <c r="C395" s="467"/>
      <c r="D395" s="467"/>
      <c r="E395" s="467"/>
      <c r="F395" s="467"/>
      <c r="G395" s="467"/>
      <c r="H395" s="467"/>
      <c r="I395" s="467"/>
      <c r="J395" s="467"/>
      <c r="K395" s="467"/>
      <c r="L395" s="467"/>
      <c r="M395" s="467"/>
      <c r="N395" s="467"/>
      <c r="O395" s="467"/>
      <c r="P395" s="328"/>
      <c r="Q395" s="328"/>
      <c r="R395" s="328"/>
      <c r="S395" s="328"/>
      <c r="T395" s="328"/>
      <c r="U395" s="328"/>
      <c r="V395" s="328"/>
      <c r="W395" s="328"/>
      <c r="X395" s="328"/>
      <c r="Y395" s="328"/>
      <c r="Z395" s="328"/>
      <c r="AA395" s="328"/>
      <c r="AB395" s="328"/>
      <c r="AC395" s="328"/>
      <c r="AD395" s="329"/>
      <c r="AE395" s="329"/>
      <c r="AF395" s="329"/>
      <c r="AG395" s="329"/>
      <c r="AH395" s="329"/>
      <c r="AI395" s="329"/>
      <c r="AJ395" s="329"/>
      <c r="AK395" s="329"/>
      <c r="AL395" s="329"/>
      <c r="AM395" s="329"/>
      <c r="AN395" s="329"/>
      <c r="AO395" s="329"/>
      <c r="AP395" s="329"/>
      <c r="AQ395" s="329"/>
      <c r="AR395" s="329"/>
      <c r="AS395" s="329"/>
      <c r="AT395" s="329"/>
      <c r="AU395" s="329"/>
      <c r="AV395" s="330"/>
    </row>
    <row r="396" spans="1:48" ht="15.75" x14ac:dyDescent="0.25">
      <c r="A396" s="467"/>
      <c r="B396" s="467"/>
      <c r="C396" s="467"/>
      <c r="D396" s="467"/>
      <c r="E396" s="467"/>
      <c r="F396" s="467"/>
      <c r="G396" s="467"/>
      <c r="H396" s="467"/>
      <c r="I396" s="467"/>
      <c r="J396" s="467"/>
      <c r="K396" s="467"/>
      <c r="L396" s="467"/>
      <c r="M396" s="467"/>
      <c r="N396" s="467"/>
      <c r="O396" s="467"/>
      <c r="P396" s="328"/>
      <c r="Q396" s="328"/>
      <c r="R396" s="328"/>
      <c r="S396" s="328"/>
      <c r="T396" s="328"/>
      <c r="U396" s="328"/>
      <c r="V396" s="328"/>
      <c r="W396" s="328"/>
      <c r="X396" s="328"/>
      <c r="Y396" s="328"/>
      <c r="Z396" s="328"/>
      <c r="AA396" s="328"/>
      <c r="AB396" s="328"/>
      <c r="AC396" s="328"/>
      <c r="AD396" s="329"/>
      <c r="AE396" s="329"/>
      <c r="AF396" s="329"/>
      <c r="AG396" s="329"/>
      <c r="AH396" s="329"/>
      <c r="AI396" s="329"/>
      <c r="AJ396" s="329"/>
      <c r="AK396" s="329"/>
      <c r="AL396" s="329"/>
      <c r="AM396" s="329"/>
      <c r="AN396" s="329"/>
      <c r="AO396" s="329"/>
      <c r="AP396" s="329"/>
      <c r="AQ396" s="329"/>
      <c r="AR396" s="329"/>
      <c r="AS396" s="329"/>
      <c r="AT396" s="329"/>
      <c r="AU396" s="329"/>
      <c r="AV396" s="330"/>
    </row>
    <row r="397" spans="1:48" ht="15.75" x14ac:dyDescent="0.25">
      <c r="A397" s="467"/>
      <c r="B397" s="467"/>
      <c r="C397" s="467"/>
      <c r="D397" s="467"/>
      <c r="E397" s="467"/>
      <c r="F397" s="467"/>
      <c r="G397" s="467"/>
      <c r="H397" s="467"/>
      <c r="I397" s="467"/>
      <c r="J397" s="467"/>
      <c r="K397" s="467"/>
      <c r="L397" s="467"/>
      <c r="M397" s="467"/>
      <c r="N397" s="467"/>
      <c r="O397" s="467"/>
      <c r="P397" s="328"/>
      <c r="Q397" s="328"/>
      <c r="R397" s="328"/>
      <c r="S397" s="328"/>
      <c r="T397" s="328"/>
      <c r="U397" s="328"/>
      <c r="V397" s="328"/>
      <c r="W397" s="328"/>
      <c r="X397" s="328"/>
      <c r="Y397" s="328"/>
      <c r="Z397" s="328"/>
      <c r="AA397" s="328"/>
      <c r="AB397" s="328"/>
      <c r="AC397" s="328"/>
      <c r="AD397" s="329"/>
      <c r="AE397" s="329"/>
      <c r="AF397" s="329"/>
      <c r="AG397" s="329"/>
      <c r="AH397" s="329"/>
      <c r="AI397" s="329"/>
      <c r="AJ397" s="329"/>
      <c r="AK397" s="329"/>
      <c r="AL397" s="329"/>
      <c r="AM397" s="329"/>
      <c r="AN397" s="329"/>
      <c r="AO397" s="329"/>
      <c r="AP397" s="329"/>
      <c r="AQ397" s="329"/>
      <c r="AR397" s="329"/>
      <c r="AS397" s="329"/>
      <c r="AT397" s="329"/>
      <c r="AU397" s="329"/>
      <c r="AV397" s="330"/>
    </row>
    <row r="398" spans="1:48" ht="15.75" x14ac:dyDescent="0.25">
      <c r="A398" s="467"/>
      <c r="B398" s="467"/>
      <c r="C398" s="467"/>
      <c r="D398" s="467"/>
      <c r="E398" s="467"/>
      <c r="F398" s="467"/>
      <c r="G398" s="467"/>
      <c r="H398" s="467"/>
      <c r="I398" s="467"/>
      <c r="J398" s="467"/>
      <c r="K398" s="467"/>
      <c r="L398" s="467"/>
      <c r="M398" s="467"/>
      <c r="N398" s="467"/>
      <c r="O398" s="467"/>
      <c r="P398" s="328"/>
      <c r="Q398" s="328"/>
      <c r="R398" s="328"/>
      <c r="S398" s="328"/>
      <c r="T398" s="328"/>
      <c r="U398" s="328"/>
      <c r="V398" s="328"/>
      <c r="W398" s="328"/>
      <c r="X398" s="328"/>
      <c r="Y398" s="328"/>
      <c r="Z398" s="328"/>
      <c r="AA398" s="328"/>
      <c r="AB398" s="328"/>
      <c r="AC398" s="328"/>
      <c r="AD398" s="329"/>
      <c r="AE398" s="329"/>
      <c r="AF398" s="329"/>
      <c r="AG398" s="329"/>
      <c r="AH398" s="329"/>
      <c r="AI398" s="329"/>
      <c r="AJ398" s="329"/>
      <c r="AK398" s="329"/>
      <c r="AL398" s="329"/>
      <c r="AM398" s="329"/>
      <c r="AN398" s="329"/>
      <c r="AO398" s="329"/>
      <c r="AP398" s="329"/>
      <c r="AQ398" s="329"/>
      <c r="AR398" s="329"/>
      <c r="AS398" s="329"/>
      <c r="AT398" s="329"/>
      <c r="AU398" s="329"/>
      <c r="AV398" s="330"/>
    </row>
    <row r="399" spans="1:48" ht="15.75" x14ac:dyDescent="0.25">
      <c r="A399" s="467"/>
      <c r="B399" s="467"/>
      <c r="C399" s="467"/>
      <c r="D399" s="467"/>
      <c r="E399" s="467"/>
      <c r="F399" s="467"/>
      <c r="G399" s="467"/>
      <c r="H399" s="467"/>
      <c r="I399" s="467"/>
      <c r="J399" s="467"/>
      <c r="K399" s="467"/>
      <c r="L399" s="467"/>
      <c r="M399" s="467"/>
      <c r="N399" s="467"/>
      <c r="O399" s="467"/>
      <c r="P399" s="328"/>
      <c r="Q399" s="328"/>
      <c r="R399" s="328"/>
      <c r="S399" s="328"/>
      <c r="T399" s="328"/>
      <c r="U399" s="328"/>
      <c r="V399" s="328"/>
      <c r="W399" s="328"/>
      <c r="X399" s="328"/>
      <c r="Y399" s="328"/>
      <c r="Z399" s="328"/>
      <c r="AA399" s="328"/>
      <c r="AB399" s="328"/>
      <c r="AC399" s="328"/>
      <c r="AD399" s="329"/>
      <c r="AE399" s="329"/>
      <c r="AF399" s="329"/>
      <c r="AG399" s="329"/>
      <c r="AH399" s="329"/>
      <c r="AI399" s="329"/>
      <c r="AJ399" s="329"/>
      <c r="AK399" s="329"/>
      <c r="AL399" s="329"/>
      <c r="AM399" s="329"/>
      <c r="AN399" s="329"/>
      <c r="AO399" s="329"/>
      <c r="AP399" s="329"/>
      <c r="AQ399" s="329"/>
      <c r="AR399" s="329"/>
      <c r="AS399" s="329"/>
      <c r="AT399" s="329"/>
      <c r="AU399" s="329"/>
      <c r="AV399" s="330"/>
    </row>
    <row r="400" spans="1:48" ht="15.75" x14ac:dyDescent="0.25">
      <c r="A400" s="467"/>
      <c r="B400" s="467"/>
      <c r="C400" s="467"/>
      <c r="D400" s="467"/>
      <c r="E400" s="467"/>
      <c r="F400" s="467"/>
      <c r="G400" s="467"/>
      <c r="H400" s="467"/>
      <c r="I400" s="467"/>
      <c r="J400" s="467"/>
      <c r="K400" s="467"/>
      <c r="L400" s="467"/>
      <c r="M400" s="467"/>
      <c r="N400" s="467"/>
      <c r="O400" s="467"/>
      <c r="P400" s="328"/>
      <c r="Q400" s="328"/>
      <c r="R400" s="328"/>
      <c r="S400" s="328"/>
      <c r="T400" s="328"/>
      <c r="U400" s="328"/>
      <c r="V400" s="328"/>
      <c r="W400" s="328"/>
      <c r="X400" s="328"/>
      <c r="Y400" s="328"/>
      <c r="Z400" s="328"/>
      <c r="AA400" s="328"/>
      <c r="AB400" s="328"/>
      <c r="AC400" s="328"/>
      <c r="AD400" s="329"/>
      <c r="AE400" s="329"/>
      <c r="AF400" s="329"/>
      <c r="AG400" s="329"/>
      <c r="AH400" s="329"/>
      <c r="AI400" s="329"/>
      <c r="AJ400" s="329"/>
      <c r="AK400" s="329"/>
      <c r="AL400" s="329"/>
      <c r="AM400" s="329"/>
      <c r="AN400" s="329"/>
      <c r="AO400" s="329"/>
      <c r="AP400" s="329"/>
      <c r="AQ400" s="329"/>
      <c r="AR400" s="329"/>
      <c r="AS400" s="329"/>
      <c r="AT400" s="329"/>
      <c r="AU400" s="329"/>
      <c r="AV400" s="330"/>
    </row>
    <row r="401" spans="1:48" ht="15.75" x14ac:dyDescent="0.25">
      <c r="A401" s="467"/>
      <c r="B401" s="467"/>
      <c r="C401" s="467"/>
      <c r="D401" s="467"/>
      <c r="E401" s="467"/>
      <c r="F401" s="467"/>
      <c r="G401" s="467"/>
      <c r="H401" s="467"/>
      <c r="I401" s="467"/>
      <c r="J401" s="467"/>
      <c r="K401" s="467"/>
      <c r="L401" s="467"/>
      <c r="M401" s="467"/>
      <c r="N401" s="467"/>
      <c r="O401" s="467"/>
      <c r="P401" s="328"/>
      <c r="Q401" s="328"/>
      <c r="R401" s="328"/>
      <c r="S401" s="328"/>
      <c r="T401" s="328"/>
      <c r="U401" s="328"/>
      <c r="V401" s="328"/>
      <c r="W401" s="328"/>
      <c r="X401" s="328"/>
      <c r="Y401" s="328"/>
      <c r="Z401" s="328"/>
      <c r="AA401" s="328"/>
      <c r="AB401" s="328"/>
      <c r="AC401" s="328"/>
      <c r="AD401" s="329"/>
      <c r="AE401" s="329"/>
      <c r="AF401" s="329"/>
      <c r="AG401" s="329"/>
      <c r="AH401" s="329"/>
      <c r="AI401" s="329"/>
      <c r="AJ401" s="329"/>
      <c r="AK401" s="329"/>
      <c r="AL401" s="329"/>
      <c r="AM401" s="329"/>
      <c r="AN401" s="329"/>
      <c r="AO401" s="329"/>
      <c r="AP401" s="329"/>
      <c r="AQ401" s="329"/>
      <c r="AR401" s="329"/>
      <c r="AS401" s="329"/>
      <c r="AT401" s="329"/>
      <c r="AU401" s="329"/>
      <c r="AV401" s="330"/>
    </row>
    <row r="402" spans="1:48" ht="15.75" x14ac:dyDescent="0.25">
      <c r="A402" s="467"/>
      <c r="B402" s="467"/>
      <c r="C402" s="467"/>
      <c r="D402" s="467"/>
      <c r="E402" s="467"/>
      <c r="F402" s="467"/>
      <c r="G402" s="467"/>
      <c r="H402" s="467"/>
      <c r="I402" s="467"/>
      <c r="J402" s="467"/>
      <c r="K402" s="467"/>
      <c r="L402" s="467"/>
      <c r="M402" s="467"/>
      <c r="N402" s="467"/>
      <c r="O402" s="467"/>
      <c r="P402" s="328"/>
      <c r="Q402" s="328"/>
      <c r="R402" s="328"/>
      <c r="S402" s="328"/>
      <c r="T402" s="328"/>
      <c r="U402" s="328"/>
      <c r="V402" s="328"/>
      <c r="W402" s="328"/>
      <c r="X402" s="328"/>
      <c r="Y402" s="328"/>
      <c r="Z402" s="328"/>
      <c r="AA402" s="328"/>
      <c r="AB402" s="328"/>
      <c r="AC402" s="328"/>
      <c r="AD402" s="329"/>
      <c r="AE402" s="329"/>
      <c r="AF402" s="329"/>
      <c r="AG402" s="329"/>
      <c r="AH402" s="329"/>
      <c r="AI402" s="329"/>
      <c r="AJ402" s="329"/>
      <c r="AK402" s="329"/>
      <c r="AL402" s="329"/>
      <c r="AM402" s="329"/>
      <c r="AN402" s="329"/>
      <c r="AO402" s="329"/>
      <c r="AP402" s="329"/>
      <c r="AQ402" s="329"/>
      <c r="AR402" s="329"/>
      <c r="AS402" s="329"/>
      <c r="AT402" s="329"/>
      <c r="AU402" s="329"/>
      <c r="AV402" s="330"/>
    </row>
    <row r="403" spans="1:48" x14ac:dyDescent="0.2">
      <c r="A403" s="328"/>
      <c r="B403" s="328"/>
      <c r="C403" s="328"/>
      <c r="D403" s="328"/>
      <c r="E403" s="328"/>
      <c r="F403" s="328"/>
      <c r="G403" s="328"/>
      <c r="H403" s="328"/>
      <c r="I403" s="328"/>
      <c r="J403" s="328"/>
      <c r="K403" s="328"/>
      <c r="L403" s="328"/>
      <c r="M403" s="328"/>
      <c r="N403" s="328"/>
      <c r="O403" s="328"/>
      <c r="P403" s="328"/>
      <c r="Q403" s="328"/>
      <c r="R403" s="328"/>
      <c r="S403" s="328"/>
      <c r="T403" s="328"/>
      <c r="U403" s="328"/>
      <c r="V403" s="328"/>
      <c r="W403" s="328"/>
      <c r="X403" s="328"/>
      <c r="Y403" s="328"/>
      <c r="Z403" s="328"/>
      <c r="AA403" s="328"/>
      <c r="AB403" s="328"/>
      <c r="AC403" s="328"/>
      <c r="AD403" s="329"/>
      <c r="AE403" s="329"/>
      <c r="AF403" s="329"/>
      <c r="AG403" s="329"/>
      <c r="AH403" s="329"/>
      <c r="AI403" s="329"/>
      <c r="AJ403" s="329"/>
      <c r="AK403" s="329"/>
      <c r="AL403" s="329"/>
      <c r="AM403" s="329"/>
      <c r="AN403" s="329"/>
      <c r="AO403" s="329"/>
      <c r="AP403" s="329"/>
      <c r="AQ403" s="329"/>
      <c r="AR403" s="329"/>
      <c r="AS403" s="329"/>
      <c r="AT403" s="329"/>
      <c r="AU403" s="329"/>
      <c r="AV403" s="330"/>
    </row>
    <row r="404" spans="1:48" x14ac:dyDescent="0.2">
      <c r="A404" s="328"/>
      <c r="B404" s="328"/>
      <c r="C404" s="328"/>
      <c r="D404" s="328"/>
      <c r="E404" s="328"/>
      <c r="F404" s="328"/>
      <c r="G404" s="328"/>
      <c r="H404" s="328"/>
      <c r="I404" s="328"/>
      <c r="J404" s="328"/>
      <c r="K404" s="328"/>
      <c r="L404" s="328"/>
      <c r="M404" s="328"/>
      <c r="N404" s="328"/>
      <c r="O404" s="328"/>
      <c r="P404" s="328"/>
      <c r="Q404" s="328"/>
      <c r="R404" s="328"/>
      <c r="S404" s="328"/>
      <c r="T404" s="328"/>
      <c r="U404" s="328"/>
      <c r="V404" s="328"/>
      <c r="W404" s="328"/>
      <c r="X404" s="328"/>
      <c r="Y404" s="328"/>
      <c r="Z404" s="328"/>
      <c r="AA404" s="328"/>
      <c r="AB404" s="328"/>
      <c r="AC404" s="328"/>
      <c r="AD404" s="329"/>
      <c r="AE404" s="329"/>
      <c r="AF404" s="329"/>
      <c r="AG404" s="329"/>
      <c r="AH404" s="329"/>
      <c r="AI404" s="329"/>
      <c r="AJ404" s="329"/>
      <c r="AK404" s="329"/>
      <c r="AL404" s="329"/>
      <c r="AM404" s="329"/>
      <c r="AN404" s="329"/>
      <c r="AO404" s="329"/>
      <c r="AP404" s="329"/>
      <c r="AQ404" s="329"/>
      <c r="AR404" s="329"/>
      <c r="AS404" s="329"/>
      <c r="AT404" s="329"/>
      <c r="AU404" s="329"/>
      <c r="AV404" s="330"/>
    </row>
    <row r="405" spans="1:48" x14ac:dyDescent="0.2">
      <c r="A405" s="328"/>
      <c r="B405" s="328"/>
      <c r="C405" s="328"/>
      <c r="D405" s="328"/>
      <c r="E405" s="328"/>
      <c r="F405" s="328"/>
      <c r="G405" s="328"/>
      <c r="H405" s="328"/>
      <c r="I405" s="328"/>
      <c r="J405" s="328"/>
      <c r="K405" s="328"/>
      <c r="L405" s="328"/>
      <c r="M405" s="328"/>
      <c r="N405" s="328"/>
      <c r="O405" s="328"/>
      <c r="P405" s="328"/>
      <c r="Q405" s="328"/>
      <c r="R405" s="328"/>
      <c r="S405" s="328"/>
      <c r="T405" s="328"/>
      <c r="U405" s="328"/>
      <c r="V405" s="328"/>
      <c r="W405" s="328"/>
      <c r="X405" s="328"/>
      <c r="Y405" s="328"/>
      <c r="Z405" s="328"/>
      <c r="AA405" s="328"/>
      <c r="AB405" s="328"/>
      <c r="AC405" s="328"/>
      <c r="AD405" s="329"/>
      <c r="AE405" s="329"/>
      <c r="AF405" s="329"/>
      <c r="AG405" s="329"/>
      <c r="AH405" s="329"/>
      <c r="AI405" s="329"/>
      <c r="AJ405" s="329"/>
      <c r="AK405" s="329"/>
      <c r="AL405" s="329"/>
      <c r="AM405" s="329"/>
      <c r="AN405" s="329"/>
      <c r="AO405" s="329"/>
      <c r="AP405" s="329"/>
      <c r="AQ405" s="329"/>
      <c r="AR405" s="329"/>
      <c r="AS405" s="329"/>
      <c r="AT405" s="329"/>
      <c r="AU405" s="329"/>
      <c r="AV405" s="330"/>
    </row>
    <row r="406" spans="1:48" x14ac:dyDescent="0.2">
      <c r="A406" s="328"/>
      <c r="B406" s="328"/>
      <c r="C406" s="328"/>
      <c r="D406" s="328"/>
      <c r="E406" s="328"/>
      <c r="F406" s="328"/>
      <c r="G406" s="328"/>
      <c r="H406" s="328"/>
      <c r="I406" s="328"/>
      <c r="J406" s="328"/>
      <c r="K406" s="328"/>
      <c r="L406" s="328"/>
      <c r="M406" s="328"/>
      <c r="N406" s="328"/>
      <c r="O406" s="328"/>
      <c r="P406" s="328"/>
      <c r="Q406" s="328"/>
      <c r="R406" s="328"/>
      <c r="S406" s="328"/>
      <c r="T406" s="328"/>
      <c r="U406" s="328"/>
      <c r="V406" s="328"/>
      <c r="W406" s="328"/>
      <c r="X406" s="328"/>
      <c r="Y406" s="328"/>
      <c r="Z406" s="328"/>
      <c r="AA406" s="328"/>
      <c r="AB406" s="328"/>
      <c r="AC406" s="328"/>
      <c r="AD406" s="329"/>
      <c r="AE406" s="329"/>
      <c r="AF406" s="329"/>
      <c r="AG406" s="329"/>
      <c r="AH406" s="329"/>
      <c r="AI406" s="329"/>
      <c r="AJ406" s="329"/>
      <c r="AK406" s="329"/>
      <c r="AL406" s="329"/>
      <c r="AM406" s="329"/>
      <c r="AN406" s="329"/>
      <c r="AO406" s="329"/>
      <c r="AP406" s="329"/>
      <c r="AQ406" s="329"/>
      <c r="AR406" s="329"/>
      <c r="AS406" s="329"/>
      <c r="AT406" s="329"/>
      <c r="AU406" s="329"/>
      <c r="AV406" s="330"/>
    </row>
    <row r="407" spans="1:48" x14ac:dyDescent="0.2">
      <c r="A407" s="328"/>
      <c r="B407" s="328"/>
      <c r="C407" s="328"/>
      <c r="D407" s="328"/>
      <c r="E407" s="328"/>
      <c r="F407" s="328"/>
      <c r="G407" s="328"/>
      <c r="H407" s="328"/>
      <c r="I407" s="328"/>
      <c r="J407" s="328"/>
      <c r="K407" s="328"/>
      <c r="L407" s="328"/>
      <c r="M407" s="328"/>
      <c r="N407" s="328"/>
      <c r="O407" s="328"/>
      <c r="P407" s="328"/>
      <c r="Q407" s="328"/>
      <c r="R407" s="328"/>
      <c r="S407" s="328"/>
      <c r="T407" s="328"/>
      <c r="U407" s="328"/>
      <c r="V407" s="328"/>
      <c r="W407" s="328"/>
      <c r="X407" s="328"/>
      <c r="Y407" s="328"/>
      <c r="Z407" s="328"/>
      <c r="AA407" s="328"/>
      <c r="AB407" s="328"/>
      <c r="AC407" s="328"/>
      <c r="AD407" s="329"/>
      <c r="AE407" s="329"/>
      <c r="AF407" s="329"/>
      <c r="AG407" s="329"/>
      <c r="AH407" s="329"/>
      <c r="AI407" s="329"/>
      <c r="AJ407" s="329"/>
      <c r="AK407" s="329"/>
      <c r="AL407" s="329"/>
      <c r="AM407" s="329"/>
      <c r="AN407" s="329"/>
      <c r="AO407" s="329"/>
      <c r="AP407" s="329"/>
      <c r="AQ407" s="329"/>
      <c r="AR407" s="329"/>
      <c r="AS407" s="329"/>
      <c r="AT407" s="329"/>
      <c r="AU407" s="329"/>
      <c r="AV407" s="330"/>
    </row>
    <row r="408" spans="1:48" x14ac:dyDescent="0.2">
      <c r="A408" s="328"/>
      <c r="B408" s="328"/>
      <c r="C408" s="328"/>
      <c r="D408" s="328"/>
      <c r="E408" s="328"/>
      <c r="F408" s="328"/>
      <c r="G408" s="328"/>
      <c r="H408" s="328"/>
      <c r="I408" s="328"/>
      <c r="J408" s="328"/>
      <c r="K408" s="328"/>
      <c r="L408" s="328"/>
      <c r="M408" s="328"/>
      <c r="N408" s="328"/>
      <c r="O408" s="328"/>
      <c r="P408" s="328"/>
      <c r="Q408" s="328"/>
      <c r="R408" s="328"/>
      <c r="S408" s="328"/>
      <c r="T408" s="328"/>
      <c r="U408" s="328"/>
      <c r="V408" s="328"/>
      <c r="W408" s="328"/>
      <c r="X408" s="328"/>
      <c r="Y408" s="328"/>
      <c r="Z408" s="328"/>
      <c r="AA408" s="328"/>
      <c r="AB408" s="328"/>
      <c r="AC408" s="328"/>
      <c r="AD408" s="329"/>
      <c r="AE408" s="329"/>
      <c r="AF408" s="329"/>
      <c r="AG408" s="329"/>
      <c r="AH408" s="329"/>
      <c r="AI408" s="329"/>
      <c r="AJ408" s="329"/>
      <c r="AK408" s="329"/>
      <c r="AL408" s="329"/>
      <c r="AM408" s="329"/>
      <c r="AN408" s="329"/>
      <c r="AO408" s="329"/>
      <c r="AP408" s="329"/>
      <c r="AQ408" s="329"/>
      <c r="AR408" s="329"/>
      <c r="AS408" s="329"/>
      <c r="AT408" s="329"/>
      <c r="AU408" s="329"/>
      <c r="AV408" s="330"/>
    </row>
    <row r="409" spans="1:48" x14ac:dyDescent="0.2">
      <c r="A409" s="328"/>
      <c r="B409" s="328"/>
      <c r="C409" s="328"/>
      <c r="D409" s="328"/>
      <c r="E409" s="328"/>
      <c r="F409" s="328"/>
      <c r="G409" s="328"/>
      <c r="H409" s="328"/>
      <c r="I409" s="328"/>
      <c r="J409" s="328"/>
      <c r="K409" s="328"/>
      <c r="L409" s="328"/>
      <c r="M409" s="328"/>
      <c r="N409" s="328"/>
      <c r="O409" s="328"/>
      <c r="P409" s="328"/>
      <c r="Q409" s="328"/>
      <c r="R409" s="328"/>
      <c r="S409" s="328"/>
      <c r="T409" s="328"/>
      <c r="U409" s="328"/>
      <c r="V409" s="328"/>
      <c r="W409" s="328"/>
      <c r="X409" s="328"/>
      <c r="Y409" s="328"/>
      <c r="Z409" s="328"/>
      <c r="AA409" s="328"/>
      <c r="AB409" s="328"/>
      <c r="AC409" s="328"/>
      <c r="AD409" s="329"/>
      <c r="AE409" s="329"/>
      <c r="AF409" s="329"/>
      <c r="AG409" s="329"/>
      <c r="AH409" s="329"/>
      <c r="AI409" s="329"/>
      <c r="AJ409" s="329"/>
      <c r="AK409" s="329"/>
      <c r="AL409" s="329"/>
      <c r="AM409" s="329"/>
      <c r="AN409" s="329"/>
      <c r="AO409" s="329"/>
      <c r="AP409" s="329"/>
      <c r="AQ409" s="329"/>
      <c r="AR409" s="329"/>
      <c r="AS409" s="329"/>
      <c r="AT409" s="329"/>
      <c r="AU409" s="329"/>
      <c r="AV409" s="330"/>
    </row>
    <row r="410" spans="1:48" x14ac:dyDescent="0.2">
      <c r="A410" s="328"/>
      <c r="B410" s="328"/>
      <c r="C410" s="328"/>
      <c r="D410" s="328"/>
      <c r="E410" s="328"/>
      <c r="F410" s="328"/>
      <c r="G410" s="328"/>
      <c r="H410" s="328"/>
      <c r="I410" s="328"/>
      <c r="J410" s="328"/>
      <c r="K410" s="328"/>
      <c r="L410" s="328"/>
      <c r="M410" s="328"/>
      <c r="N410" s="328"/>
      <c r="O410" s="328"/>
      <c r="P410" s="328"/>
      <c r="Q410" s="328"/>
      <c r="R410" s="328"/>
      <c r="S410" s="328"/>
      <c r="T410" s="328"/>
      <c r="U410" s="328"/>
      <c r="V410" s="328"/>
      <c r="W410" s="328"/>
      <c r="X410" s="328"/>
      <c r="Y410" s="328"/>
      <c r="Z410" s="328"/>
      <c r="AA410" s="328"/>
      <c r="AB410" s="328"/>
      <c r="AC410" s="328"/>
      <c r="AD410" s="329"/>
      <c r="AE410" s="329"/>
      <c r="AF410" s="329"/>
      <c r="AG410" s="329"/>
      <c r="AH410" s="329"/>
      <c r="AI410" s="329"/>
      <c r="AJ410" s="329"/>
      <c r="AK410" s="329"/>
      <c r="AL410" s="329"/>
      <c r="AM410" s="329"/>
      <c r="AN410" s="329"/>
      <c r="AO410" s="329"/>
      <c r="AP410" s="329"/>
      <c r="AQ410" s="329"/>
      <c r="AR410" s="329"/>
      <c r="AS410" s="329"/>
      <c r="AT410" s="329"/>
      <c r="AU410" s="329"/>
      <c r="AV410" s="330"/>
    </row>
    <row r="411" spans="1:48" x14ac:dyDescent="0.2">
      <c r="A411" s="328"/>
      <c r="B411" s="328"/>
      <c r="C411" s="328"/>
      <c r="D411" s="328"/>
      <c r="E411" s="328"/>
      <c r="F411" s="328"/>
      <c r="G411" s="328"/>
      <c r="H411" s="328"/>
      <c r="I411" s="328"/>
      <c r="J411" s="328"/>
      <c r="K411" s="328"/>
      <c r="L411" s="328"/>
      <c r="M411" s="328"/>
      <c r="N411" s="328"/>
      <c r="O411" s="328"/>
      <c r="P411" s="328"/>
      <c r="Q411" s="328"/>
      <c r="R411" s="328"/>
      <c r="S411" s="328"/>
      <c r="T411" s="328"/>
      <c r="U411" s="328"/>
      <c r="V411" s="328"/>
      <c r="W411" s="328"/>
      <c r="X411" s="328"/>
      <c r="Y411" s="328"/>
      <c r="Z411" s="328"/>
      <c r="AA411" s="328"/>
      <c r="AB411" s="328"/>
      <c r="AC411" s="328"/>
      <c r="AD411" s="329"/>
      <c r="AE411" s="329"/>
      <c r="AF411" s="329"/>
      <c r="AG411" s="329"/>
      <c r="AH411" s="329"/>
      <c r="AI411" s="329"/>
      <c r="AJ411" s="329"/>
      <c r="AK411" s="329"/>
      <c r="AL411" s="329"/>
      <c r="AM411" s="329"/>
      <c r="AN411" s="329"/>
      <c r="AO411" s="329"/>
      <c r="AP411" s="329"/>
      <c r="AQ411" s="329"/>
      <c r="AR411" s="329"/>
      <c r="AS411" s="329"/>
      <c r="AT411" s="329"/>
      <c r="AU411" s="329"/>
      <c r="AV411" s="330"/>
    </row>
    <row r="412" spans="1:48" x14ac:dyDescent="0.2">
      <c r="A412" s="328"/>
      <c r="B412" s="328"/>
      <c r="C412" s="328"/>
      <c r="D412" s="328"/>
      <c r="E412" s="328"/>
      <c r="F412" s="328"/>
      <c r="G412" s="328"/>
      <c r="H412" s="328"/>
      <c r="I412" s="328"/>
      <c r="J412" s="328"/>
      <c r="K412" s="328"/>
      <c r="L412" s="328"/>
      <c r="M412" s="328"/>
      <c r="N412" s="328"/>
      <c r="O412" s="328"/>
      <c r="P412" s="328"/>
      <c r="Q412" s="328"/>
      <c r="R412" s="328"/>
      <c r="S412" s="328"/>
      <c r="T412" s="328"/>
      <c r="U412" s="328"/>
      <c r="V412" s="328"/>
      <c r="W412" s="328"/>
      <c r="X412" s="328"/>
      <c r="Y412" s="328"/>
      <c r="Z412" s="328"/>
      <c r="AA412" s="328"/>
      <c r="AB412" s="328"/>
      <c r="AC412" s="328"/>
      <c r="AD412" s="329"/>
      <c r="AE412" s="329"/>
      <c r="AF412" s="329"/>
      <c r="AG412" s="329"/>
      <c r="AH412" s="329"/>
      <c r="AI412" s="329"/>
      <c r="AJ412" s="329"/>
      <c r="AK412" s="329"/>
      <c r="AL412" s="329"/>
      <c r="AM412" s="329"/>
      <c r="AN412" s="329"/>
      <c r="AO412" s="329"/>
      <c r="AP412" s="329"/>
      <c r="AQ412" s="329"/>
      <c r="AR412" s="329"/>
      <c r="AS412" s="329"/>
      <c r="AT412" s="329"/>
      <c r="AU412" s="329"/>
      <c r="AV412" s="330"/>
    </row>
    <row r="413" spans="1:48" x14ac:dyDescent="0.2">
      <c r="A413" s="328"/>
      <c r="B413" s="328"/>
      <c r="C413" s="328"/>
      <c r="D413" s="328"/>
      <c r="E413" s="328"/>
      <c r="F413" s="328"/>
      <c r="G413" s="328"/>
      <c r="H413" s="328"/>
      <c r="I413" s="328"/>
      <c r="J413" s="328"/>
      <c r="K413" s="328"/>
      <c r="L413" s="328"/>
      <c r="M413" s="328"/>
      <c r="N413" s="328"/>
      <c r="O413" s="328"/>
      <c r="P413" s="328"/>
      <c r="Q413" s="328"/>
      <c r="R413" s="328"/>
      <c r="S413" s="328"/>
      <c r="T413" s="328"/>
      <c r="U413" s="328"/>
      <c r="V413" s="328"/>
      <c r="W413" s="328"/>
      <c r="X413" s="328"/>
      <c r="Y413" s="328"/>
      <c r="Z413" s="328"/>
      <c r="AA413" s="328"/>
      <c r="AB413" s="328"/>
      <c r="AC413" s="328"/>
      <c r="AD413" s="329"/>
      <c r="AE413" s="329"/>
      <c r="AF413" s="329"/>
      <c r="AG413" s="329"/>
      <c r="AH413" s="329"/>
      <c r="AI413" s="329"/>
      <c r="AJ413" s="329"/>
      <c r="AK413" s="329"/>
      <c r="AL413" s="329"/>
      <c r="AM413" s="329"/>
      <c r="AN413" s="329"/>
      <c r="AO413" s="329"/>
      <c r="AP413" s="329"/>
      <c r="AQ413" s="329"/>
      <c r="AR413" s="329"/>
      <c r="AS413" s="329"/>
      <c r="AT413" s="329"/>
      <c r="AU413" s="329"/>
      <c r="AV413" s="330"/>
    </row>
    <row r="414" spans="1:48" x14ac:dyDescent="0.2">
      <c r="A414" s="328"/>
      <c r="B414" s="328"/>
      <c r="C414" s="328"/>
      <c r="D414" s="328"/>
      <c r="E414" s="328"/>
      <c r="F414" s="328"/>
      <c r="G414" s="328"/>
      <c r="H414" s="328"/>
      <c r="I414" s="328"/>
      <c r="J414" s="328"/>
      <c r="K414" s="328"/>
      <c r="L414" s="328"/>
      <c r="M414" s="328"/>
      <c r="N414" s="328"/>
      <c r="O414" s="328"/>
      <c r="P414" s="328"/>
      <c r="Q414" s="328"/>
      <c r="R414" s="328"/>
      <c r="S414" s="328"/>
      <c r="T414" s="328"/>
      <c r="U414" s="328"/>
      <c r="V414" s="328"/>
      <c r="W414" s="328"/>
      <c r="X414" s="328"/>
      <c r="Y414" s="328"/>
      <c r="Z414" s="328"/>
      <c r="AA414" s="328"/>
      <c r="AB414" s="328"/>
      <c r="AC414" s="328"/>
      <c r="AD414" s="329"/>
      <c r="AE414" s="329"/>
      <c r="AF414" s="329"/>
      <c r="AG414" s="329"/>
      <c r="AH414" s="329"/>
      <c r="AI414" s="329"/>
      <c r="AJ414" s="329"/>
      <c r="AK414" s="329"/>
      <c r="AL414" s="329"/>
      <c r="AM414" s="329"/>
      <c r="AN414" s="329"/>
      <c r="AO414" s="329"/>
      <c r="AP414" s="329"/>
      <c r="AQ414" s="329"/>
      <c r="AR414" s="329"/>
      <c r="AS414" s="329"/>
      <c r="AT414" s="329"/>
      <c r="AU414" s="329"/>
      <c r="AV414" s="330"/>
    </row>
    <row r="415" spans="1:48" x14ac:dyDescent="0.2">
      <c r="A415" s="328"/>
      <c r="B415" s="328"/>
      <c r="C415" s="328"/>
      <c r="D415" s="328"/>
      <c r="E415" s="328"/>
      <c r="F415" s="328"/>
      <c r="G415" s="328"/>
      <c r="H415" s="328"/>
      <c r="I415" s="328"/>
      <c r="J415" s="328"/>
      <c r="K415" s="328"/>
      <c r="L415" s="328"/>
      <c r="M415" s="328"/>
      <c r="N415" s="328"/>
      <c r="O415" s="328"/>
      <c r="P415" s="328"/>
      <c r="Q415" s="328"/>
      <c r="R415" s="328"/>
      <c r="S415" s="328"/>
      <c r="T415" s="328"/>
      <c r="U415" s="328"/>
      <c r="V415" s="328"/>
      <c r="W415" s="328"/>
      <c r="X415" s="328"/>
      <c r="Y415" s="328"/>
      <c r="Z415" s="328"/>
      <c r="AA415" s="328"/>
      <c r="AB415" s="328"/>
      <c r="AC415" s="328"/>
      <c r="AD415" s="329"/>
      <c r="AE415" s="329"/>
      <c r="AF415" s="329"/>
      <c r="AG415" s="329"/>
      <c r="AH415" s="329"/>
      <c r="AI415" s="329"/>
      <c r="AJ415" s="329"/>
      <c r="AK415" s="329"/>
      <c r="AL415" s="329"/>
      <c r="AM415" s="329"/>
      <c r="AN415" s="329"/>
      <c r="AO415" s="329"/>
      <c r="AP415" s="329"/>
      <c r="AQ415" s="329"/>
      <c r="AR415" s="329"/>
      <c r="AS415" s="329"/>
      <c r="AT415" s="329"/>
      <c r="AU415" s="329"/>
      <c r="AV415" s="330"/>
    </row>
    <row r="416" spans="1:48" x14ac:dyDescent="0.2">
      <c r="A416" s="328"/>
      <c r="B416" s="328"/>
      <c r="C416" s="328"/>
      <c r="D416" s="328"/>
      <c r="E416" s="328"/>
      <c r="F416" s="328"/>
      <c r="G416" s="328"/>
      <c r="H416" s="328"/>
      <c r="I416" s="328"/>
      <c r="J416" s="328"/>
      <c r="K416" s="328"/>
      <c r="L416" s="328"/>
      <c r="M416" s="328"/>
      <c r="N416" s="328"/>
      <c r="O416" s="328"/>
      <c r="P416" s="328"/>
      <c r="Q416" s="328"/>
      <c r="R416" s="328"/>
      <c r="S416" s="328"/>
      <c r="T416" s="328"/>
      <c r="U416" s="328"/>
      <c r="V416" s="328"/>
      <c r="W416" s="328"/>
      <c r="X416" s="328"/>
      <c r="Y416" s="328"/>
      <c r="Z416" s="328"/>
      <c r="AA416" s="328"/>
      <c r="AB416" s="328"/>
      <c r="AC416" s="328"/>
      <c r="AD416" s="329"/>
      <c r="AE416" s="329"/>
      <c r="AF416" s="329"/>
      <c r="AG416" s="329"/>
      <c r="AH416" s="329"/>
      <c r="AI416" s="329"/>
      <c r="AJ416" s="329"/>
      <c r="AK416" s="329"/>
      <c r="AL416" s="329"/>
      <c r="AM416" s="329"/>
      <c r="AN416" s="329"/>
      <c r="AO416" s="329"/>
      <c r="AP416" s="329"/>
      <c r="AQ416" s="329"/>
      <c r="AR416" s="329"/>
      <c r="AS416" s="329"/>
      <c r="AT416" s="329"/>
      <c r="AU416" s="329"/>
      <c r="AV416" s="330"/>
    </row>
    <row r="417" spans="1:48" x14ac:dyDescent="0.2">
      <c r="A417" s="328"/>
      <c r="B417" s="328"/>
      <c r="C417" s="328"/>
      <c r="D417" s="328"/>
      <c r="E417" s="328"/>
      <c r="F417" s="328"/>
      <c r="G417" s="328"/>
      <c r="H417" s="328"/>
      <c r="I417" s="328"/>
      <c r="J417" s="328"/>
      <c r="K417" s="328"/>
      <c r="L417" s="328"/>
      <c r="M417" s="328"/>
      <c r="N417" s="328"/>
      <c r="O417" s="328"/>
      <c r="P417" s="328"/>
      <c r="Q417" s="328"/>
      <c r="R417" s="328"/>
      <c r="S417" s="328"/>
      <c r="T417" s="328"/>
      <c r="U417" s="328"/>
      <c r="V417" s="328"/>
      <c r="W417" s="328"/>
      <c r="X417" s="328"/>
      <c r="Y417" s="328"/>
      <c r="Z417" s="328"/>
      <c r="AA417" s="328"/>
      <c r="AB417" s="328"/>
      <c r="AC417" s="328"/>
      <c r="AD417" s="329"/>
      <c r="AE417" s="329"/>
      <c r="AF417" s="329"/>
      <c r="AG417" s="329"/>
      <c r="AH417" s="329"/>
      <c r="AI417" s="329"/>
      <c r="AJ417" s="329"/>
      <c r="AK417" s="329"/>
      <c r="AL417" s="329"/>
      <c r="AM417" s="329"/>
      <c r="AN417" s="329"/>
      <c r="AO417" s="329"/>
      <c r="AP417" s="329"/>
      <c r="AQ417" s="329"/>
      <c r="AR417" s="329"/>
      <c r="AS417" s="329"/>
      <c r="AT417" s="329"/>
      <c r="AU417" s="329"/>
      <c r="AV417" s="330"/>
    </row>
    <row r="418" spans="1:48" x14ac:dyDescent="0.2">
      <c r="A418" s="328"/>
      <c r="B418" s="328"/>
      <c r="C418" s="328"/>
      <c r="D418" s="328"/>
      <c r="E418" s="328"/>
      <c r="F418" s="328"/>
      <c r="G418" s="328"/>
      <c r="H418" s="328"/>
      <c r="I418" s="328"/>
      <c r="J418" s="328"/>
      <c r="K418" s="328"/>
      <c r="L418" s="328"/>
      <c r="M418" s="328"/>
      <c r="N418" s="328"/>
      <c r="O418" s="328"/>
      <c r="P418" s="328"/>
      <c r="Q418" s="328"/>
      <c r="R418" s="328"/>
      <c r="S418" s="328"/>
      <c r="T418" s="328"/>
      <c r="U418" s="328"/>
      <c r="V418" s="328"/>
      <c r="W418" s="328"/>
      <c r="X418" s="328"/>
      <c r="Y418" s="328"/>
      <c r="Z418" s="328"/>
      <c r="AA418" s="328"/>
      <c r="AB418" s="328"/>
      <c r="AC418" s="328"/>
      <c r="AD418" s="329"/>
      <c r="AE418" s="329"/>
      <c r="AF418" s="329"/>
      <c r="AG418" s="329"/>
      <c r="AH418" s="329"/>
      <c r="AI418" s="329"/>
      <c r="AJ418" s="329"/>
      <c r="AK418" s="329"/>
      <c r="AL418" s="329"/>
      <c r="AM418" s="329"/>
      <c r="AN418" s="329"/>
      <c r="AO418" s="329"/>
      <c r="AP418" s="329"/>
      <c r="AQ418" s="329"/>
      <c r="AR418" s="329"/>
      <c r="AS418" s="329"/>
      <c r="AT418" s="329"/>
      <c r="AU418" s="329"/>
      <c r="AV418" s="330"/>
    </row>
    <row r="419" spans="1:48" x14ac:dyDescent="0.2">
      <c r="A419" s="328"/>
      <c r="B419" s="328"/>
      <c r="C419" s="328"/>
      <c r="D419" s="328"/>
      <c r="E419" s="328"/>
      <c r="F419" s="328"/>
      <c r="G419" s="328"/>
      <c r="H419" s="328"/>
      <c r="I419" s="328"/>
      <c r="J419" s="328"/>
      <c r="K419" s="328"/>
      <c r="L419" s="328"/>
      <c r="M419" s="328"/>
      <c r="N419" s="328"/>
      <c r="O419" s="328"/>
      <c r="P419" s="328"/>
      <c r="Q419" s="328"/>
      <c r="R419" s="328"/>
      <c r="S419" s="328"/>
      <c r="T419" s="328"/>
      <c r="U419" s="328"/>
      <c r="V419" s="328"/>
      <c r="W419" s="328"/>
      <c r="X419" s="328"/>
      <c r="Y419" s="328"/>
      <c r="Z419" s="328"/>
      <c r="AA419" s="328"/>
      <c r="AB419" s="328"/>
      <c r="AC419" s="328"/>
      <c r="AD419" s="329"/>
      <c r="AE419" s="329"/>
      <c r="AF419" s="329"/>
      <c r="AG419" s="329"/>
      <c r="AH419" s="329"/>
      <c r="AI419" s="329"/>
      <c r="AJ419" s="329"/>
      <c r="AK419" s="329"/>
      <c r="AL419" s="329"/>
      <c r="AM419" s="329"/>
      <c r="AN419" s="329"/>
      <c r="AO419" s="329"/>
      <c r="AP419" s="329"/>
      <c r="AQ419" s="329"/>
      <c r="AR419" s="329"/>
      <c r="AS419" s="329"/>
      <c r="AT419" s="329"/>
      <c r="AU419" s="329"/>
      <c r="AV419" s="330"/>
    </row>
    <row r="420" spans="1:48" x14ac:dyDescent="0.2">
      <c r="A420" s="328"/>
      <c r="B420" s="328"/>
      <c r="C420" s="328"/>
      <c r="D420" s="328"/>
      <c r="E420" s="328"/>
      <c r="F420" s="328"/>
      <c r="G420" s="328"/>
      <c r="H420" s="328"/>
      <c r="I420" s="328"/>
      <c r="J420" s="328"/>
      <c r="K420" s="328"/>
      <c r="L420" s="328"/>
      <c r="M420" s="328"/>
      <c r="N420" s="328"/>
      <c r="O420" s="328"/>
      <c r="P420" s="328"/>
      <c r="Q420" s="328"/>
      <c r="R420" s="328"/>
      <c r="S420" s="328"/>
      <c r="T420" s="328"/>
      <c r="U420" s="328"/>
      <c r="V420" s="328"/>
      <c r="W420" s="328"/>
      <c r="X420" s="328"/>
      <c r="Y420" s="328"/>
      <c r="Z420" s="328"/>
      <c r="AA420" s="328"/>
      <c r="AB420" s="328"/>
      <c r="AC420" s="328"/>
      <c r="AD420" s="329"/>
      <c r="AE420" s="329"/>
      <c r="AF420" s="329"/>
      <c r="AG420" s="329"/>
      <c r="AH420" s="329"/>
      <c r="AI420" s="329"/>
      <c r="AJ420" s="329"/>
      <c r="AK420" s="329"/>
      <c r="AL420" s="329"/>
      <c r="AM420" s="329"/>
      <c r="AN420" s="329"/>
      <c r="AO420" s="329"/>
      <c r="AP420" s="329"/>
      <c r="AQ420" s="329"/>
      <c r="AR420" s="329"/>
      <c r="AS420" s="329"/>
      <c r="AT420" s="329"/>
      <c r="AU420" s="329"/>
      <c r="AV420" s="330"/>
    </row>
    <row r="421" spans="1:48" x14ac:dyDescent="0.2">
      <c r="A421" s="328"/>
      <c r="B421" s="328"/>
      <c r="C421" s="328"/>
      <c r="D421" s="328"/>
      <c r="E421" s="328"/>
      <c r="F421" s="328"/>
      <c r="G421" s="328"/>
      <c r="H421" s="328"/>
      <c r="I421" s="328"/>
      <c r="J421" s="328"/>
      <c r="K421" s="328"/>
      <c r="L421" s="328"/>
      <c r="M421" s="328"/>
      <c r="N421" s="328"/>
      <c r="O421" s="328"/>
      <c r="P421" s="328"/>
      <c r="Q421" s="328"/>
      <c r="R421" s="328"/>
      <c r="S421" s="328"/>
      <c r="T421" s="328"/>
      <c r="U421" s="328"/>
      <c r="V421" s="328"/>
      <c r="W421" s="328"/>
      <c r="X421" s="328"/>
      <c r="Y421" s="328"/>
      <c r="Z421" s="328"/>
      <c r="AA421" s="328"/>
      <c r="AB421" s="328"/>
      <c r="AC421" s="328"/>
      <c r="AD421" s="329"/>
      <c r="AE421" s="329"/>
      <c r="AF421" s="329"/>
      <c r="AG421" s="329"/>
      <c r="AH421" s="329"/>
      <c r="AI421" s="329"/>
      <c r="AJ421" s="329"/>
      <c r="AK421" s="329"/>
      <c r="AL421" s="329"/>
      <c r="AM421" s="329"/>
      <c r="AN421" s="329"/>
      <c r="AO421" s="329"/>
      <c r="AP421" s="329"/>
      <c r="AQ421" s="329"/>
      <c r="AR421" s="329"/>
      <c r="AS421" s="329"/>
      <c r="AT421" s="329"/>
      <c r="AU421" s="329"/>
      <c r="AV421" s="330"/>
    </row>
    <row r="422" spans="1:48" x14ac:dyDescent="0.2">
      <c r="A422" s="328"/>
      <c r="B422" s="328"/>
      <c r="C422" s="328"/>
      <c r="D422" s="328"/>
      <c r="E422" s="328"/>
      <c r="F422" s="328"/>
      <c r="G422" s="328"/>
      <c r="H422" s="328"/>
      <c r="I422" s="328"/>
      <c r="J422" s="328"/>
      <c r="K422" s="328"/>
      <c r="L422" s="328"/>
      <c r="M422" s="328"/>
      <c r="N422" s="328"/>
      <c r="O422" s="328"/>
      <c r="P422" s="328"/>
      <c r="Q422" s="328"/>
      <c r="R422" s="328"/>
      <c r="S422" s="328"/>
      <c r="T422" s="328"/>
      <c r="U422" s="328"/>
      <c r="V422" s="328"/>
      <c r="W422" s="328"/>
      <c r="X422" s="328"/>
      <c r="Y422" s="328"/>
      <c r="Z422" s="328"/>
      <c r="AA422" s="328"/>
      <c r="AB422" s="328"/>
      <c r="AC422" s="328"/>
      <c r="AD422" s="329"/>
      <c r="AE422" s="329"/>
      <c r="AF422" s="329"/>
      <c r="AG422" s="329"/>
      <c r="AH422" s="329"/>
      <c r="AI422" s="329"/>
      <c r="AJ422" s="329"/>
      <c r="AK422" s="329"/>
      <c r="AL422" s="329"/>
      <c r="AM422" s="329"/>
      <c r="AN422" s="329"/>
      <c r="AO422" s="329"/>
      <c r="AP422" s="329"/>
      <c r="AQ422" s="329"/>
      <c r="AR422" s="329"/>
      <c r="AS422" s="329"/>
      <c r="AT422" s="329"/>
      <c r="AU422" s="329"/>
      <c r="AV422" s="330"/>
    </row>
    <row r="423" spans="1:48" x14ac:dyDescent="0.2">
      <c r="A423" s="328"/>
      <c r="B423" s="328"/>
      <c r="C423" s="328"/>
      <c r="D423" s="328"/>
      <c r="E423" s="328"/>
      <c r="F423" s="328"/>
      <c r="G423" s="328"/>
      <c r="H423" s="328"/>
      <c r="I423" s="328"/>
      <c r="J423" s="328"/>
      <c r="K423" s="328"/>
      <c r="L423" s="328"/>
      <c r="M423" s="328"/>
      <c r="N423" s="328"/>
      <c r="O423" s="328"/>
      <c r="P423" s="328"/>
      <c r="Q423" s="328"/>
      <c r="R423" s="328"/>
      <c r="S423" s="328"/>
      <c r="T423" s="328"/>
      <c r="U423" s="328"/>
      <c r="V423" s="328"/>
      <c r="W423" s="328"/>
      <c r="X423" s="328"/>
      <c r="Y423" s="328"/>
      <c r="Z423" s="328"/>
      <c r="AA423" s="328"/>
      <c r="AB423" s="328"/>
      <c r="AC423" s="328"/>
      <c r="AD423" s="329"/>
      <c r="AE423" s="329"/>
      <c r="AF423" s="329"/>
      <c r="AG423" s="329"/>
      <c r="AH423" s="329"/>
      <c r="AI423" s="329"/>
      <c r="AJ423" s="329"/>
      <c r="AK423" s="329"/>
      <c r="AL423" s="329"/>
      <c r="AM423" s="329"/>
      <c r="AN423" s="329"/>
      <c r="AO423" s="329"/>
      <c r="AP423" s="329"/>
      <c r="AQ423" s="329"/>
      <c r="AR423" s="329"/>
      <c r="AS423" s="329"/>
      <c r="AT423" s="329"/>
      <c r="AU423" s="329"/>
      <c r="AV423" s="330"/>
    </row>
    <row r="424" spans="1:48" x14ac:dyDescent="0.2">
      <c r="A424" s="328"/>
      <c r="B424" s="328"/>
      <c r="C424" s="328"/>
      <c r="D424" s="328"/>
      <c r="E424" s="328"/>
      <c r="F424" s="328"/>
      <c r="G424" s="328"/>
      <c r="H424" s="328"/>
      <c r="I424" s="328"/>
      <c r="J424" s="328"/>
      <c r="K424" s="328"/>
      <c r="L424" s="328"/>
      <c r="M424" s="328"/>
      <c r="N424" s="328"/>
      <c r="O424" s="328"/>
      <c r="P424" s="328"/>
      <c r="Q424" s="328"/>
      <c r="R424" s="328"/>
      <c r="S424" s="328"/>
      <c r="T424" s="328"/>
      <c r="U424" s="328"/>
      <c r="V424" s="328"/>
      <c r="W424" s="328"/>
      <c r="X424" s="328"/>
      <c r="Y424" s="328"/>
      <c r="Z424" s="328"/>
      <c r="AA424" s="328"/>
      <c r="AB424" s="328"/>
      <c r="AC424" s="328"/>
      <c r="AD424" s="329"/>
      <c r="AE424" s="329"/>
      <c r="AF424" s="329"/>
      <c r="AG424" s="329"/>
      <c r="AH424" s="329"/>
      <c r="AI424" s="329"/>
      <c r="AJ424" s="329"/>
      <c r="AK424" s="329"/>
      <c r="AL424" s="329"/>
      <c r="AM424" s="329"/>
      <c r="AN424" s="329"/>
      <c r="AO424" s="329"/>
      <c r="AP424" s="329"/>
      <c r="AQ424" s="329"/>
      <c r="AR424" s="329"/>
      <c r="AS424" s="329"/>
      <c r="AT424" s="329"/>
      <c r="AU424" s="329"/>
      <c r="AV424" s="330"/>
    </row>
    <row r="425" spans="1:48" x14ac:dyDescent="0.2">
      <c r="A425" s="328"/>
      <c r="B425" s="328"/>
      <c r="C425" s="328"/>
      <c r="D425" s="328"/>
      <c r="E425" s="328"/>
      <c r="F425" s="328"/>
      <c r="G425" s="328"/>
      <c r="H425" s="328"/>
      <c r="I425" s="328"/>
      <c r="J425" s="328"/>
      <c r="K425" s="328"/>
      <c r="L425" s="328"/>
      <c r="M425" s="328"/>
      <c r="N425" s="328"/>
      <c r="O425" s="328"/>
      <c r="P425" s="328"/>
      <c r="Q425" s="328"/>
      <c r="R425" s="328"/>
      <c r="S425" s="328"/>
      <c r="T425" s="328"/>
      <c r="U425" s="328"/>
      <c r="V425" s="328"/>
      <c r="W425" s="328"/>
      <c r="X425" s="328"/>
      <c r="Y425" s="328"/>
      <c r="Z425" s="328"/>
      <c r="AA425" s="328"/>
      <c r="AB425" s="328"/>
      <c r="AC425" s="328"/>
      <c r="AD425" s="329"/>
      <c r="AE425" s="329"/>
      <c r="AF425" s="329"/>
      <c r="AG425" s="329"/>
      <c r="AH425" s="329"/>
      <c r="AI425" s="329"/>
      <c r="AJ425" s="329"/>
      <c r="AK425" s="329"/>
      <c r="AL425" s="329"/>
      <c r="AM425" s="329"/>
      <c r="AN425" s="329"/>
      <c r="AO425" s="329"/>
      <c r="AP425" s="329"/>
      <c r="AQ425" s="329"/>
      <c r="AR425" s="329"/>
      <c r="AS425" s="329"/>
      <c r="AT425" s="329"/>
      <c r="AU425" s="329"/>
      <c r="AV425" s="330"/>
    </row>
    <row r="426" spans="1:48" x14ac:dyDescent="0.2">
      <c r="A426" s="328"/>
      <c r="B426" s="328"/>
      <c r="C426" s="328"/>
      <c r="D426" s="328"/>
      <c r="E426" s="328"/>
      <c r="F426" s="328"/>
      <c r="G426" s="328"/>
      <c r="H426" s="328"/>
      <c r="I426" s="328"/>
      <c r="J426" s="328"/>
      <c r="K426" s="328"/>
      <c r="L426" s="328"/>
      <c r="M426" s="328"/>
      <c r="N426" s="328"/>
      <c r="O426" s="328"/>
      <c r="P426" s="328"/>
      <c r="Q426" s="328"/>
      <c r="R426" s="328"/>
      <c r="S426" s="328"/>
      <c r="T426" s="328"/>
      <c r="U426" s="328"/>
      <c r="V426" s="328"/>
      <c r="W426" s="328"/>
      <c r="X426" s="328"/>
      <c r="Y426" s="328"/>
      <c r="Z426" s="328"/>
      <c r="AA426" s="328"/>
      <c r="AB426" s="328"/>
      <c r="AC426" s="328"/>
      <c r="AD426" s="329"/>
      <c r="AE426" s="329"/>
      <c r="AF426" s="329"/>
      <c r="AG426" s="329"/>
      <c r="AH426" s="329"/>
      <c r="AI426" s="329"/>
      <c r="AJ426" s="329"/>
      <c r="AK426" s="329"/>
      <c r="AL426" s="329"/>
      <c r="AM426" s="329"/>
      <c r="AN426" s="329"/>
      <c r="AO426" s="329"/>
      <c r="AP426" s="329"/>
      <c r="AQ426" s="329"/>
      <c r="AR426" s="329"/>
      <c r="AS426" s="329"/>
      <c r="AT426" s="329"/>
      <c r="AU426" s="329"/>
      <c r="AV426" s="330"/>
    </row>
    <row r="427" spans="1:48" x14ac:dyDescent="0.2">
      <c r="A427" s="328"/>
      <c r="B427" s="328"/>
      <c r="C427" s="328"/>
      <c r="D427" s="328"/>
      <c r="E427" s="328"/>
      <c r="F427" s="328"/>
      <c r="G427" s="328"/>
      <c r="H427" s="328"/>
      <c r="I427" s="328"/>
      <c r="J427" s="328"/>
      <c r="K427" s="328"/>
      <c r="L427" s="328"/>
      <c r="M427" s="328"/>
      <c r="N427" s="328"/>
      <c r="O427" s="328"/>
      <c r="P427" s="328"/>
      <c r="Q427" s="328"/>
      <c r="R427" s="328"/>
      <c r="S427" s="328"/>
      <c r="T427" s="328"/>
      <c r="U427" s="328"/>
      <c r="V427" s="328"/>
      <c r="W427" s="328"/>
      <c r="X427" s="328"/>
      <c r="Y427" s="328"/>
      <c r="Z427" s="328"/>
      <c r="AA427" s="328"/>
      <c r="AB427" s="328"/>
      <c r="AC427" s="328"/>
      <c r="AD427" s="329"/>
      <c r="AE427" s="329"/>
      <c r="AF427" s="329"/>
      <c r="AG427" s="329"/>
      <c r="AH427" s="329"/>
      <c r="AI427" s="329"/>
      <c r="AJ427" s="329"/>
      <c r="AK427" s="329"/>
      <c r="AL427" s="329"/>
      <c r="AM427" s="329"/>
      <c r="AN427" s="329"/>
      <c r="AO427" s="329"/>
      <c r="AP427" s="329"/>
      <c r="AQ427" s="329"/>
      <c r="AR427" s="329"/>
      <c r="AS427" s="329"/>
      <c r="AT427" s="329"/>
      <c r="AU427" s="329"/>
      <c r="AV427" s="330"/>
    </row>
    <row r="428" spans="1:48" x14ac:dyDescent="0.2">
      <c r="A428" s="328"/>
      <c r="B428" s="328"/>
      <c r="C428" s="328"/>
      <c r="D428" s="328"/>
      <c r="E428" s="328"/>
      <c r="F428" s="328"/>
      <c r="G428" s="328"/>
      <c r="H428" s="328"/>
      <c r="I428" s="328"/>
      <c r="J428" s="328"/>
      <c r="K428" s="328"/>
      <c r="L428" s="328"/>
      <c r="M428" s="328"/>
      <c r="N428" s="328"/>
      <c r="O428" s="328"/>
      <c r="P428" s="328"/>
      <c r="Q428" s="328"/>
      <c r="R428" s="328"/>
      <c r="S428" s="328"/>
      <c r="T428" s="328"/>
      <c r="U428" s="328"/>
      <c r="V428" s="328"/>
      <c r="W428" s="328"/>
      <c r="X428" s="328"/>
      <c r="Y428" s="328"/>
      <c r="Z428" s="328"/>
      <c r="AA428" s="328"/>
      <c r="AB428" s="328"/>
      <c r="AC428" s="328"/>
      <c r="AD428" s="329"/>
      <c r="AE428" s="329"/>
      <c r="AF428" s="329"/>
      <c r="AG428" s="329"/>
      <c r="AH428" s="329"/>
      <c r="AI428" s="329"/>
      <c r="AJ428" s="329"/>
      <c r="AK428" s="329"/>
      <c r="AL428" s="329"/>
      <c r="AM428" s="329"/>
      <c r="AN428" s="329"/>
      <c r="AO428" s="329"/>
      <c r="AP428" s="329"/>
      <c r="AQ428" s="329"/>
      <c r="AR428" s="329"/>
      <c r="AS428" s="329"/>
      <c r="AT428" s="329"/>
      <c r="AU428" s="329"/>
      <c r="AV428" s="330"/>
    </row>
    <row r="429" spans="1:48" x14ac:dyDescent="0.2">
      <c r="A429" s="328"/>
      <c r="B429" s="328"/>
      <c r="C429" s="328"/>
      <c r="D429" s="328"/>
      <c r="E429" s="328"/>
      <c r="F429" s="328"/>
      <c r="G429" s="328"/>
      <c r="H429" s="328"/>
      <c r="I429" s="328"/>
      <c r="J429" s="328"/>
      <c r="K429" s="328"/>
      <c r="L429" s="328"/>
      <c r="M429" s="328"/>
      <c r="N429" s="328"/>
      <c r="O429" s="328"/>
      <c r="P429" s="328"/>
      <c r="Q429" s="328"/>
      <c r="R429" s="328"/>
      <c r="S429" s="328"/>
      <c r="T429" s="328"/>
      <c r="U429" s="328"/>
      <c r="V429" s="328"/>
      <c r="W429" s="328"/>
      <c r="X429" s="328"/>
      <c r="Y429" s="328"/>
      <c r="Z429" s="328"/>
      <c r="AA429" s="328"/>
      <c r="AB429" s="328"/>
      <c r="AC429" s="328"/>
      <c r="AD429" s="329"/>
      <c r="AE429" s="329"/>
      <c r="AF429" s="329"/>
      <c r="AG429" s="329"/>
      <c r="AH429" s="329"/>
      <c r="AI429" s="329"/>
      <c r="AJ429" s="329"/>
      <c r="AK429" s="329"/>
      <c r="AL429" s="329"/>
      <c r="AM429" s="329"/>
      <c r="AN429" s="329"/>
      <c r="AO429" s="329"/>
      <c r="AP429" s="329"/>
      <c r="AQ429" s="329"/>
      <c r="AR429" s="329"/>
      <c r="AS429" s="329"/>
      <c r="AT429" s="329"/>
      <c r="AU429" s="329"/>
      <c r="AV429" s="330"/>
    </row>
    <row r="430" spans="1:48" x14ac:dyDescent="0.2">
      <c r="A430" s="328"/>
      <c r="B430" s="328"/>
      <c r="C430" s="328"/>
      <c r="D430" s="328"/>
      <c r="E430" s="328"/>
      <c r="F430" s="328"/>
      <c r="G430" s="328"/>
      <c r="H430" s="328"/>
      <c r="I430" s="328"/>
      <c r="J430" s="328"/>
      <c r="K430" s="328"/>
      <c r="L430" s="328"/>
      <c r="M430" s="328"/>
      <c r="N430" s="328"/>
      <c r="O430" s="328"/>
      <c r="P430" s="328"/>
      <c r="Q430" s="328"/>
      <c r="R430" s="328"/>
      <c r="S430" s="328"/>
      <c r="T430" s="328"/>
      <c r="U430" s="328"/>
      <c r="V430" s="328"/>
      <c r="W430" s="328"/>
      <c r="X430" s="328"/>
      <c r="Y430" s="328"/>
      <c r="Z430" s="328"/>
      <c r="AA430" s="328"/>
      <c r="AB430" s="328"/>
      <c r="AC430" s="328"/>
      <c r="AD430" s="329"/>
      <c r="AE430" s="329"/>
      <c r="AF430" s="329"/>
      <c r="AG430" s="329"/>
      <c r="AH430" s="329"/>
      <c r="AI430" s="329"/>
      <c r="AJ430" s="329"/>
      <c r="AK430" s="329"/>
      <c r="AL430" s="329"/>
      <c r="AM430" s="329"/>
      <c r="AN430" s="329"/>
      <c r="AO430" s="329"/>
      <c r="AP430" s="329"/>
      <c r="AQ430" s="329"/>
      <c r="AR430" s="329"/>
      <c r="AS430" s="329"/>
      <c r="AT430" s="329"/>
      <c r="AU430" s="329"/>
      <c r="AV430" s="330"/>
    </row>
    <row r="431" spans="1:48" x14ac:dyDescent="0.2">
      <c r="A431" s="328"/>
      <c r="B431" s="328"/>
      <c r="C431" s="328"/>
      <c r="D431" s="328"/>
      <c r="E431" s="328"/>
      <c r="F431" s="328"/>
      <c r="G431" s="328"/>
      <c r="H431" s="328"/>
      <c r="I431" s="328"/>
      <c r="J431" s="328"/>
      <c r="K431" s="328"/>
      <c r="L431" s="328"/>
      <c r="M431" s="328"/>
      <c r="N431" s="328"/>
      <c r="O431" s="328"/>
      <c r="P431" s="328"/>
      <c r="Q431" s="328"/>
      <c r="R431" s="328"/>
      <c r="S431" s="328"/>
      <c r="T431" s="328"/>
      <c r="U431" s="328"/>
      <c r="V431" s="328"/>
      <c r="W431" s="328"/>
      <c r="X431" s="328"/>
      <c r="Y431" s="328"/>
      <c r="Z431" s="328"/>
      <c r="AA431" s="328"/>
      <c r="AB431" s="328"/>
      <c r="AC431" s="328"/>
      <c r="AD431" s="329"/>
      <c r="AE431" s="329"/>
      <c r="AF431" s="329"/>
      <c r="AG431" s="329"/>
      <c r="AH431" s="329"/>
      <c r="AI431" s="329"/>
      <c r="AJ431" s="329"/>
      <c r="AK431" s="329"/>
      <c r="AL431" s="329"/>
      <c r="AM431" s="329"/>
      <c r="AN431" s="329"/>
      <c r="AO431" s="329"/>
      <c r="AP431" s="329"/>
      <c r="AQ431" s="329"/>
      <c r="AR431" s="329"/>
      <c r="AS431" s="329"/>
      <c r="AT431" s="329"/>
      <c r="AU431" s="329"/>
      <c r="AV431" s="330"/>
    </row>
    <row r="432" spans="1:48" x14ac:dyDescent="0.2">
      <c r="A432" s="328"/>
      <c r="B432" s="328"/>
      <c r="C432" s="328"/>
      <c r="D432" s="328"/>
      <c r="E432" s="328"/>
      <c r="F432" s="328"/>
      <c r="G432" s="328"/>
      <c r="H432" s="328"/>
      <c r="I432" s="328"/>
      <c r="J432" s="328"/>
      <c r="K432" s="328"/>
      <c r="L432" s="328"/>
      <c r="M432" s="328"/>
      <c r="N432" s="328"/>
      <c r="O432" s="328"/>
      <c r="P432" s="328"/>
      <c r="Q432" s="328"/>
      <c r="R432" s="328"/>
      <c r="S432" s="328"/>
      <c r="T432" s="328"/>
      <c r="U432" s="328"/>
      <c r="V432" s="328"/>
      <c r="W432" s="328"/>
      <c r="X432" s="328"/>
      <c r="Y432" s="328"/>
      <c r="Z432" s="328"/>
      <c r="AA432" s="328"/>
      <c r="AB432" s="328"/>
      <c r="AC432" s="328"/>
      <c r="AD432" s="329"/>
      <c r="AE432" s="329"/>
      <c r="AF432" s="329"/>
      <c r="AG432" s="329"/>
      <c r="AH432" s="329"/>
      <c r="AI432" s="329"/>
      <c r="AJ432" s="329"/>
      <c r="AK432" s="329"/>
      <c r="AL432" s="329"/>
      <c r="AM432" s="329"/>
      <c r="AN432" s="329"/>
      <c r="AO432" s="329"/>
      <c r="AP432" s="329"/>
      <c r="AQ432" s="329"/>
      <c r="AR432" s="329"/>
      <c r="AS432" s="329"/>
      <c r="AT432" s="329"/>
      <c r="AU432" s="329"/>
      <c r="AV432" s="330"/>
    </row>
    <row r="433" spans="1:48" x14ac:dyDescent="0.2">
      <c r="A433" s="328"/>
      <c r="B433" s="328"/>
      <c r="C433" s="328"/>
      <c r="D433" s="328"/>
      <c r="E433" s="328"/>
      <c r="F433" s="328"/>
      <c r="G433" s="328"/>
      <c r="H433" s="328"/>
      <c r="I433" s="328"/>
      <c r="J433" s="328"/>
      <c r="K433" s="328"/>
      <c r="L433" s="328"/>
      <c r="M433" s="328"/>
      <c r="N433" s="328"/>
      <c r="O433" s="328"/>
      <c r="P433" s="328"/>
      <c r="Q433" s="328"/>
      <c r="R433" s="328"/>
      <c r="S433" s="328"/>
      <c r="T433" s="328"/>
      <c r="U433" s="328"/>
      <c r="V433" s="328"/>
      <c r="W433" s="328"/>
      <c r="X433" s="328"/>
      <c r="Y433" s="328"/>
      <c r="Z433" s="328"/>
      <c r="AA433" s="328"/>
      <c r="AB433" s="328"/>
      <c r="AC433" s="328"/>
      <c r="AD433" s="329"/>
      <c r="AE433" s="329"/>
      <c r="AF433" s="329"/>
      <c r="AG433" s="329"/>
      <c r="AH433" s="329"/>
      <c r="AI433" s="329"/>
      <c r="AJ433" s="329"/>
      <c r="AK433" s="329"/>
      <c r="AL433" s="329"/>
      <c r="AM433" s="329"/>
      <c r="AN433" s="329"/>
      <c r="AO433" s="329"/>
      <c r="AP433" s="329"/>
      <c r="AQ433" s="329"/>
      <c r="AR433" s="329"/>
      <c r="AS433" s="329"/>
      <c r="AT433" s="329"/>
      <c r="AU433" s="329"/>
      <c r="AV433" s="330"/>
    </row>
    <row r="434" spans="1:48" x14ac:dyDescent="0.2">
      <c r="A434" s="328"/>
      <c r="B434" s="328"/>
      <c r="C434" s="328"/>
      <c r="D434" s="328"/>
      <c r="E434" s="328"/>
      <c r="F434" s="328"/>
      <c r="G434" s="328"/>
      <c r="H434" s="328"/>
      <c r="I434" s="328"/>
      <c r="J434" s="328"/>
      <c r="K434" s="328"/>
      <c r="L434" s="328"/>
      <c r="M434" s="328"/>
      <c r="N434" s="328"/>
      <c r="O434" s="328"/>
      <c r="P434" s="328"/>
      <c r="Q434" s="328"/>
      <c r="R434" s="328"/>
      <c r="S434" s="328"/>
      <c r="T434" s="328"/>
      <c r="U434" s="328"/>
      <c r="V434" s="328"/>
      <c r="W434" s="328"/>
      <c r="X434" s="328"/>
      <c r="Y434" s="328"/>
      <c r="Z434" s="328"/>
      <c r="AA434" s="328"/>
      <c r="AB434" s="328"/>
      <c r="AC434" s="328"/>
      <c r="AD434" s="329"/>
      <c r="AE434" s="329"/>
      <c r="AF434" s="329"/>
      <c r="AG434" s="329"/>
      <c r="AH434" s="329"/>
      <c r="AI434" s="329"/>
      <c r="AJ434" s="329"/>
      <c r="AK434" s="329"/>
      <c r="AL434" s="329"/>
      <c r="AM434" s="329"/>
      <c r="AN434" s="329"/>
      <c r="AO434" s="329"/>
      <c r="AP434" s="329"/>
      <c r="AQ434" s="329"/>
      <c r="AR434" s="329"/>
      <c r="AS434" s="329"/>
      <c r="AT434" s="329"/>
      <c r="AU434" s="329"/>
      <c r="AV434" s="330"/>
    </row>
    <row r="435" spans="1:48" x14ac:dyDescent="0.2">
      <c r="A435" s="328"/>
      <c r="B435" s="328"/>
      <c r="C435" s="328"/>
      <c r="D435" s="328"/>
      <c r="E435" s="328"/>
      <c r="F435" s="328"/>
      <c r="G435" s="328"/>
      <c r="H435" s="328"/>
      <c r="I435" s="328"/>
      <c r="J435" s="328"/>
      <c r="K435" s="328"/>
      <c r="L435" s="328"/>
      <c r="M435" s="328"/>
      <c r="N435" s="328"/>
      <c r="O435" s="328"/>
      <c r="P435" s="328"/>
      <c r="Q435" s="328"/>
      <c r="R435" s="328"/>
      <c r="S435" s="328"/>
      <c r="T435" s="328"/>
      <c r="U435" s="328"/>
      <c r="V435" s="328"/>
      <c r="W435" s="328"/>
      <c r="X435" s="328"/>
      <c r="Y435" s="328"/>
      <c r="Z435" s="328"/>
      <c r="AA435" s="328"/>
      <c r="AB435" s="328"/>
      <c r="AC435" s="328"/>
      <c r="AD435" s="329"/>
      <c r="AE435" s="329"/>
      <c r="AF435" s="329"/>
      <c r="AG435" s="329"/>
      <c r="AH435" s="329"/>
      <c r="AI435" s="329"/>
      <c r="AJ435" s="329"/>
      <c r="AK435" s="329"/>
      <c r="AL435" s="329"/>
      <c r="AM435" s="329"/>
      <c r="AN435" s="329"/>
      <c r="AO435" s="329"/>
      <c r="AP435" s="329"/>
      <c r="AQ435" s="329"/>
      <c r="AR435" s="329"/>
      <c r="AS435" s="329"/>
      <c r="AT435" s="329"/>
      <c r="AU435" s="329"/>
      <c r="AV435" s="330"/>
    </row>
    <row r="436" spans="1:48" x14ac:dyDescent="0.2">
      <c r="A436" s="328"/>
      <c r="B436" s="328"/>
      <c r="C436" s="328"/>
      <c r="D436" s="328"/>
      <c r="E436" s="328"/>
      <c r="F436" s="328"/>
      <c r="G436" s="328"/>
      <c r="H436" s="328"/>
      <c r="I436" s="328"/>
      <c r="J436" s="328"/>
      <c r="K436" s="328"/>
      <c r="L436" s="328"/>
      <c r="M436" s="328"/>
      <c r="N436" s="328"/>
      <c r="O436" s="328"/>
      <c r="P436" s="328"/>
      <c r="Q436" s="328"/>
      <c r="R436" s="328"/>
      <c r="S436" s="328"/>
      <c r="T436" s="328"/>
      <c r="U436" s="328"/>
      <c r="V436" s="328"/>
      <c r="W436" s="328"/>
      <c r="X436" s="328"/>
      <c r="Y436" s="328"/>
      <c r="Z436" s="328"/>
      <c r="AA436" s="328"/>
      <c r="AB436" s="328"/>
      <c r="AC436" s="328"/>
      <c r="AD436" s="329"/>
      <c r="AE436" s="329"/>
      <c r="AF436" s="329"/>
      <c r="AG436" s="329"/>
      <c r="AH436" s="329"/>
      <c r="AI436" s="329"/>
      <c r="AJ436" s="329"/>
      <c r="AK436" s="329"/>
      <c r="AL436" s="329"/>
      <c r="AM436" s="329"/>
      <c r="AN436" s="329"/>
      <c r="AO436" s="329"/>
      <c r="AP436" s="329"/>
      <c r="AQ436" s="329"/>
      <c r="AR436" s="329"/>
      <c r="AS436" s="329"/>
      <c r="AT436" s="329"/>
      <c r="AU436" s="329"/>
      <c r="AV436" s="330"/>
    </row>
    <row r="437" spans="1:48" x14ac:dyDescent="0.2">
      <c r="A437" s="328"/>
      <c r="B437" s="328"/>
      <c r="C437" s="328"/>
      <c r="D437" s="328"/>
      <c r="E437" s="328"/>
      <c r="F437" s="328"/>
      <c r="G437" s="328"/>
      <c r="H437" s="328"/>
      <c r="I437" s="328"/>
      <c r="J437" s="328"/>
      <c r="K437" s="328"/>
      <c r="L437" s="328"/>
      <c r="M437" s="328"/>
      <c r="N437" s="328"/>
      <c r="O437" s="328"/>
      <c r="P437" s="328"/>
      <c r="Q437" s="328"/>
      <c r="R437" s="328"/>
      <c r="S437" s="328"/>
      <c r="T437" s="328"/>
      <c r="U437" s="328"/>
      <c r="V437" s="328"/>
      <c r="W437" s="328"/>
      <c r="X437" s="328"/>
      <c r="Y437" s="328"/>
      <c r="Z437" s="328"/>
      <c r="AA437" s="328"/>
      <c r="AB437" s="328"/>
      <c r="AC437" s="328"/>
      <c r="AD437" s="329"/>
      <c r="AE437" s="329"/>
      <c r="AF437" s="329"/>
      <c r="AG437" s="329"/>
      <c r="AH437" s="329"/>
      <c r="AI437" s="329"/>
      <c r="AJ437" s="329"/>
      <c r="AK437" s="329"/>
      <c r="AL437" s="329"/>
      <c r="AM437" s="329"/>
      <c r="AN437" s="329"/>
      <c r="AO437" s="329"/>
      <c r="AP437" s="329"/>
      <c r="AQ437" s="329"/>
      <c r="AR437" s="329"/>
      <c r="AS437" s="329"/>
      <c r="AT437" s="329"/>
      <c r="AU437" s="329"/>
      <c r="AV437" s="330"/>
    </row>
    <row r="438" spans="1:48" x14ac:dyDescent="0.2">
      <c r="A438" s="328"/>
      <c r="B438" s="328"/>
      <c r="C438" s="328"/>
      <c r="D438" s="328"/>
      <c r="E438" s="328"/>
      <c r="F438" s="328"/>
      <c r="G438" s="328"/>
      <c r="H438" s="328"/>
      <c r="I438" s="328"/>
      <c r="J438" s="328"/>
      <c r="K438" s="328"/>
      <c r="L438" s="328"/>
      <c r="M438" s="328"/>
      <c r="N438" s="328"/>
      <c r="O438" s="328"/>
      <c r="P438" s="328"/>
      <c r="Q438" s="328"/>
      <c r="R438" s="328"/>
      <c r="S438" s="328"/>
      <c r="T438" s="328"/>
      <c r="U438" s="328"/>
      <c r="V438" s="328"/>
      <c r="W438" s="328"/>
      <c r="X438" s="328"/>
      <c r="Y438" s="328"/>
      <c r="Z438" s="328"/>
      <c r="AA438" s="328"/>
      <c r="AB438" s="328"/>
      <c r="AC438" s="328"/>
      <c r="AD438" s="329"/>
      <c r="AE438" s="329"/>
      <c r="AF438" s="329"/>
      <c r="AG438" s="329"/>
      <c r="AH438" s="329"/>
      <c r="AI438" s="329"/>
      <c r="AJ438" s="329"/>
      <c r="AK438" s="329"/>
      <c r="AL438" s="329"/>
      <c r="AM438" s="329"/>
      <c r="AN438" s="329"/>
      <c r="AO438" s="329"/>
      <c r="AP438" s="329"/>
      <c r="AQ438" s="329"/>
      <c r="AR438" s="329"/>
      <c r="AS438" s="329"/>
      <c r="AT438" s="329"/>
      <c r="AU438" s="329"/>
      <c r="AV438" s="330"/>
    </row>
    <row r="439" spans="1:48" x14ac:dyDescent="0.2">
      <c r="A439" s="328"/>
      <c r="B439" s="328"/>
      <c r="C439" s="328"/>
      <c r="D439" s="328"/>
      <c r="E439" s="328"/>
      <c r="F439" s="328"/>
      <c r="G439" s="328"/>
      <c r="H439" s="328"/>
      <c r="I439" s="328"/>
      <c r="J439" s="328"/>
      <c r="K439" s="328"/>
      <c r="L439" s="328"/>
      <c r="M439" s="328"/>
      <c r="N439" s="328"/>
      <c r="O439" s="328"/>
      <c r="P439" s="328"/>
      <c r="Q439" s="328"/>
      <c r="R439" s="328"/>
      <c r="S439" s="328"/>
      <c r="T439" s="328"/>
      <c r="U439" s="328"/>
      <c r="V439" s="328"/>
      <c r="W439" s="328"/>
      <c r="X439" s="328"/>
      <c r="Y439" s="328"/>
      <c r="Z439" s="328"/>
      <c r="AA439" s="328"/>
      <c r="AB439" s="328"/>
      <c r="AC439" s="328"/>
      <c r="AD439" s="329"/>
      <c r="AE439" s="329"/>
      <c r="AF439" s="329"/>
      <c r="AG439" s="329"/>
      <c r="AH439" s="329"/>
      <c r="AI439" s="329"/>
      <c r="AJ439" s="329"/>
      <c r="AK439" s="329"/>
      <c r="AL439" s="329"/>
      <c r="AM439" s="329"/>
      <c r="AN439" s="329"/>
      <c r="AO439" s="329"/>
      <c r="AP439" s="329"/>
      <c r="AQ439" s="329"/>
      <c r="AR439" s="329"/>
      <c r="AS439" s="329"/>
      <c r="AT439" s="329"/>
      <c r="AU439" s="329"/>
      <c r="AV439" s="330"/>
    </row>
    <row r="440" spans="1:48" x14ac:dyDescent="0.2">
      <c r="A440" s="328"/>
      <c r="B440" s="328"/>
      <c r="C440" s="328"/>
      <c r="D440" s="328"/>
      <c r="E440" s="328"/>
      <c r="F440" s="328"/>
      <c r="G440" s="328"/>
      <c r="H440" s="328"/>
      <c r="I440" s="328"/>
      <c r="J440" s="328"/>
      <c r="K440" s="328"/>
      <c r="L440" s="328"/>
      <c r="M440" s="328"/>
      <c r="N440" s="328"/>
      <c r="O440" s="328"/>
      <c r="P440" s="328"/>
      <c r="Q440" s="328"/>
      <c r="R440" s="328"/>
      <c r="S440" s="328"/>
      <c r="T440" s="328"/>
      <c r="U440" s="328"/>
      <c r="V440" s="328"/>
      <c r="W440" s="328"/>
      <c r="X440" s="328"/>
      <c r="Y440" s="328"/>
      <c r="Z440" s="328"/>
      <c r="AA440" s="328"/>
      <c r="AB440" s="328"/>
      <c r="AC440" s="328"/>
      <c r="AD440" s="329"/>
      <c r="AE440" s="329"/>
      <c r="AF440" s="329"/>
      <c r="AG440" s="329"/>
      <c r="AH440" s="329"/>
      <c r="AI440" s="329"/>
      <c r="AJ440" s="329"/>
      <c r="AK440" s="329"/>
      <c r="AL440" s="329"/>
      <c r="AM440" s="329"/>
      <c r="AN440" s="329"/>
      <c r="AO440" s="329"/>
      <c r="AP440" s="329"/>
      <c r="AQ440" s="329"/>
      <c r="AR440" s="329"/>
      <c r="AS440" s="329"/>
      <c r="AT440" s="329"/>
      <c r="AU440" s="329"/>
      <c r="AV440" s="330"/>
    </row>
    <row r="441" spans="1:48" x14ac:dyDescent="0.2">
      <c r="A441" s="328"/>
      <c r="B441" s="328"/>
      <c r="C441" s="328"/>
      <c r="D441" s="328"/>
      <c r="E441" s="328"/>
      <c r="F441" s="328"/>
      <c r="G441" s="328"/>
      <c r="H441" s="328"/>
      <c r="I441" s="328"/>
      <c r="J441" s="328"/>
      <c r="K441" s="328"/>
      <c r="L441" s="328"/>
      <c r="M441" s="328"/>
      <c r="N441" s="328"/>
      <c r="O441" s="328"/>
      <c r="P441" s="328"/>
      <c r="Q441" s="328"/>
      <c r="R441" s="328"/>
      <c r="S441" s="328"/>
      <c r="T441" s="328"/>
      <c r="U441" s="328"/>
      <c r="V441" s="328"/>
      <c r="W441" s="328"/>
      <c r="X441" s="328"/>
      <c r="Y441" s="328"/>
      <c r="Z441" s="328"/>
      <c r="AA441" s="328"/>
      <c r="AB441" s="328"/>
      <c r="AC441" s="328"/>
      <c r="AD441" s="329"/>
      <c r="AE441" s="329"/>
      <c r="AF441" s="329"/>
      <c r="AG441" s="329"/>
      <c r="AH441" s="329"/>
      <c r="AI441" s="329"/>
      <c r="AJ441" s="329"/>
      <c r="AK441" s="329"/>
      <c r="AL441" s="329"/>
      <c r="AM441" s="329"/>
      <c r="AN441" s="329"/>
      <c r="AO441" s="329"/>
      <c r="AP441" s="329"/>
      <c r="AQ441" s="329"/>
      <c r="AR441" s="329"/>
      <c r="AS441" s="329"/>
      <c r="AT441" s="329"/>
      <c r="AU441" s="329"/>
      <c r="AV441" s="330"/>
    </row>
    <row r="442" spans="1:48" x14ac:dyDescent="0.2">
      <c r="A442" s="328"/>
      <c r="B442" s="328"/>
      <c r="C442" s="328"/>
      <c r="D442" s="328"/>
      <c r="E442" s="328"/>
      <c r="F442" s="328"/>
      <c r="G442" s="328"/>
      <c r="H442" s="328"/>
      <c r="I442" s="328"/>
      <c r="J442" s="328"/>
      <c r="K442" s="328"/>
      <c r="L442" s="328"/>
      <c r="M442" s="328"/>
      <c r="N442" s="328"/>
      <c r="O442" s="328"/>
      <c r="P442" s="328"/>
      <c r="Q442" s="328"/>
      <c r="R442" s="328"/>
      <c r="S442" s="328"/>
      <c r="T442" s="328"/>
      <c r="U442" s="328"/>
      <c r="V442" s="328"/>
      <c r="W442" s="328"/>
      <c r="X442" s="328"/>
      <c r="Y442" s="328"/>
      <c r="Z442" s="328"/>
      <c r="AA442" s="328"/>
      <c r="AB442" s="328"/>
      <c r="AC442" s="328"/>
      <c r="AD442" s="329"/>
      <c r="AE442" s="329"/>
      <c r="AF442" s="329"/>
      <c r="AG442" s="329"/>
      <c r="AH442" s="329"/>
      <c r="AI442" s="329"/>
      <c r="AJ442" s="329"/>
      <c r="AK442" s="329"/>
      <c r="AL442" s="329"/>
      <c r="AM442" s="329"/>
      <c r="AN442" s="329"/>
      <c r="AO442" s="329"/>
      <c r="AP442" s="329"/>
      <c r="AQ442" s="329"/>
      <c r="AR442" s="329"/>
      <c r="AS442" s="329"/>
      <c r="AT442" s="329"/>
      <c r="AU442" s="329"/>
      <c r="AV442" s="330"/>
    </row>
    <row r="443" spans="1:48" x14ac:dyDescent="0.2">
      <c r="A443" s="328"/>
      <c r="B443" s="328"/>
      <c r="C443" s="328"/>
      <c r="D443" s="328"/>
      <c r="E443" s="328"/>
      <c r="F443" s="328"/>
      <c r="G443" s="328"/>
      <c r="H443" s="328"/>
      <c r="I443" s="328"/>
      <c r="J443" s="328"/>
      <c r="K443" s="328"/>
      <c r="L443" s="328"/>
      <c r="M443" s="328"/>
      <c r="N443" s="328"/>
      <c r="O443" s="328"/>
      <c r="P443" s="328"/>
      <c r="Q443" s="328"/>
      <c r="R443" s="328"/>
      <c r="S443" s="328"/>
      <c r="T443" s="328"/>
      <c r="U443" s="328"/>
      <c r="V443" s="328"/>
      <c r="W443" s="328"/>
      <c r="X443" s="328"/>
      <c r="Y443" s="328"/>
      <c r="Z443" s="328"/>
      <c r="AA443" s="328"/>
      <c r="AB443" s="328"/>
      <c r="AC443" s="328"/>
      <c r="AD443" s="329"/>
      <c r="AE443" s="329"/>
      <c r="AF443" s="329"/>
      <c r="AG443" s="329"/>
      <c r="AH443" s="329"/>
      <c r="AI443" s="329"/>
      <c r="AJ443" s="329"/>
      <c r="AK443" s="329"/>
      <c r="AL443" s="329"/>
      <c r="AM443" s="329"/>
      <c r="AN443" s="329"/>
      <c r="AO443" s="329"/>
      <c r="AP443" s="329"/>
      <c r="AQ443" s="329"/>
      <c r="AR443" s="329"/>
      <c r="AS443" s="329"/>
      <c r="AT443" s="329"/>
      <c r="AU443" s="329"/>
      <c r="AV443" s="330"/>
    </row>
    <row r="444" spans="1:48" x14ac:dyDescent="0.2">
      <c r="A444" s="328"/>
      <c r="B444" s="328"/>
      <c r="C444" s="328"/>
      <c r="D444" s="328"/>
      <c r="E444" s="328"/>
      <c r="F444" s="328"/>
      <c r="G444" s="328"/>
      <c r="H444" s="328"/>
      <c r="I444" s="328"/>
      <c r="J444" s="328"/>
      <c r="K444" s="328"/>
      <c r="L444" s="328"/>
      <c r="M444" s="328"/>
      <c r="N444" s="328"/>
      <c r="O444" s="328"/>
      <c r="P444" s="328"/>
      <c r="Q444" s="328"/>
      <c r="R444" s="328"/>
      <c r="S444" s="328"/>
      <c r="T444" s="328"/>
      <c r="U444" s="328"/>
      <c r="V444" s="328"/>
      <c r="W444" s="328"/>
      <c r="X444" s="328"/>
      <c r="Y444" s="328"/>
      <c r="Z444" s="328"/>
      <c r="AA444" s="328"/>
      <c r="AB444" s="328"/>
      <c r="AC444" s="328"/>
      <c r="AD444" s="329"/>
      <c r="AE444" s="329"/>
      <c r="AF444" s="329"/>
      <c r="AG444" s="329"/>
      <c r="AH444" s="329"/>
      <c r="AI444" s="329"/>
      <c r="AJ444" s="329"/>
      <c r="AK444" s="329"/>
      <c r="AL444" s="329"/>
      <c r="AM444" s="329"/>
      <c r="AN444" s="329"/>
      <c r="AO444" s="329"/>
      <c r="AP444" s="329"/>
      <c r="AQ444" s="329"/>
      <c r="AR444" s="329"/>
      <c r="AS444" s="329"/>
      <c r="AT444" s="329"/>
      <c r="AU444" s="329"/>
      <c r="AV444" s="330"/>
    </row>
    <row r="445" spans="1:48" x14ac:dyDescent="0.2">
      <c r="A445" s="328"/>
      <c r="B445" s="328"/>
      <c r="C445" s="328"/>
      <c r="D445" s="328"/>
      <c r="E445" s="328"/>
      <c r="F445" s="328"/>
      <c r="G445" s="328"/>
      <c r="H445" s="328"/>
      <c r="I445" s="328"/>
      <c r="J445" s="328"/>
      <c r="K445" s="328"/>
      <c r="L445" s="328"/>
      <c r="M445" s="328"/>
      <c r="N445" s="328"/>
      <c r="O445" s="328"/>
      <c r="P445" s="328"/>
      <c r="Q445" s="328"/>
      <c r="R445" s="328"/>
      <c r="S445" s="328"/>
      <c r="T445" s="328"/>
      <c r="U445" s="328"/>
      <c r="V445" s="328"/>
      <c r="W445" s="328"/>
      <c r="X445" s="328"/>
      <c r="Y445" s="328"/>
      <c r="Z445" s="328"/>
      <c r="AA445" s="328"/>
      <c r="AB445" s="328"/>
      <c r="AC445" s="328"/>
      <c r="AD445" s="329"/>
      <c r="AE445" s="329"/>
      <c r="AF445" s="329"/>
      <c r="AG445" s="329"/>
      <c r="AH445" s="329"/>
      <c r="AI445" s="329"/>
      <c r="AJ445" s="329"/>
      <c r="AK445" s="329"/>
      <c r="AL445" s="329"/>
      <c r="AM445" s="329"/>
      <c r="AN445" s="329"/>
      <c r="AO445" s="329"/>
      <c r="AP445" s="329"/>
      <c r="AQ445" s="329"/>
      <c r="AR445" s="329"/>
      <c r="AS445" s="329"/>
      <c r="AT445" s="329"/>
      <c r="AU445" s="329"/>
      <c r="AV445" s="330"/>
    </row>
    <row r="446" spans="1:48" x14ac:dyDescent="0.2">
      <c r="A446" s="328"/>
      <c r="B446" s="328"/>
      <c r="C446" s="328"/>
      <c r="D446" s="328"/>
      <c r="E446" s="328"/>
      <c r="F446" s="328"/>
      <c r="G446" s="328"/>
      <c r="H446" s="328"/>
      <c r="I446" s="328"/>
      <c r="J446" s="328"/>
      <c r="K446" s="328"/>
      <c r="L446" s="328"/>
      <c r="M446" s="328"/>
      <c r="N446" s="328"/>
      <c r="O446" s="328"/>
      <c r="P446" s="328"/>
      <c r="Q446" s="328"/>
      <c r="R446" s="328"/>
      <c r="S446" s="328"/>
      <c r="T446" s="328"/>
      <c r="U446" s="328"/>
      <c r="V446" s="328"/>
      <c r="W446" s="328"/>
      <c r="X446" s="328"/>
      <c r="Y446" s="328"/>
      <c r="Z446" s="328"/>
      <c r="AA446" s="328"/>
      <c r="AB446" s="328"/>
      <c r="AC446" s="328"/>
      <c r="AD446" s="329"/>
      <c r="AE446" s="329"/>
      <c r="AF446" s="329"/>
      <c r="AG446" s="329"/>
      <c r="AH446" s="329"/>
      <c r="AI446" s="329"/>
      <c r="AJ446" s="329"/>
      <c r="AK446" s="329"/>
      <c r="AL446" s="329"/>
      <c r="AM446" s="329"/>
      <c r="AN446" s="329"/>
      <c r="AO446" s="329"/>
      <c r="AP446" s="329"/>
      <c r="AQ446" s="329"/>
      <c r="AR446" s="329"/>
      <c r="AS446" s="329"/>
      <c r="AT446" s="329"/>
      <c r="AU446" s="329"/>
      <c r="AV446" s="330"/>
    </row>
    <row r="447" spans="1:48" x14ac:dyDescent="0.2">
      <c r="A447" s="328"/>
      <c r="B447" s="328"/>
      <c r="C447" s="328"/>
      <c r="D447" s="328"/>
      <c r="E447" s="328"/>
      <c r="F447" s="328"/>
      <c r="G447" s="328"/>
      <c r="H447" s="328"/>
      <c r="I447" s="328"/>
      <c r="J447" s="328"/>
      <c r="K447" s="328"/>
      <c r="L447" s="328"/>
      <c r="M447" s="328"/>
      <c r="N447" s="328"/>
      <c r="O447" s="328"/>
      <c r="P447" s="328"/>
      <c r="Q447" s="328"/>
      <c r="R447" s="328"/>
      <c r="S447" s="328"/>
      <c r="T447" s="328"/>
      <c r="U447" s="328"/>
      <c r="V447" s="328"/>
      <c r="W447" s="328"/>
      <c r="X447" s="328"/>
      <c r="Y447" s="328"/>
      <c r="Z447" s="328"/>
      <c r="AA447" s="328"/>
      <c r="AB447" s="328"/>
      <c r="AC447" s="328"/>
      <c r="AD447" s="329"/>
      <c r="AE447" s="329"/>
      <c r="AF447" s="329"/>
      <c r="AG447" s="329"/>
      <c r="AH447" s="329"/>
      <c r="AI447" s="329"/>
      <c r="AJ447" s="329"/>
      <c r="AK447" s="329"/>
      <c r="AL447" s="329"/>
      <c r="AM447" s="329"/>
      <c r="AN447" s="329"/>
      <c r="AO447" s="329"/>
      <c r="AP447" s="329"/>
      <c r="AQ447" s="329"/>
      <c r="AR447" s="329"/>
      <c r="AS447" s="329"/>
      <c r="AT447" s="329"/>
      <c r="AU447" s="329"/>
      <c r="AV447" s="330"/>
    </row>
    <row r="448" spans="1:48" x14ac:dyDescent="0.2">
      <c r="A448" s="328"/>
      <c r="B448" s="328"/>
      <c r="C448" s="328"/>
      <c r="D448" s="328"/>
      <c r="E448" s="328"/>
      <c r="F448" s="328"/>
      <c r="G448" s="328"/>
      <c r="H448" s="328"/>
      <c r="I448" s="328"/>
      <c r="J448" s="328"/>
      <c r="K448" s="328"/>
      <c r="L448" s="328"/>
      <c r="M448" s="328"/>
      <c r="N448" s="328"/>
      <c r="O448" s="328"/>
      <c r="P448" s="328"/>
      <c r="Q448" s="328"/>
      <c r="R448" s="328"/>
      <c r="S448" s="328"/>
      <c r="T448" s="328"/>
      <c r="U448" s="328"/>
      <c r="V448" s="328"/>
      <c r="W448" s="328"/>
      <c r="X448" s="328"/>
      <c r="Y448" s="328"/>
      <c r="Z448" s="328"/>
      <c r="AA448" s="328"/>
      <c r="AB448" s="328"/>
      <c r="AC448" s="328"/>
      <c r="AD448" s="329"/>
      <c r="AE448" s="329"/>
      <c r="AF448" s="329"/>
      <c r="AG448" s="329"/>
      <c r="AH448" s="329"/>
      <c r="AI448" s="329"/>
      <c r="AJ448" s="329"/>
      <c r="AK448" s="329"/>
      <c r="AL448" s="329"/>
      <c r="AM448" s="329"/>
      <c r="AN448" s="329"/>
      <c r="AO448" s="329"/>
      <c r="AP448" s="329"/>
      <c r="AQ448" s="329"/>
      <c r="AR448" s="329"/>
      <c r="AS448" s="329"/>
      <c r="AT448" s="329"/>
      <c r="AU448" s="329"/>
      <c r="AV448" s="330"/>
    </row>
    <row r="449" spans="1:48" x14ac:dyDescent="0.2">
      <c r="A449" s="328"/>
      <c r="B449" s="328"/>
      <c r="C449" s="328"/>
      <c r="D449" s="328"/>
      <c r="E449" s="328"/>
      <c r="F449" s="328"/>
      <c r="G449" s="328"/>
      <c r="H449" s="328"/>
      <c r="I449" s="328"/>
      <c r="J449" s="328"/>
      <c r="K449" s="328"/>
      <c r="L449" s="328"/>
      <c r="M449" s="328"/>
      <c r="N449" s="328"/>
      <c r="O449" s="328"/>
      <c r="P449" s="328"/>
      <c r="Q449" s="328"/>
      <c r="R449" s="328"/>
      <c r="S449" s="328"/>
      <c r="T449" s="328"/>
      <c r="U449" s="328"/>
      <c r="V449" s="328"/>
      <c r="W449" s="328"/>
      <c r="X449" s="328"/>
      <c r="Y449" s="328"/>
      <c r="Z449" s="328"/>
      <c r="AA449" s="328"/>
      <c r="AB449" s="328"/>
      <c r="AC449" s="328"/>
      <c r="AD449" s="329"/>
      <c r="AE449" s="329"/>
      <c r="AF449" s="329"/>
      <c r="AG449" s="329"/>
      <c r="AH449" s="329"/>
      <c r="AI449" s="329"/>
      <c r="AJ449" s="329"/>
      <c r="AK449" s="329"/>
      <c r="AL449" s="329"/>
      <c r="AM449" s="329"/>
      <c r="AN449" s="329"/>
      <c r="AO449" s="329"/>
      <c r="AP449" s="329"/>
      <c r="AQ449" s="329"/>
      <c r="AR449" s="329"/>
      <c r="AS449" s="329"/>
      <c r="AT449" s="329"/>
      <c r="AU449" s="329"/>
      <c r="AV449" s="330"/>
    </row>
    <row r="450" spans="1:48" x14ac:dyDescent="0.2">
      <c r="A450" s="328"/>
      <c r="B450" s="328"/>
      <c r="C450" s="328"/>
      <c r="D450" s="328"/>
      <c r="E450" s="328"/>
      <c r="F450" s="328"/>
      <c r="G450" s="328"/>
      <c r="H450" s="328"/>
      <c r="I450" s="328"/>
      <c r="J450" s="328"/>
      <c r="K450" s="328"/>
      <c r="L450" s="328"/>
      <c r="M450" s="328"/>
      <c r="N450" s="328"/>
      <c r="O450" s="328"/>
      <c r="P450" s="328"/>
      <c r="Q450" s="328"/>
      <c r="R450" s="328"/>
      <c r="S450" s="328"/>
      <c r="T450" s="328"/>
      <c r="U450" s="328"/>
      <c r="V450" s="328"/>
      <c r="W450" s="328"/>
      <c r="X450" s="328"/>
      <c r="Y450" s="328"/>
      <c r="Z450" s="328"/>
      <c r="AA450" s="328"/>
      <c r="AB450" s="328"/>
      <c r="AC450" s="328"/>
      <c r="AD450" s="329"/>
      <c r="AE450" s="329"/>
      <c r="AF450" s="329"/>
      <c r="AG450" s="329"/>
      <c r="AH450" s="329"/>
      <c r="AI450" s="329"/>
      <c r="AJ450" s="329"/>
      <c r="AK450" s="329"/>
      <c r="AL450" s="329"/>
      <c r="AM450" s="329"/>
      <c r="AN450" s="329"/>
      <c r="AO450" s="329"/>
      <c r="AP450" s="329"/>
      <c r="AQ450" s="329"/>
      <c r="AR450" s="329"/>
      <c r="AS450" s="329"/>
      <c r="AT450" s="329"/>
      <c r="AU450" s="329"/>
      <c r="AV450" s="330"/>
    </row>
    <row r="451" spans="1:48" x14ac:dyDescent="0.2">
      <c r="A451" s="328"/>
      <c r="B451" s="328"/>
      <c r="C451" s="328"/>
      <c r="D451" s="328"/>
      <c r="E451" s="328"/>
      <c r="F451" s="328"/>
      <c r="G451" s="328"/>
      <c r="H451" s="328"/>
      <c r="I451" s="328"/>
      <c r="J451" s="328"/>
      <c r="K451" s="328"/>
      <c r="L451" s="328"/>
      <c r="M451" s="328"/>
      <c r="N451" s="328"/>
      <c r="O451" s="328"/>
      <c r="P451" s="328"/>
      <c r="Q451" s="328"/>
      <c r="R451" s="328"/>
      <c r="S451" s="328"/>
      <c r="T451" s="328"/>
      <c r="U451" s="328"/>
      <c r="V451" s="328"/>
      <c r="W451" s="328"/>
      <c r="X451" s="328"/>
      <c r="Y451" s="328"/>
      <c r="Z451" s="328"/>
      <c r="AA451" s="328"/>
      <c r="AB451" s="328"/>
      <c r="AC451" s="328"/>
      <c r="AD451" s="329"/>
      <c r="AE451" s="329"/>
      <c r="AF451" s="329"/>
      <c r="AG451" s="329"/>
      <c r="AH451" s="329"/>
      <c r="AI451" s="329"/>
      <c r="AJ451" s="329"/>
      <c r="AK451" s="329"/>
      <c r="AL451" s="329"/>
      <c r="AM451" s="329"/>
      <c r="AN451" s="329"/>
      <c r="AO451" s="329"/>
      <c r="AP451" s="329"/>
      <c r="AQ451" s="329"/>
      <c r="AR451" s="329"/>
      <c r="AS451" s="329"/>
      <c r="AT451" s="329"/>
      <c r="AU451" s="329"/>
      <c r="AV451" s="330"/>
    </row>
    <row r="452" spans="1:48" x14ac:dyDescent="0.2">
      <c r="A452" s="328"/>
      <c r="B452" s="328"/>
      <c r="C452" s="328"/>
      <c r="D452" s="328"/>
      <c r="E452" s="328"/>
      <c r="F452" s="328"/>
      <c r="G452" s="328"/>
      <c r="H452" s="328"/>
      <c r="I452" s="328"/>
      <c r="J452" s="328"/>
      <c r="K452" s="328"/>
      <c r="L452" s="328"/>
      <c r="M452" s="328"/>
      <c r="N452" s="328"/>
      <c r="O452" s="328"/>
      <c r="P452" s="328"/>
      <c r="Q452" s="328"/>
      <c r="R452" s="328"/>
      <c r="S452" s="328"/>
      <c r="T452" s="328"/>
      <c r="U452" s="328"/>
      <c r="V452" s="328"/>
      <c r="W452" s="328"/>
      <c r="X452" s="328"/>
      <c r="Y452" s="328"/>
      <c r="Z452" s="328"/>
      <c r="AA452" s="328"/>
      <c r="AB452" s="328"/>
      <c r="AC452" s="328"/>
      <c r="AD452" s="329"/>
      <c r="AE452" s="329"/>
      <c r="AF452" s="329"/>
      <c r="AG452" s="329"/>
      <c r="AH452" s="329"/>
      <c r="AI452" s="329"/>
      <c r="AJ452" s="329"/>
      <c r="AK452" s="329"/>
      <c r="AL452" s="329"/>
      <c r="AM452" s="329"/>
      <c r="AN452" s="329"/>
      <c r="AO452" s="329"/>
      <c r="AP452" s="329"/>
      <c r="AQ452" s="329"/>
      <c r="AR452" s="329"/>
      <c r="AS452" s="329"/>
      <c r="AT452" s="329"/>
      <c r="AU452" s="329"/>
      <c r="AV452" s="330"/>
    </row>
    <row r="453" spans="1:48" x14ac:dyDescent="0.2">
      <c r="A453" s="328"/>
      <c r="B453" s="328"/>
      <c r="C453" s="328"/>
      <c r="D453" s="328"/>
      <c r="E453" s="328"/>
      <c r="F453" s="328"/>
      <c r="G453" s="328"/>
      <c r="H453" s="328"/>
      <c r="I453" s="328"/>
      <c r="J453" s="328"/>
      <c r="K453" s="328"/>
      <c r="L453" s="328"/>
      <c r="M453" s="328"/>
      <c r="N453" s="328"/>
      <c r="O453" s="328"/>
      <c r="P453" s="328"/>
      <c r="Q453" s="328"/>
      <c r="R453" s="328"/>
      <c r="S453" s="328"/>
      <c r="T453" s="328"/>
      <c r="U453" s="328"/>
      <c r="V453" s="328"/>
      <c r="W453" s="328"/>
      <c r="X453" s="328"/>
      <c r="Y453" s="328"/>
      <c r="Z453" s="328"/>
      <c r="AA453" s="328"/>
      <c r="AB453" s="328"/>
      <c r="AC453" s="328"/>
      <c r="AD453" s="329"/>
      <c r="AE453" s="329"/>
      <c r="AF453" s="329"/>
      <c r="AG453" s="329"/>
      <c r="AH453" s="329"/>
      <c r="AI453" s="329"/>
      <c r="AJ453" s="329"/>
      <c r="AK453" s="329"/>
      <c r="AL453" s="329"/>
      <c r="AM453" s="329"/>
      <c r="AN453" s="329"/>
      <c r="AO453" s="329"/>
      <c r="AP453" s="329"/>
      <c r="AQ453" s="329"/>
      <c r="AR453" s="329"/>
      <c r="AS453" s="329"/>
      <c r="AT453" s="329"/>
      <c r="AU453" s="329"/>
      <c r="AV453" s="330"/>
    </row>
    <row r="454" spans="1:48" x14ac:dyDescent="0.2">
      <c r="A454" s="328"/>
      <c r="B454" s="328"/>
      <c r="C454" s="328"/>
      <c r="D454" s="328"/>
      <c r="E454" s="328"/>
      <c r="F454" s="328"/>
      <c r="G454" s="328"/>
      <c r="H454" s="328"/>
      <c r="I454" s="328"/>
      <c r="J454" s="328"/>
      <c r="K454" s="328"/>
      <c r="L454" s="328"/>
      <c r="M454" s="328"/>
      <c r="N454" s="328"/>
      <c r="O454" s="328"/>
      <c r="P454" s="328"/>
      <c r="Q454" s="328"/>
      <c r="R454" s="328"/>
      <c r="S454" s="328"/>
      <c r="T454" s="328"/>
      <c r="U454" s="328"/>
      <c r="V454" s="328"/>
      <c r="W454" s="328"/>
      <c r="X454" s="328"/>
      <c r="Y454" s="328"/>
      <c r="Z454" s="328"/>
      <c r="AA454" s="328"/>
      <c r="AB454" s="328"/>
      <c r="AC454" s="328"/>
      <c r="AD454" s="329"/>
      <c r="AE454" s="329"/>
      <c r="AF454" s="329"/>
      <c r="AG454" s="329"/>
      <c r="AH454" s="329"/>
      <c r="AI454" s="329"/>
      <c r="AJ454" s="329"/>
      <c r="AK454" s="329"/>
      <c r="AL454" s="329"/>
      <c r="AM454" s="329"/>
      <c r="AN454" s="329"/>
      <c r="AO454" s="329"/>
      <c r="AP454" s="329"/>
      <c r="AQ454" s="329"/>
      <c r="AR454" s="329"/>
      <c r="AS454" s="329"/>
      <c r="AT454" s="329"/>
      <c r="AU454" s="329"/>
      <c r="AV454" s="330"/>
    </row>
    <row r="455" spans="1:48" x14ac:dyDescent="0.2">
      <c r="A455" s="328"/>
      <c r="B455" s="328"/>
      <c r="C455" s="328"/>
      <c r="D455" s="328"/>
      <c r="E455" s="328"/>
      <c r="F455" s="328"/>
      <c r="G455" s="328"/>
      <c r="H455" s="328"/>
      <c r="I455" s="328"/>
      <c r="J455" s="328"/>
      <c r="K455" s="328"/>
      <c r="L455" s="328"/>
      <c r="M455" s="328"/>
      <c r="N455" s="328"/>
      <c r="O455" s="328"/>
      <c r="P455" s="328"/>
      <c r="Q455" s="328"/>
      <c r="R455" s="328"/>
      <c r="S455" s="328"/>
      <c r="T455" s="328"/>
      <c r="U455" s="328"/>
      <c r="V455" s="328"/>
      <c r="W455" s="328"/>
      <c r="X455" s="328"/>
      <c r="Y455" s="328"/>
      <c r="Z455" s="328"/>
      <c r="AA455" s="328"/>
      <c r="AB455" s="328"/>
      <c r="AC455" s="328"/>
      <c r="AD455" s="329"/>
      <c r="AE455" s="329"/>
      <c r="AF455" s="329"/>
      <c r="AG455" s="329"/>
      <c r="AH455" s="329"/>
      <c r="AI455" s="329"/>
      <c r="AJ455" s="329"/>
      <c r="AK455" s="329"/>
      <c r="AL455" s="329"/>
      <c r="AM455" s="329"/>
      <c r="AN455" s="329"/>
      <c r="AO455" s="329"/>
      <c r="AP455" s="329"/>
      <c r="AQ455" s="329"/>
      <c r="AR455" s="329"/>
      <c r="AS455" s="329"/>
      <c r="AT455" s="329"/>
      <c r="AU455" s="329"/>
      <c r="AV455" s="330"/>
    </row>
    <row r="456" spans="1:48" x14ac:dyDescent="0.2">
      <c r="A456" s="328"/>
      <c r="B456" s="328"/>
      <c r="C456" s="328"/>
      <c r="D456" s="328"/>
      <c r="E456" s="328"/>
      <c r="F456" s="328"/>
      <c r="G456" s="328"/>
      <c r="H456" s="328"/>
      <c r="I456" s="328"/>
      <c r="J456" s="328"/>
      <c r="K456" s="328"/>
      <c r="L456" s="328"/>
      <c r="M456" s="328"/>
      <c r="N456" s="328"/>
      <c r="O456" s="328"/>
      <c r="P456" s="328"/>
      <c r="Q456" s="328"/>
      <c r="R456" s="328"/>
      <c r="S456" s="328"/>
      <c r="T456" s="328"/>
      <c r="U456" s="328"/>
      <c r="V456" s="328"/>
      <c r="W456" s="328"/>
      <c r="X456" s="328"/>
      <c r="Y456" s="328"/>
      <c r="Z456" s="328"/>
      <c r="AA456" s="328"/>
      <c r="AB456" s="328"/>
      <c r="AC456" s="328"/>
      <c r="AD456" s="329"/>
      <c r="AE456" s="329"/>
      <c r="AF456" s="329"/>
      <c r="AG456" s="329"/>
      <c r="AH456" s="329"/>
      <c r="AI456" s="329"/>
      <c r="AJ456" s="329"/>
      <c r="AK456" s="329"/>
      <c r="AL456" s="329"/>
      <c r="AM456" s="329"/>
      <c r="AN456" s="329"/>
      <c r="AO456" s="329"/>
      <c r="AP456" s="329"/>
      <c r="AQ456" s="329"/>
      <c r="AR456" s="329"/>
      <c r="AS456" s="329"/>
      <c r="AT456" s="329"/>
      <c r="AU456" s="329"/>
      <c r="AV456" s="330"/>
    </row>
    <row r="457" spans="1:48" x14ac:dyDescent="0.2">
      <c r="A457" s="328"/>
      <c r="B457" s="328"/>
      <c r="C457" s="328"/>
      <c r="D457" s="328"/>
      <c r="E457" s="328"/>
      <c r="F457" s="328"/>
      <c r="G457" s="328"/>
      <c r="H457" s="328"/>
      <c r="I457" s="328"/>
      <c r="J457" s="328"/>
      <c r="K457" s="328"/>
      <c r="L457" s="328"/>
      <c r="M457" s="328"/>
      <c r="N457" s="328"/>
      <c r="O457" s="328"/>
      <c r="P457" s="328"/>
      <c r="Q457" s="328"/>
      <c r="R457" s="328"/>
      <c r="S457" s="328"/>
      <c r="T457" s="328"/>
      <c r="U457" s="328"/>
      <c r="V457" s="328"/>
      <c r="W457" s="328"/>
      <c r="X457" s="328"/>
      <c r="Y457" s="328"/>
      <c r="Z457" s="328"/>
      <c r="AA457" s="328"/>
      <c r="AB457" s="328"/>
      <c r="AC457" s="328"/>
      <c r="AD457" s="329"/>
      <c r="AE457" s="329"/>
      <c r="AF457" s="329"/>
      <c r="AG457" s="329"/>
      <c r="AH457" s="329"/>
      <c r="AI457" s="329"/>
      <c r="AJ457" s="329"/>
      <c r="AK457" s="329"/>
      <c r="AL457" s="329"/>
      <c r="AM457" s="329"/>
      <c r="AN457" s="329"/>
      <c r="AO457" s="329"/>
      <c r="AP457" s="329"/>
      <c r="AQ457" s="329"/>
      <c r="AR457" s="329"/>
      <c r="AS457" s="329"/>
      <c r="AT457" s="329"/>
      <c r="AU457" s="329"/>
      <c r="AV457" s="330"/>
    </row>
    <row r="458" spans="1:48" x14ac:dyDescent="0.2">
      <c r="A458" s="328"/>
      <c r="B458" s="328"/>
      <c r="C458" s="328"/>
      <c r="D458" s="328"/>
      <c r="E458" s="328"/>
      <c r="F458" s="328"/>
      <c r="G458" s="328"/>
      <c r="H458" s="328"/>
      <c r="I458" s="328"/>
      <c r="J458" s="328"/>
      <c r="K458" s="328"/>
      <c r="L458" s="328"/>
      <c r="M458" s="328"/>
      <c r="N458" s="328"/>
      <c r="O458" s="328"/>
      <c r="P458" s="328"/>
      <c r="Q458" s="328"/>
      <c r="R458" s="328"/>
      <c r="S458" s="328"/>
      <c r="T458" s="328"/>
      <c r="U458" s="328"/>
      <c r="V458" s="328"/>
      <c r="W458" s="328"/>
      <c r="X458" s="328"/>
      <c r="Y458" s="328"/>
      <c r="Z458" s="328"/>
      <c r="AA458" s="328"/>
      <c r="AB458" s="328"/>
      <c r="AC458" s="328"/>
      <c r="AD458" s="329"/>
      <c r="AE458" s="329"/>
      <c r="AF458" s="329"/>
      <c r="AG458" s="329"/>
      <c r="AH458" s="329"/>
      <c r="AI458" s="329"/>
      <c r="AJ458" s="329"/>
      <c r="AK458" s="329"/>
      <c r="AL458" s="329"/>
      <c r="AM458" s="329"/>
      <c r="AN458" s="329"/>
      <c r="AO458" s="329"/>
      <c r="AP458" s="329"/>
      <c r="AQ458" s="329"/>
      <c r="AR458" s="329"/>
      <c r="AS458" s="329"/>
      <c r="AT458" s="329"/>
      <c r="AU458" s="329"/>
      <c r="AV458" s="330"/>
    </row>
    <row r="459" spans="1:48" x14ac:dyDescent="0.2">
      <c r="A459" s="328"/>
      <c r="B459" s="328"/>
      <c r="C459" s="328"/>
      <c r="D459" s="328"/>
      <c r="E459" s="328"/>
      <c r="F459" s="328"/>
      <c r="G459" s="328"/>
      <c r="H459" s="328"/>
      <c r="I459" s="328"/>
      <c r="J459" s="328"/>
      <c r="K459" s="328"/>
      <c r="L459" s="328"/>
      <c r="M459" s="328"/>
      <c r="N459" s="328"/>
      <c r="O459" s="328"/>
      <c r="P459" s="328"/>
      <c r="Q459" s="328"/>
      <c r="R459" s="328"/>
      <c r="S459" s="328"/>
      <c r="T459" s="328"/>
      <c r="U459" s="328"/>
      <c r="V459" s="328"/>
      <c r="W459" s="328"/>
      <c r="X459" s="328"/>
      <c r="Y459" s="328"/>
      <c r="Z459" s="328"/>
      <c r="AA459" s="328"/>
      <c r="AB459" s="328"/>
      <c r="AC459" s="328"/>
      <c r="AD459" s="329"/>
      <c r="AE459" s="329"/>
      <c r="AF459" s="329"/>
      <c r="AG459" s="329"/>
      <c r="AH459" s="329"/>
      <c r="AI459" s="329"/>
      <c r="AJ459" s="329"/>
      <c r="AK459" s="329"/>
      <c r="AL459" s="329"/>
      <c r="AM459" s="329"/>
      <c r="AN459" s="329"/>
      <c r="AO459" s="329"/>
      <c r="AP459" s="329"/>
      <c r="AQ459" s="329"/>
      <c r="AR459" s="329"/>
      <c r="AS459" s="329"/>
      <c r="AT459" s="329"/>
      <c r="AU459" s="329"/>
      <c r="AV459" s="330"/>
    </row>
    <row r="460" spans="1:48" x14ac:dyDescent="0.2">
      <c r="A460" s="328"/>
      <c r="B460" s="328"/>
      <c r="C460" s="328"/>
      <c r="D460" s="328"/>
      <c r="E460" s="328"/>
      <c r="F460" s="328"/>
      <c r="G460" s="328"/>
      <c r="H460" s="328"/>
      <c r="I460" s="328"/>
      <c r="J460" s="328"/>
      <c r="K460" s="328"/>
      <c r="L460" s="328"/>
      <c r="M460" s="328"/>
      <c r="N460" s="328"/>
      <c r="O460" s="328"/>
      <c r="P460" s="328"/>
      <c r="Q460" s="328"/>
      <c r="R460" s="328"/>
      <c r="S460" s="328"/>
      <c r="T460" s="328"/>
      <c r="U460" s="328"/>
      <c r="V460" s="328"/>
      <c r="W460" s="328"/>
      <c r="X460" s="328"/>
      <c r="Y460" s="328"/>
      <c r="Z460" s="328"/>
      <c r="AA460" s="328"/>
      <c r="AB460" s="328"/>
      <c r="AC460" s="328"/>
      <c r="AD460" s="329"/>
      <c r="AE460" s="329"/>
      <c r="AF460" s="329"/>
      <c r="AG460" s="329"/>
      <c r="AH460" s="329"/>
      <c r="AI460" s="329"/>
      <c r="AJ460" s="329"/>
      <c r="AK460" s="329"/>
      <c r="AL460" s="329"/>
      <c r="AM460" s="329"/>
      <c r="AN460" s="329"/>
      <c r="AO460" s="329"/>
      <c r="AP460" s="329"/>
      <c r="AQ460" s="329"/>
      <c r="AR460" s="329"/>
      <c r="AS460" s="329"/>
      <c r="AT460" s="329"/>
      <c r="AU460" s="329"/>
      <c r="AV460" s="330"/>
    </row>
    <row r="461" spans="1:48" x14ac:dyDescent="0.2">
      <c r="A461" s="328"/>
      <c r="B461" s="328"/>
      <c r="C461" s="328"/>
      <c r="D461" s="328"/>
      <c r="E461" s="328"/>
      <c r="F461" s="328"/>
      <c r="G461" s="328"/>
      <c r="H461" s="328"/>
      <c r="I461" s="328"/>
      <c r="J461" s="328"/>
      <c r="K461" s="328"/>
      <c r="L461" s="328"/>
      <c r="M461" s="328"/>
      <c r="N461" s="328"/>
      <c r="O461" s="328"/>
      <c r="P461" s="328"/>
      <c r="Q461" s="328"/>
      <c r="R461" s="328"/>
      <c r="S461" s="328"/>
      <c r="T461" s="328"/>
      <c r="U461" s="328"/>
      <c r="V461" s="328"/>
      <c r="W461" s="328"/>
      <c r="X461" s="328"/>
      <c r="Y461" s="328"/>
      <c r="Z461" s="328"/>
      <c r="AA461" s="328"/>
      <c r="AB461" s="328"/>
      <c r="AC461" s="328"/>
      <c r="AD461" s="329"/>
      <c r="AE461" s="329"/>
      <c r="AF461" s="329"/>
      <c r="AG461" s="329"/>
      <c r="AH461" s="329"/>
      <c r="AI461" s="329"/>
      <c r="AJ461" s="329"/>
      <c r="AK461" s="329"/>
      <c r="AL461" s="329"/>
      <c r="AM461" s="329"/>
      <c r="AN461" s="329"/>
      <c r="AO461" s="329"/>
      <c r="AP461" s="329"/>
      <c r="AQ461" s="329"/>
      <c r="AR461" s="329"/>
      <c r="AS461" s="329"/>
      <c r="AT461" s="329"/>
      <c r="AU461" s="329"/>
      <c r="AV461" s="330"/>
    </row>
    <row r="462" spans="1:48" x14ac:dyDescent="0.2">
      <c r="A462" s="328"/>
      <c r="B462" s="328"/>
      <c r="C462" s="328"/>
      <c r="D462" s="328"/>
      <c r="E462" s="328"/>
      <c r="F462" s="328"/>
      <c r="G462" s="328"/>
      <c r="H462" s="328"/>
      <c r="I462" s="328"/>
      <c r="J462" s="328"/>
      <c r="K462" s="328"/>
      <c r="L462" s="328"/>
      <c r="M462" s="328"/>
      <c r="N462" s="328"/>
      <c r="O462" s="328"/>
      <c r="P462" s="328"/>
      <c r="Q462" s="328"/>
      <c r="R462" s="328"/>
      <c r="S462" s="328"/>
      <c r="T462" s="328"/>
      <c r="U462" s="328"/>
      <c r="V462" s="328"/>
      <c r="W462" s="328"/>
      <c r="X462" s="328"/>
      <c r="Y462" s="328"/>
      <c r="Z462" s="328"/>
      <c r="AA462" s="328"/>
      <c r="AB462" s="328"/>
      <c r="AC462" s="328"/>
      <c r="AD462" s="329"/>
      <c r="AE462" s="329"/>
      <c r="AF462" s="329"/>
      <c r="AG462" s="329"/>
      <c r="AH462" s="329"/>
      <c r="AI462" s="329"/>
      <c r="AJ462" s="329"/>
      <c r="AK462" s="329"/>
      <c r="AL462" s="329"/>
      <c r="AM462" s="329"/>
      <c r="AN462" s="329"/>
      <c r="AO462" s="329"/>
      <c r="AP462" s="329"/>
      <c r="AQ462" s="329"/>
      <c r="AR462" s="329"/>
      <c r="AS462" s="329"/>
      <c r="AT462" s="329"/>
      <c r="AU462" s="329"/>
      <c r="AV462" s="330"/>
    </row>
    <row r="463" spans="1:48" x14ac:dyDescent="0.2">
      <c r="A463" s="328"/>
      <c r="B463" s="328"/>
      <c r="C463" s="328"/>
      <c r="D463" s="328"/>
      <c r="E463" s="328"/>
      <c r="F463" s="328"/>
      <c r="G463" s="328"/>
      <c r="H463" s="328"/>
      <c r="I463" s="328"/>
      <c r="J463" s="328"/>
      <c r="K463" s="328"/>
      <c r="L463" s="328"/>
      <c r="M463" s="328"/>
      <c r="N463" s="328"/>
      <c r="O463" s="328"/>
      <c r="P463" s="328"/>
      <c r="Q463" s="328"/>
      <c r="R463" s="328"/>
      <c r="S463" s="328"/>
      <c r="T463" s="328"/>
      <c r="U463" s="328"/>
      <c r="V463" s="328"/>
      <c r="W463" s="328"/>
      <c r="X463" s="328"/>
      <c r="Y463" s="328"/>
      <c r="Z463" s="328"/>
      <c r="AA463" s="328"/>
      <c r="AB463" s="328"/>
      <c r="AC463" s="328"/>
      <c r="AD463" s="329"/>
      <c r="AE463" s="329"/>
      <c r="AF463" s="329"/>
      <c r="AG463" s="329"/>
      <c r="AH463" s="329"/>
      <c r="AI463" s="329"/>
      <c r="AJ463" s="329"/>
      <c r="AK463" s="329"/>
      <c r="AL463" s="329"/>
      <c r="AM463" s="329"/>
      <c r="AN463" s="329"/>
      <c r="AO463" s="329"/>
      <c r="AP463" s="329"/>
      <c r="AQ463" s="329"/>
      <c r="AR463" s="329"/>
      <c r="AS463" s="329"/>
      <c r="AT463" s="329"/>
      <c r="AU463" s="329"/>
      <c r="AV463" s="330"/>
    </row>
    <row r="464" spans="1:48" x14ac:dyDescent="0.2">
      <c r="A464" s="328"/>
      <c r="B464" s="328"/>
      <c r="C464" s="328"/>
      <c r="D464" s="328"/>
      <c r="E464" s="328"/>
      <c r="F464" s="328"/>
      <c r="G464" s="328"/>
      <c r="H464" s="328"/>
      <c r="I464" s="328"/>
      <c r="J464" s="328"/>
      <c r="K464" s="328"/>
      <c r="L464" s="328"/>
      <c r="M464" s="328"/>
      <c r="N464" s="328"/>
      <c r="O464" s="328"/>
      <c r="P464" s="328"/>
      <c r="Q464" s="328"/>
      <c r="R464" s="328"/>
      <c r="S464" s="328"/>
      <c r="T464" s="328"/>
      <c r="U464" s="328"/>
      <c r="V464" s="328"/>
      <c r="W464" s="328"/>
      <c r="X464" s="328"/>
      <c r="Y464" s="328"/>
      <c r="Z464" s="328"/>
      <c r="AA464" s="328"/>
      <c r="AB464" s="328"/>
      <c r="AC464" s="328"/>
      <c r="AD464" s="329"/>
      <c r="AE464" s="329"/>
      <c r="AF464" s="329"/>
      <c r="AG464" s="329"/>
      <c r="AH464" s="329"/>
      <c r="AI464" s="329"/>
      <c r="AJ464" s="329"/>
      <c r="AK464" s="329"/>
      <c r="AL464" s="329"/>
      <c r="AM464" s="329"/>
      <c r="AN464" s="329"/>
      <c r="AO464" s="329"/>
      <c r="AP464" s="329"/>
      <c r="AQ464" s="329"/>
      <c r="AR464" s="329"/>
      <c r="AS464" s="329"/>
      <c r="AT464" s="329"/>
      <c r="AU464" s="329"/>
      <c r="AV464" s="330"/>
    </row>
    <row r="465" spans="1:48" x14ac:dyDescent="0.2">
      <c r="A465" s="328"/>
      <c r="B465" s="328"/>
      <c r="C465" s="328"/>
      <c r="D465" s="328"/>
      <c r="E465" s="328"/>
      <c r="F465" s="328"/>
      <c r="G465" s="328"/>
      <c r="H465" s="328"/>
      <c r="I465" s="328"/>
      <c r="J465" s="328"/>
      <c r="K465" s="328"/>
      <c r="L465" s="328"/>
      <c r="M465" s="328"/>
      <c r="N465" s="328"/>
      <c r="O465" s="328"/>
      <c r="P465" s="328"/>
      <c r="Q465" s="328"/>
      <c r="R465" s="328"/>
      <c r="S465" s="328"/>
      <c r="T465" s="328"/>
      <c r="U465" s="328"/>
      <c r="V465" s="328"/>
      <c r="W465" s="328"/>
      <c r="X465" s="328"/>
      <c r="Y465" s="328"/>
      <c r="Z465" s="328"/>
      <c r="AA465" s="328"/>
      <c r="AB465" s="328"/>
      <c r="AC465" s="328"/>
      <c r="AD465" s="329"/>
      <c r="AE465" s="329"/>
      <c r="AF465" s="329"/>
      <c r="AG465" s="329"/>
      <c r="AH465" s="329"/>
      <c r="AI465" s="329"/>
      <c r="AJ465" s="329"/>
      <c r="AK465" s="329"/>
      <c r="AL465" s="329"/>
      <c r="AM465" s="329"/>
      <c r="AN465" s="329"/>
      <c r="AO465" s="329"/>
      <c r="AP465" s="329"/>
      <c r="AQ465" s="329"/>
      <c r="AR465" s="329"/>
      <c r="AS465" s="329"/>
      <c r="AT465" s="329"/>
      <c r="AU465" s="329"/>
      <c r="AV465" s="330"/>
    </row>
    <row r="466" spans="1:48" x14ac:dyDescent="0.2">
      <c r="A466" s="328"/>
      <c r="B466" s="328"/>
      <c r="C466" s="328"/>
      <c r="D466" s="328"/>
      <c r="E466" s="328"/>
      <c r="F466" s="328"/>
      <c r="G466" s="328"/>
      <c r="H466" s="328"/>
      <c r="I466" s="328"/>
      <c r="J466" s="328"/>
      <c r="K466" s="328"/>
      <c r="L466" s="328"/>
      <c r="M466" s="328"/>
      <c r="N466" s="328"/>
      <c r="O466" s="328"/>
      <c r="P466" s="328"/>
      <c r="Q466" s="328"/>
      <c r="R466" s="328"/>
      <c r="S466" s="328"/>
      <c r="T466" s="328"/>
      <c r="U466" s="328"/>
      <c r="V466" s="328"/>
      <c r="W466" s="328"/>
      <c r="X466" s="328"/>
      <c r="Y466" s="328"/>
      <c r="Z466" s="328"/>
      <c r="AA466" s="328"/>
      <c r="AB466" s="328"/>
      <c r="AC466" s="328"/>
      <c r="AD466" s="329"/>
      <c r="AE466" s="329"/>
      <c r="AF466" s="329"/>
      <c r="AG466" s="329"/>
      <c r="AH466" s="329"/>
      <c r="AI466" s="329"/>
      <c r="AJ466" s="329"/>
      <c r="AK466" s="329"/>
      <c r="AL466" s="329"/>
      <c r="AM466" s="329"/>
      <c r="AN466" s="329"/>
      <c r="AO466" s="329"/>
      <c r="AP466" s="329"/>
      <c r="AQ466" s="329"/>
      <c r="AR466" s="329"/>
      <c r="AS466" s="329"/>
      <c r="AT466" s="329"/>
      <c r="AU466" s="329"/>
      <c r="AV466" s="330"/>
    </row>
    <row r="467" spans="1:48" x14ac:dyDescent="0.2">
      <c r="A467" s="328"/>
      <c r="B467" s="328"/>
      <c r="C467" s="328"/>
      <c r="D467" s="328"/>
      <c r="E467" s="328"/>
      <c r="F467" s="328"/>
      <c r="G467" s="328"/>
      <c r="H467" s="328"/>
      <c r="I467" s="328"/>
      <c r="J467" s="328"/>
      <c r="K467" s="328"/>
      <c r="L467" s="328"/>
      <c r="M467" s="328"/>
      <c r="N467" s="328"/>
      <c r="O467" s="328"/>
      <c r="P467" s="328"/>
      <c r="Q467" s="328"/>
      <c r="R467" s="328"/>
      <c r="S467" s="328"/>
      <c r="T467" s="328"/>
      <c r="U467" s="328"/>
      <c r="V467" s="328"/>
      <c r="W467" s="328"/>
      <c r="X467" s="328"/>
      <c r="Y467" s="328"/>
      <c r="Z467" s="328"/>
      <c r="AA467" s="328"/>
      <c r="AB467" s="328"/>
      <c r="AC467" s="328"/>
      <c r="AD467" s="329"/>
      <c r="AE467" s="329"/>
      <c r="AF467" s="329"/>
      <c r="AG467" s="329"/>
      <c r="AH467" s="329"/>
      <c r="AI467" s="329"/>
      <c r="AJ467" s="329"/>
      <c r="AK467" s="329"/>
      <c r="AL467" s="329"/>
      <c r="AM467" s="329"/>
      <c r="AN467" s="329"/>
      <c r="AO467" s="329"/>
      <c r="AP467" s="329"/>
      <c r="AQ467" s="329"/>
      <c r="AR467" s="329"/>
      <c r="AS467" s="329"/>
      <c r="AT467" s="329"/>
      <c r="AU467" s="329"/>
      <c r="AV467" s="330"/>
    </row>
    <row r="468" spans="1:48" x14ac:dyDescent="0.2">
      <c r="A468" s="328"/>
      <c r="B468" s="328"/>
      <c r="C468" s="328"/>
      <c r="D468" s="328"/>
      <c r="E468" s="328"/>
      <c r="F468" s="328"/>
      <c r="G468" s="328"/>
      <c r="H468" s="328"/>
      <c r="I468" s="328"/>
      <c r="J468" s="328"/>
      <c r="K468" s="328"/>
      <c r="L468" s="328"/>
      <c r="M468" s="328"/>
      <c r="N468" s="328"/>
      <c r="O468" s="328"/>
      <c r="P468" s="328"/>
      <c r="Q468" s="328"/>
      <c r="R468" s="328"/>
      <c r="S468" s="328"/>
      <c r="T468" s="328"/>
      <c r="U468" s="328"/>
      <c r="V468" s="328"/>
      <c r="W468" s="328"/>
      <c r="X468" s="328"/>
      <c r="Y468" s="328"/>
      <c r="Z468" s="328"/>
      <c r="AA468" s="328"/>
      <c r="AB468" s="328"/>
      <c r="AC468" s="328"/>
      <c r="AD468" s="329"/>
      <c r="AE468" s="329"/>
      <c r="AF468" s="329"/>
      <c r="AG468" s="329"/>
      <c r="AH468" s="329"/>
      <c r="AI468" s="329"/>
      <c r="AJ468" s="329"/>
      <c r="AK468" s="329"/>
      <c r="AL468" s="329"/>
      <c r="AM468" s="329"/>
      <c r="AN468" s="329"/>
      <c r="AO468" s="329"/>
      <c r="AP468" s="329"/>
      <c r="AQ468" s="329"/>
      <c r="AR468" s="329"/>
      <c r="AS468" s="329"/>
      <c r="AT468" s="329"/>
      <c r="AU468" s="329"/>
      <c r="AV468" s="330"/>
    </row>
    <row r="469" spans="1:48" x14ac:dyDescent="0.2">
      <c r="A469" s="328"/>
      <c r="B469" s="328"/>
      <c r="C469" s="328"/>
      <c r="D469" s="328"/>
      <c r="E469" s="328"/>
      <c r="F469" s="328"/>
      <c r="G469" s="328"/>
      <c r="H469" s="328"/>
      <c r="I469" s="328"/>
      <c r="J469" s="328"/>
      <c r="K469" s="328"/>
      <c r="L469" s="328"/>
      <c r="M469" s="328"/>
      <c r="N469" s="328"/>
      <c r="O469" s="328"/>
      <c r="P469" s="328"/>
      <c r="Q469" s="328"/>
      <c r="R469" s="328"/>
      <c r="S469" s="328"/>
      <c r="T469" s="328"/>
      <c r="U469" s="328"/>
      <c r="V469" s="328"/>
      <c r="W469" s="328"/>
      <c r="X469" s="328"/>
      <c r="Y469" s="328"/>
      <c r="Z469" s="328"/>
      <c r="AA469" s="328"/>
      <c r="AB469" s="328"/>
      <c r="AC469" s="328"/>
      <c r="AD469" s="329"/>
      <c r="AE469" s="329"/>
      <c r="AF469" s="329"/>
      <c r="AG469" s="329"/>
      <c r="AH469" s="329"/>
      <c r="AI469" s="329"/>
      <c r="AJ469" s="329"/>
      <c r="AK469" s="329"/>
      <c r="AL469" s="329"/>
      <c r="AM469" s="329"/>
      <c r="AN469" s="329"/>
      <c r="AO469" s="329"/>
      <c r="AP469" s="329"/>
      <c r="AQ469" s="329"/>
      <c r="AR469" s="329"/>
      <c r="AS469" s="329"/>
      <c r="AT469" s="329"/>
      <c r="AU469" s="329"/>
      <c r="AV469" s="330"/>
    </row>
    <row r="470" spans="1:48" x14ac:dyDescent="0.2">
      <c r="A470" s="328"/>
      <c r="B470" s="328"/>
      <c r="C470" s="328"/>
      <c r="D470" s="328"/>
      <c r="E470" s="328"/>
      <c r="F470" s="328"/>
      <c r="G470" s="328"/>
      <c r="H470" s="328"/>
      <c r="I470" s="328"/>
      <c r="J470" s="328"/>
      <c r="K470" s="328"/>
      <c r="L470" s="328"/>
      <c r="M470" s="328"/>
      <c r="N470" s="328"/>
      <c r="O470" s="328"/>
      <c r="P470" s="328"/>
      <c r="Q470" s="328"/>
      <c r="R470" s="328"/>
      <c r="S470" s="328"/>
      <c r="T470" s="328"/>
      <c r="U470" s="328"/>
      <c r="V470" s="328"/>
      <c r="W470" s="328"/>
      <c r="X470" s="328"/>
      <c r="Y470" s="328"/>
      <c r="Z470" s="328"/>
      <c r="AA470" s="328"/>
      <c r="AB470" s="328"/>
      <c r="AC470" s="328"/>
      <c r="AD470" s="329"/>
      <c r="AE470" s="329"/>
      <c r="AF470" s="329"/>
      <c r="AG470" s="329"/>
      <c r="AH470" s="329"/>
      <c r="AI470" s="329"/>
      <c r="AJ470" s="329"/>
      <c r="AK470" s="329"/>
      <c r="AL470" s="329"/>
      <c r="AM470" s="329"/>
      <c r="AN470" s="329"/>
      <c r="AO470" s="329"/>
      <c r="AP470" s="329"/>
      <c r="AQ470" s="329"/>
      <c r="AR470" s="329"/>
      <c r="AS470" s="329"/>
      <c r="AT470" s="329"/>
      <c r="AU470" s="329"/>
      <c r="AV470" s="330"/>
    </row>
    <row r="471" spans="1:48" x14ac:dyDescent="0.2">
      <c r="A471" s="328"/>
      <c r="B471" s="328"/>
      <c r="C471" s="328"/>
      <c r="D471" s="328"/>
      <c r="E471" s="328"/>
      <c r="F471" s="328"/>
      <c r="G471" s="328"/>
      <c r="H471" s="328"/>
      <c r="I471" s="328"/>
      <c r="J471" s="328"/>
      <c r="K471" s="328"/>
      <c r="L471" s="328"/>
      <c r="M471" s="328"/>
      <c r="N471" s="328"/>
      <c r="O471" s="328"/>
      <c r="P471" s="328"/>
      <c r="Q471" s="328"/>
      <c r="R471" s="328"/>
      <c r="S471" s="328"/>
      <c r="T471" s="328"/>
      <c r="U471" s="328"/>
      <c r="V471" s="328"/>
      <c r="W471" s="328"/>
      <c r="X471" s="328"/>
      <c r="Y471" s="328"/>
      <c r="Z471" s="328"/>
      <c r="AA471" s="328"/>
      <c r="AB471" s="328"/>
      <c r="AC471" s="328"/>
      <c r="AD471" s="329"/>
      <c r="AE471" s="329"/>
      <c r="AF471" s="329"/>
      <c r="AG471" s="329"/>
      <c r="AH471" s="329"/>
      <c r="AI471" s="329"/>
      <c r="AJ471" s="329"/>
      <c r="AK471" s="329"/>
      <c r="AL471" s="329"/>
      <c r="AM471" s="329"/>
      <c r="AN471" s="329"/>
      <c r="AO471" s="329"/>
      <c r="AP471" s="329"/>
      <c r="AQ471" s="329"/>
      <c r="AR471" s="329"/>
      <c r="AS471" s="329"/>
      <c r="AT471" s="329"/>
      <c r="AU471" s="329"/>
      <c r="AV471" s="330"/>
    </row>
    <row r="472" spans="1:48" x14ac:dyDescent="0.2">
      <c r="A472" s="328"/>
      <c r="B472" s="328"/>
      <c r="C472" s="328"/>
      <c r="D472" s="328"/>
      <c r="E472" s="328"/>
      <c r="F472" s="328"/>
      <c r="G472" s="328"/>
      <c r="H472" s="328"/>
      <c r="I472" s="328"/>
      <c r="J472" s="328"/>
      <c r="K472" s="328"/>
      <c r="L472" s="328"/>
      <c r="M472" s="328"/>
      <c r="N472" s="328"/>
      <c r="O472" s="328"/>
      <c r="P472" s="328"/>
      <c r="Q472" s="328"/>
      <c r="R472" s="328"/>
      <c r="S472" s="328"/>
      <c r="T472" s="328"/>
      <c r="U472" s="328"/>
      <c r="V472" s="328"/>
      <c r="W472" s="328"/>
      <c r="X472" s="328"/>
      <c r="Y472" s="328"/>
      <c r="Z472" s="328"/>
      <c r="AA472" s="328"/>
      <c r="AB472" s="328"/>
      <c r="AC472" s="328"/>
      <c r="AD472" s="329"/>
      <c r="AE472" s="329"/>
      <c r="AF472" s="329"/>
      <c r="AG472" s="329"/>
      <c r="AH472" s="329"/>
      <c r="AI472" s="329"/>
      <c r="AJ472" s="329"/>
      <c r="AK472" s="329"/>
      <c r="AL472" s="329"/>
      <c r="AM472" s="329"/>
      <c r="AN472" s="329"/>
      <c r="AO472" s="329"/>
      <c r="AP472" s="329"/>
      <c r="AQ472" s="329"/>
      <c r="AR472" s="329"/>
      <c r="AS472" s="329"/>
      <c r="AT472" s="329"/>
      <c r="AU472" s="329"/>
      <c r="AV472" s="330"/>
    </row>
    <row r="473" spans="1:48" x14ac:dyDescent="0.2">
      <c r="A473" s="328"/>
      <c r="B473" s="328"/>
      <c r="C473" s="328"/>
      <c r="D473" s="328"/>
      <c r="E473" s="328"/>
      <c r="F473" s="328"/>
      <c r="G473" s="328"/>
      <c r="H473" s="328"/>
      <c r="I473" s="328"/>
      <c r="J473" s="328"/>
      <c r="K473" s="328"/>
      <c r="L473" s="328"/>
      <c r="M473" s="328"/>
      <c r="N473" s="328"/>
      <c r="O473" s="328"/>
      <c r="P473" s="328"/>
      <c r="Q473" s="328"/>
      <c r="R473" s="328"/>
      <c r="S473" s="328"/>
      <c r="T473" s="328"/>
      <c r="U473" s="328"/>
      <c r="V473" s="328"/>
      <c r="W473" s="328"/>
      <c r="X473" s="328"/>
      <c r="Y473" s="328"/>
      <c r="Z473" s="328"/>
      <c r="AA473" s="328"/>
      <c r="AB473" s="328"/>
      <c r="AC473" s="328"/>
      <c r="AD473" s="329"/>
      <c r="AE473" s="329"/>
      <c r="AF473" s="329"/>
      <c r="AG473" s="329"/>
      <c r="AH473" s="329"/>
      <c r="AI473" s="329"/>
      <c r="AJ473" s="329"/>
      <c r="AK473" s="329"/>
      <c r="AL473" s="329"/>
      <c r="AM473" s="329"/>
      <c r="AN473" s="329"/>
      <c r="AO473" s="329"/>
      <c r="AP473" s="329"/>
      <c r="AQ473" s="329"/>
      <c r="AR473" s="329"/>
      <c r="AS473" s="329"/>
      <c r="AT473" s="329"/>
      <c r="AU473" s="329"/>
      <c r="AV473" s="330"/>
    </row>
    <row r="474" spans="1:48" x14ac:dyDescent="0.2">
      <c r="O474" s="473"/>
      <c r="P474" s="328"/>
      <c r="Q474" s="328"/>
      <c r="R474" s="328"/>
      <c r="S474" s="328"/>
      <c r="T474" s="328"/>
      <c r="U474" s="328"/>
      <c r="V474" s="328"/>
      <c r="W474" s="328"/>
      <c r="X474" s="328"/>
      <c r="Y474" s="328"/>
      <c r="Z474" s="328"/>
      <c r="AA474" s="328"/>
      <c r="AB474" s="328"/>
      <c r="AC474" s="328"/>
      <c r="AD474" s="329"/>
      <c r="AE474" s="329"/>
      <c r="AF474" s="329"/>
      <c r="AG474" s="329"/>
      <c r="AH474" s="329"/>
      <c r="AI474" s="329"/>
      <c r="AJ474" s="329"/>
      <c r="AK474" s="329"/>
      <c r="AL474" s="329"/>
      <c r="AM474" s="329"/>
      <c r="AN474" s="329"/>
      <c r="AO474" s="329"/>
      <c r="AP474" s="329"/>
      <c r="AQ474" s="329"/>
      <c r="AR474" s="329"/>
      <c r="AS474" s="329"/>
      <c r="AT474" s="329"/>
      <c r="AU474" s="329"/>
      <c r="AV474" s="330"/>
    </row>
    <row r="475" spans="1:48" x14ac:dyDescent="0.2">
      <c r="O475" s="473"/>
      <c r="P475" s="328"/>
      <c r="Q475" s="328"/>
      <c r="R475" s="328"/>
      <c r="S475" s="328"/>
      <c r="T475" s="328"/>
      <c r="U475" s="328"/>
      <c r="V475" s="328"/>
      <c r="W475" s="328"/>
      <c r="X475" s="328"/>
      <c r="Y475" s="328"/>
      <c r="Z475" s="328"/>
      <c r="AA475" s="328"/>
      <c r="AB475" s="328"/>
      <c r="AC475" s="328"/>
      <c r="AD475" s="329"/>
      <c r="AE475" s="329"/>
      <c r="AF475" s="329"/>
      <c r="AG475" s="329"/>
      <c r="AH475" s="329"/>
      <c r="AI475" s="329"/>
      <c r="AJ475" s="329"/>
      <c r="AK475" s="329"/>
      <c r="AL475" s="329"/>
      <c r="AM475" s="329"/>
      <c r="AN475" s="329"/>
      <c r="AO475" s="329"/>
      <c r="AP475" s="329"/>
      <c r="AQ475" s="329"/>
      <c r="AR475" s="329"/>
      <c r="AS475" s="329"/>
      <c r="AT475" s="329"/>
      <c r="AU475" s="329"/>
      <c r="AV475" s="330"/>
    </row>
    <row r="476" spans="1:48" x14ac:dyDescent="0.2">
      <c r="O476" s="473"/>
      <c r="P476" s="328"/>
      <c r="Q476" s="328"/>
      <c r="R476" s="328"/>
      <c r="S476" s="328"/>
      <c r="T476" s="328"/>
      <c r="U476" s="328"/>
      <c r="V476" s="328"/>
      <c r="W476" s="328"/>
      <c r="X476" s="328"/>
      <c r="Y476" s="328"/>
      <c r="Z476" s="328"/>
      <c r="AA476" s="328"/>
      <c r="AB476" s="328"/>
      <c r="AC476" s="328"/>
      <c r="AD476" s="329"/>
      <c r="AE476" s="329"/>
      <c r="AF476" s="329"/>
      <c r="AG476" s="329"/>
      <c r="AH476" s="329"/>
      <c r="AI476" s="329"/>
      <c r="AJ476" s="329"/>
      <c r="AK476" s="329"/>
      <c r="AL476" s="329"/>
      <c r="AM476" s="329"/>
      <c r="AN476" s="329"/>
      <c r="AO476" s="329"/>
      <c r="AP476" s="329"/>
      <c r="AQ476" s="329"/>
      <c r="AR476" s="329"/>
      <c r="AS476" s="329"/>
      <c r="AT476" s="329"/>
      <c r="AU476" s="329"/>
      <c r="AV476" s="330"/>
    </row>
    <row r="477" spans="1:48" x14ac:dyDescent="0.2">
      <c r="O477" s="473"/>
      <c r="P477" s="328"/>
      <c r="Q477" s="328"/>
      <c r="R477" s="328"/>
      <c r="S477" s="328"/>
      <c r="T477" s="328"/>
      <c r="U477" s="328"/>
      <c r="V477" s="328"/>
      <c r="W477" s="328"/>
      <c r="X477" s="328"/>
      <c r="Y477" s="328"/>
      <c r="Z477" s="328"/>
      <c r="AA477" s="328"/>
      <c r="AB477" s="328"/>
      <c r="AC477" s="328"/>
      <c r="AD477" s="329"/>
      <c r="AE477" s="329"/>
      <c r="AF477" s="329"/>
      <c r="AG477" s="329"/>
      <c r="AH477" s="329"/>
      <c r="AI477" s="329"/>
      <c r="AJ477" s="329"/>
      <c r="AK477" s="329"/>
      <c r="AL477" s="329"/>
      <c r="AM477" s="329"/>
      <c r="AN477" s="329"/>
      <c r="AO477" s="329"/>
      <c r="AP477" s="329"/>
      <c r="AQ477" s="329"/>
      <c r="AR477" s="329"/>
      <c r="AS477" s="329"/>
      <c r="AT477" s="329"/>
      <c r="AU477" s="329"/>
      <c r="AV477" s="330"/>
    </row>
    <row r="478" spans="1:48" x14ac:dyDescent="0.2">
      <c r="O478" s="473"/>
      <c r="P478" s="328"/>
      <c r="Q478" s="328"/>
      <c r="R478" s="328"/>
      <c r="S478" s="328"/>
      <c r="T478" s="328"/>
      <c r="U478" s="328"/>
      <c r="V478" s="328"/>
      <c r="W478" s="328"/>
      <c r="X478" s="328"/>
      <c r="Y478" s="328"/>
      <c r="Z478" s="328"/>
      <c r="AA478" s="328"/>
      <c r="AB478" s="328"/>
      <c r="AC478" s="328"/>
      <c r="AD478" s="329"/>
      <c r="AE478" s="329"/>
      <c r="AF478" s="329"/>
      <c r="AG478" s="329"/>
      <c r="AH478" s="329"/>
      <c r="AI478" s="329"/>
      <c r="AJ478" s="329"/>
      <c r="AK478" s="329"/>
      <c r="AL478" s="329"/>
      <c r="AM478" s="329"/>
      <c r="AN478" s="329"/>
      <c r="AO478" s="329"/>
      <c r="AP478" s="329"/>
      <c r="AQ478" s="329"/>
      <c r="AR478" s="329"/>
      <c r="AS478" s="329"/>
      <c r="AT478" s="329"/>
      <c r="AU478" s="329"/>
      <c r="AV478" s="330"/>
    </row>
    <row r="479" spans="1:48" x14ac:dyDescent="0.2">
      <c r="O479" s="473"/>
      <c r="P479" s="328"/>
      <c r="Q479" s="328"/>
      <c r="R479" s="328"/>
      <c r="S479" s="328"/>
      <c r="T479" s="328"/>
      <c r="U479" s="328"/>
      <c r="V479" s="328"/>
      <c r="W479" s="328"/>
      <c r="X479" s="328"/>
      <c r="Y479" s="328"/>
      <c r="Z479" s="328"/>
      <c r="AA479" s="328"/>
      <c r="AB479" s="328"/>
      <c r="AC479" s="328"/>
      <c r="AD479" s="329"/>
      <c r="AE479" s="329"/>
      <c r="AF479" s="329"/>
      <c r="AG479" s="329"/>
      <c r="AH479" s="329"/>
      <c r="AI479" s="329"/>
      <c r="AJ479" s="329"/>
      <c r="AK479" s="329"/>
      <c r="AL479" s="329"/>
      <c r="AM479" s="329"/>
      <c r="AN479" s="329"/>
      <c r="AO479" s="329"/>
      <c r="AP479" s="329"/>
      <c r="AQ479" s="329"/>
      <c r="AR479" s="329"/>
      <c r="AS479" s="329"/>
      <c r="AT479" s="329"/>
      <c r="AU479" s="329"/>
      <c r="AV479" s="330"/>
    </row>
    <row r="480" spans="1:48" x14ac:dyDescent="0.2">
      <c r="O480" s="473"/>
      <c r="P480" s="328"/>
      <c r="Q480" s="328"/>
      <c r="R480" s="328"/>
      <c r="S480" s="328"/>
      <c r="T480" s="328"/>
      <c r="U480" s="328"/>
      <c r="V480" s="328"/>
      <c r="W480" s="328"/>
      <c r="X480" s="328"/>
      <c r="Y480" s="328"/>
      <c r="Z480" s="328"/>
      <c r="AA480" s="328"/>
      <c r="AB480" s="328"/>
      <c r="AC480" s="328"/>
      <c r="AD480" s="329"/>
      <c r="AE480" s="329"/>
      <c r="AF480" s="329"/>
      <c r="AG480" s="329"/>
      <c r="AH480" s="329"/>
      <c r="AI480" s="329"/>
      <c r="AJ480" s="329"/>
      <c r="AK480" s="329"/>
      <c r="AL480" s="329"/>
      <c r="AM480" s="329"/>
      <c r="AN480" s="329"/>
      <c r="AO480" s="329"/>
      <c r="AP480" s="329"/>
      <c r="AQ480" s="329"/>
      <c r="AR480" s="329"/>
      <c r="AS480" s="329"/>
      <c r="AT480" s="329"/>
      <c r="AU480" s="329"/>
      <c r="AV480" s="330"/>
    </row>
    <row r="481" spans="15:48" x14ac:dyDescent="0.2">
      <c r="O481" s="473"/>
      <c r="P481" s="328"/>
      <c r="Q481" s="328"/>
      <c r="R481" s="328"/>
      <c r="S481" s="328"/>
      <c r="T481" s="328"/>
      <c r="U481" s="328"/>
      <c r="V481" s="328"/>
      <c r="W481" s="328"/>
      <c r="X481" s="328"/>
      <c r="Y481" s="328"/>
      <c r="Z481" s="328"/>
      <c r="AA481" s="328"/>
      <c r="AB481" s="328"/>
      <c r="AC481" s="328"/>
      <c r="AD481" s="329"/>
      <c r="AE481" s="329"/>
      <c r="AF481" s="329"/>
      <c r="AG481" s="329"/>
      <c r="AH481" s="329"/>
      <c r="AI481" s="329"/>
      <c r="AJ481" s="329"/>
      <c r="AK481" s="329"/>
      <c r="AL481" s="329"/>
      <c r="AM481" s="329"/>
      <c r="AN481" s="329"/>
      <c r="AO481" s="329"/>
      <c r="AP481" s="329"/>
      <c r="AQ481" s="329"/>
      <c r="AR481" s="329"/>
      <c r="AS481" s="329"/>
      <c r="AT481" s="329"/>
      <c r="AU481" s="329"/>
      <c r="AV481" s="330"/>
    </row>
    <row r="482" spans="15:48" x14ac:dyDescent="0.2">
      <c r="O482" s="473"/>
      <c r="P482" s="328"/>
      <c r="Q482" s="328"/>
      <c r="R482" s="328"/>
      <c r="S482" s="328"/>
      <c r="T482" s="328"/>
      <c r="U482" s="328"/>
      <c r="V482" s="328"/>
      <c r="W482" s="328"/>
      <c r="X482" s="328"/>
      <c r="Y482" s="328"/>
      <c r="Z482" s="328"/>
      <c r="AA482" s="328"/>
      <c r="AB482" s="328"/>
      <c r="AC482" s="328"/>
      <c r="AD482" s="329"/>
      <c r="AE482" s="329"/>
      <c r="AF482" s="329"/>
      <c r="AG482" s="329"/>
      <c r="AH482" s="329"/>
      <c r="AI482" s="329"/>
      <c r="AJ482" s="329"/>
      <c r="AK482" s="329"/>
      <c r="AL482" s="329"/>
      <c r="AM482" s="329"/>
      <c r="AN482" s="329"/>
      <c r="AO482" s="329"/>
      <c r="AP482" s="329"/>
      <c r="AQ482" s="329"/>
      <c r="AR482" s="329"/>
      <c r="AS482" s="329"/>
      <c r="AT482" s="329"/>
      <c r="AU482" s="329"/>
      <c r="AV482" s="330"/>
    </row>
    <row r="483" spans="15:48" x14ac:dyDescent="0.2">
      <c r="O483" s="473"/>
      <c r="P483" s="328"/>
      <c r="Q483" s="328"/>
      <c r="R483" s="328"/>
      <c r="S483" s="328"/>
      <c r="T483" s="328"/>
      <c r="U483" s="328"/>
      <c r="V483" s="328"/>
      <c r="W483" s="328"/>
      <c r="X483" s="328"/>
      <c r="Y483" s="328"/>
      <c r="Z483" s="328"/>
      <c r="AA483" s="328"/>
      <c r="AB483" s="328"/>
      <c r="AC483" s="328"/>
      <c r="AD483" s="329"/>
      <c r="AE483" s="329"/>
      <c r="AF483" s="329"/>
      <c r="AG483" s="329"/>
      <c r="AH483" s="329"/>
      <c r="AI483" s="329"/>
      <c r="AJ483" s="329"/>
      <c r="AK483" s="329"/>
      <c r="AL483" s="329"/>
      <c r="AM483" s="329"/>
      <c r="AN483" s="329"/>
      <c r="AO483" s="329"/>
      <c r="AP483" s="329"/>
      <c r="AQ483" s="329"/>
      <c r="AR483" s="329"/>
      <c r="AS483" s="329"/>
      <c r="AT483" s="329"/>
      <c r="AU483" s="329"/>
      <c r="AV483" s="330"/>
    </row>
    <row r="484" spans="15:48" x14ac:dyDescent="0.2">
      <c r="O484" s="473"/>
      <c r="P484" s="328"/>
      <c r="Q484" s="328"/>
      <c r="R484" s="328"/>
      <c r="S484" s="328"/>
      <c r="T484" s="328"/>
      <c r="U484" s="328"/>
      <c r="V484" s="328"/>
      <c r="W484" s="328"/>
      <c r="X484" s="328"/>
      <c r="Y484" s="328"/>
      <c r="Z484" s="328"/>
      <c r="AA484" s="328"/>
      <c r="AB484" s="328"/>
      <c r="AC484" s="328"/>
      <c r="AD484" s="329"/>
      <c r="AE484" s="329"/>
      <c r="AF484" s="329"/>
      <c r="AG484" s="329"/>
      <c r="AH484" s="329"/>
      <c r="AI484" s="329"/>
      <c r="AJ484" s="329"/>
      <c r="AK484" s="329"/>
      <c r="AL484" s="329"/>
      <c r="AM484" s="329"/>
      <c r="AN484" s="329"/>
      <c r="AO484" s="329"/>
      <c r="AP484" s="329"/>
      <c r="AQ484" s="329"/>
      <c r="AR484" s="329"/>
      <c r="AS484" s="329"/>
      <c r="AT484" s="329"/>
      <c r="AU484" s="329"/>
      <c r="AV484" s="330"/>
    </row>
    <row r="485" spans="15:48" x14ac:dyDescent="0.2">
      <c r="O485" s="473"/>
      <c r="P485" s="328"/>
      <c r="Q485" s="328"/>
      <c r="R485" s="328"/>
      <c r="S485" s="328"/>
      <c r="T485" s="328"/>
      <c r="U485" s="328"/>
      <c r="V485" s="328"/>
      <c r="W485" s="328"/>
      <c r="X485" s="328"/>
      <c r="Y485" s="328"/>
      <c r="Z485" s="328"/>
      <c r="AA485" s="328"/>
      <c r="AB485" s="328"/>
      <c r="AC485" s="328"/>
      <c r="AD485" s="329"/>
      <c r="AE485" s="329"/>
      <c r="AF485" s="329"/>
      <c r="AG485" s="329"/>
      <c r="AH485" s="329"/>
      <c r="AI485" s="329"/>
      <c r="AJ485" s="329"/>
      <c r="AK485" s="329"/>
      <c r="AL485" s="329"/>
      <c r="AM485" s="329"/>
      <c r="AN485" s="329"/>
      <c r="AO485" s="329"/>
      <c r="AP485" s="329"/>
      <c r="AQ485" s="329"/>
      <c r="AR485" s="329"/>
      <c r="AS485" s="329"/>
      <c r="AT485" s="329"/>
      <c r="AU485" s="329"/>
      <c r="AV485" s="330"/>
    </row>
    <row r="486" spans="15:48" x14ac:dyDescent="0.2">
      <c r="O486" s="473"/>
      <c r="P486" s="328"/>
      <c r="Q486" s="328"/>
      <c r="R486" s="328"/>
      <c r="S486" s="328"/>
      <c r="T486" s="328"/>
      <c r="U486" s="328"/>
      <c r="V486" s="328"/>
      <c r="W486" s="328"/>
      <c r="X486" s="328"/>
      <c r="Y486" s="328"/>
      <c r="Z486" s="328"/>
      <c r="AA486" s="328"/>
      <c r="AB486" s="328"/>
      <c r="AC486" s="328"/>
      <c r="AD486" s="329"/>
      <c r="AE486" s="329"/>
      <c r="AF486" s="329"/>
      <c r="AG486" s="329"/>
      <c r="AH486" s="329"/>
      <c r="AI486" s="329"/>
      <c r="AJ486" s="329"/>
      <c r="AK486" s="329"/>
      <c r="AL486" s="329"/>
      <c r="AM486" s="329"/>
      <c r="AN486" s="329"/>
      <c r="AO486" s="329"/>
      <c r="AP486" s="329"/>
      <c r="AQ486" s="329"/>
      <c r="AR486" s="329"/>
      <c r="AS486" s="329"/>
      <c r="AT486" s="329"/>
      <c r="AU486" s="329"/>
      <c r="AV486" s="330"/>
    </row>
    <row r="487" spans="15:48" x14ac:dyDescent="0.2">
      <c r="O487" s="473"/>
      <c r="P487" s="328"/>
      <c r="Q487" s="328"/>
      <c r="R487" s="328"/>
      <c r="S487" s="328"/>
      <c r="T487" s="328"/>
      <c r="U487" s="328"/>
      <c r="V487" s="328"/>
      <c r="W487" s="328"/>
      <c r="X487" s="328"/>
      <c r="Y487" s="328"/>
      <c r="Z487" s="328"/>
      <c r="AA487" s="328"/>
      <c r="AB487" s="328"/>
      <c r="AC487" s="328"/>
      <c r="AD487" s="329"/>
      <c r="AE487" s="329"/>
      <c r="AF487" s="329"/>
      <c r="AG487" s="329"/>
      <c r="AH487" s="329"/>
      <c r="AI487" s="329"/>
      <c r="AJ487" s="329"/>
      <c r="AK487" s="329"/>
      <c r="AL487" s="329"/>
      <c r="AM487" s="329"/>
      <c r="AN487" s="329"/>
      <c r="AO487" s="329"/>
      <c r="AP487" s="329"/>
      <c r="AQ487" s="329"/>
      <c r="AR487" s="329"/>
      <c r="AS487" s="329"/>
      <c r="AT487" s="329"/>
      <c r="AU487" s="329"/>
      <c r="AV487" s="330"/>
    </row>
    <row r="488" spans="15:48" x14ac:dyDescent="0.2">
      <c r="O488" s="473"/>
      <c r="P488" s="328"/>
      <c r="Q488" s="328"/>
      <c r="R488" s="328"/>
      <c r="S488" s="328"/>
      <c r="T488" s="328"/>
      <c r="U488" s="328"/>
      <c r="V488" s="328"/>
      <c r="W488" s="328"/>
      <c r="X488" s="328"/>
      <c r="Y488" s="328"/>
      <c r="Z488" s="328"/>
      <c r="AA488" s="328"/>
      <c r="AB488" s="328"/>
      <c r="AC488" s="328"/>
      <c r="AD488" s="329"/>
      <c r="AE488" s="329"/>
      <c r="AF488" s="329"/>
      <c r="AG488" s="329"/>
      <c r="AH488" s="329"/>
      <c r="AI488" s="329"/>
      <c r="AJ488" s="329"/>
      <c r="AK488" s="329"/>
      <c r="AL488" s="329"/>
      <c r="AM488" s="329"/>
      <c r="AN488" s="329"/>
      <c r="AO488" s="329"/>
      <c r="AP488" s="329"/>
      <c r="AQ488" s="329"/>
      <c r="AR488" s="329"/>
      <c r="AS488" s="329"/>
      <c r="AT488" s="329"/>
      <c r="AU488" s="329"/>
      <c r="AV488" s="330"/>
    </row>
    <row r="489" spans="15:48" x14ac:dyDescent="0.2">
      <c r="O489" s="473"/>
      <c r="P489" s="328"/>
      <c r="Q489" s="328"/>
      <c r="R489" s="328"/>
      <c r="S489" s="328"/>
      <c r="T489" s="328"/>
      <c r="U489" s="328"/>
      <c r="V489" s="328"/>
      <c r="W489" s="328"/>
      <c r="X489" s="328"/>
      <c r="Y489" s="328"/>
      <c r="Z489" s="328"/>
      <c r="AA489" s="328"/>
      <c r="AB489" s="328"/>
      <c r="AC489" s="328"/>
      <c r="AD489" s="329"/>
      <c r="AE489" s="329"/>
      <c r="AF489" s="329"/>
      <c r="AG489" s="329"/>
      <c r="AH489" s="329"/>
      <c r="AI489" s="329"/>
      <c r="AJ489" s="329"/>
      <c r="AK489" s="329"/>
      <c r="AL489" s="329"/>
      <c r="AM489" s="329"/>
      <c r="AN489" s="329"/>
      <c r="AO489" s="329"/>
      <c r="AP489" s="329"/>
      <c r="AQ489" s="329"/>
      <c r="AR489" s="329"/>
      <c r="AS489" s="329"/>
      <c r="AT489" s="329"/>
      <c r="AU489" s="329"/>
      <c r="AV489" s="330"/>
    </row>
    <row r="490" spans="15:48" x14ac:dyDescent="0.2">
      <c r="O490" s="473"/>
      <c r="P490" s="328"/>
      <c r="Q490" s="328"/>
      <c r="R490" s="328"/>
      <c r="S490" s="328"/>
      <c r="T490" s="328"/>
      <c r="U490" s="328"/>
      <c r="V490" s="328"/>
      <c r="W490" s="328"/>
      <c r="X490" s="328"/>
      <c r="Y490" s="328"/>
      <c r="Z490" s="328"/>
      <c r="AA490" s="328"/>
      <c r="AB490" s="328"/>
      <c r="AC490" s="328"/>
      <c r="AD490" s="329"/>
      <c r="AE490" s="329"/>
      <c r="AF490" s="329"/>
      <c r="AG490" s="329"/>
      <c r="AH490" s="329"/>
      <c r="AI490" s="329"/>
      <c r="AJ490" s="329"/>
      <c r="AK490" s="329"/>
      <c r="AL490" s="329"/>
      <c r="AM490" s="329"/>
      <c r="AN490" s="329"/>
      <c r="AO490" s="329"/>
      <c r="AP490" s="329"/>
      <c r="AQ490" s="329"/>
      <c r="AR490" s="329"/>
      <c r="AS490" s="329"/>
      <c r="AT490" s="329"/>
      <c r="AU490" s="329"/>
      <c r="AV490" s="330"/>
    </row>
    <row r="491" spans="15:48" x14ac:dyDescent="0.2">
      <c r="O491" s="473"/>
      <c r="P491" s="328"/>
      <c r="Q491" s="328"/>
      <c r="R491" s="328"/>
      <c r="S491" s="328"/>
      <c r="T491" s="328"/>
      <c r="U491" s="328"/>
      <c r="V491" s="328"/>
      <c r="W491" s="328"/>
      <c r="X491" s="328"/>
      <c r="Y491" s="328"/>
      <c r="Z491" s="328"/>
      <c r="AA491" s="328"/>
      <c r="AB491" s="328"/>
      <c r="AC491" s="328"/>
      <c r="AD491" s="329"/>
      <c r="AE491" s="329"/>
      <c r="AF491" s="329"/>
      <c r="AG491" s="329"/>
      <c r="AH491" s="329"/>
      <c r="AI491" s="329"/>
      <c r="AJ491" s="329"/>
      <c r="AK491" s="329"/>
      <c r="AL491" s="329"/>
      <c r="AM491" s="329"/>
      <c r="AN491" s="329"/>
      <c r="AO491" s="329"/>
      <c r="AP491" s="329"/>
      <c r="AQ491" s="329"/>
      <c r="AR491" s="329"/>
      <c r="AS491" s="329"/>
      <c r="AT491" s="329"/>
      <c r="AU491" s="329"/>
      <c r="AV491" s="330"/>
    </row>
    <row r="492" spans="15:48" x14ac:dyDescent="0.2">
      <c r="O492" s="473"/>
      <c r="P492" s="328"/>
      <c r="Q492" s="328"/>
      <c r="R492" s="328"/>
      <c r="S492" s="328"/>
      <c r="T492" s="328"/>
      <c r="U492" s="328"/>
      <c r="V492" s="328"/>
      <c r="W492" s="328"/>
      <c r="X492" s="328"/>
      <c r="Y492" s="328"/>
      <c r="Z492" s="328"/>
      <c r="AA492" s="328"/>
      <c r="AB492" s="328"/>
      <c r="AC492" s="328"/>
      <c r="AD492" s="329"/>
      <c r="AE492" s="329"/>
      <c r="AF492" s="329"/>
      <c r="AG492" s="329"/>
      <c r="AH492" s="329"/>
      <c r="AI492" s="329"/>
      <c r="AJ492" s="329"/>
      <c r="AK492" s="329"/>
      <c r="AL492" s="329"/>
      <c r="AM492" s="329"/>
      <c r="AN492" s="329"/>
      <c r="AO492" s="329"/>
      <c r="AP492" s="329"/>
      <c r="AQ492" s="329"/>
      <c r="AR492" s="329"/>
      <c r="AS492" s="329"/>
      <c r="AT492" s="329"/>
      <c r="AU492" s="329"/>
      <c r="AV492" s="330"/>
    </row>
    <row r="493" spans="15:48" x14ac:dyDescent="0.2">
      <c r="O493" s="473"/>
      <c r="P493" s="328"/>
      <c r="Q493" s="328"/>
      <c r="R493" s="328"/>
      <c r="S493" s="328"/>
      <c r="T493" s="328"/>
      <c r="U493" s="328"/>
      <c r="V493" s="328"/>
      <c r="W493" s="328"/>
      <c r="X493" s="328"/>
      <c r="Y493" s="328"/>
      <c r="Z493" s="328"/>
      <c r="AA493" s="328"/>
      <c r="AB493" s="328"/>
      <c r="AC493" s="328"/>
      <c r="AD493" s="329"/>
      <c r="AE493" s="329"/>
      <c r="AF493" s="329"/>
      <c r="AG493" s="329"/>
      <c r="AH493" s="329"/>
      <c r="AI493" s="329"/>
      <c r="AJ493" s="329"/>
      <c r="AK493" s="329"/>
      <c r="AL493" s="329"/>
      <c r="AM493" s="329"/>
      <c r="AN493" s="329"/>
      <c r="AO493" s="329"/>
      <c r="AP493" s="329"/>
      <c r="AQ493" s="329"/>
      <c r="AR493" s="329"/>
      <c r="AS493" s="329"/>
      <c r="AT493" s="329"/>
      <c r="AU493" s="329"/>
      <c r="AV493" s="330"/>
    </row>
    <row r="494" spans="15:48" x14ac:dyDescent="0.2">
      <c r="O494" s="473"/>
      <c r="P494" s="328"/>
      <c r="Q494" s="328"/>
      <c r="R494" s="328"/>
      <c r="S494" s="328"/>
      <c r="T494" s="328"/>
      <c r="U494" s="328"/>
      <c r="V494" s="328"/>
      <c r="W494" s="328"/>
      <c r="X494" s="328"/>
      <c r="Y494" s="328"/>
      <c r="Z494" s="328"/>
      <c r="AA494" s="328"/>
      <c r="AB494" s="328"/>
      <c r="AC494" s="328"/>
      <c r="AD494" s="329"/>
      <c r="AE494" s="329"/>
      <c r="AF494" s="329"/>
      <c r="AG494" s="329"/>
      <c r="AH494" s="329"/>
      <c r="AI494" s="329"/>
      <c r="AJ494" s="329"/>
      <c r="AK494" s="329"/>
      <c r="AL494" s="329"/>
      <c r="AM494" s="329"/>
      <c r="AN494" s="329"/>
      <c r="AO494" s="329"/>
      <c r="AP494" s="329"/>
      <c r="AQ494" s="329"/>
      <c r="AR494" s="329"/>
      <c r="AS494" s="329"/>
      <c r="AT494" s="329"/>
      <c r="AU494" s="329"/>
      <c r="AV494" s="330"/>
    </row>
    <row r="495" spans="15:48" x14ac:dyDescent="0.2">
      <c r="O495" s="473"/>
      <c r="P495" s="328"/>
      <c r="Q495" s="328"/>
      <c r="R495" s="328"/>
      <c r="S495" s="328"/>
      <c r="T495" s="328"/>
      <c r="U495" s="328"/>
      <c r="V495" s="328"/>
      <c r="W495" s="328"/>
      <c r="X495" s="328"/>
      <c r="Y495" s="328"/>
      <c r="Z495" s="328"/>
      <c r="AA495" s="328"/>
      <c r="AB495" s="328"/>
      <c r="AC495" s="328"/>
      <c r="AD495" s="329"/>
      <c r="AE495" s="329"/>
      <c r="AF495" s="329"/>
      <c r="AG495" s="329"/>
      <c r="AH495" s="329"/>
      <c r="AI495" s="329"/>
      <c r="AJ495" s="329"/>
      <c r="AK495" s="329"/>
      <c r="AL495" s="329"/>
      <c r="AM495" s="329"/>
      <c r="AN495" s="329"/>
      <c r="AO495" s="329"/>
      <c r="AP495" s="329"/>
      <c r="AQ495" s="329"/>
      <c r="AR495" s="329"/>
      <c r="AS495" s="329"/>
      <c r="AT495" s="329"/>
      <c r="AU495" s="329"/>
      <c r="AV495" s="330"/>
    </row>
    <row r="496" spans="15:48" x14ac:dyDescent="0.2">
      <c r="O496" s="473"/>
      <c r="P496" s="328"/>
      <c r="Q496" s="328"/>
      <c r="R496" s="328"/>
      <c r="S496" s="328"/>
      <c r="T496" s="328"/>
      <c r="U496" s="328"/>
      <c r="V496" s="328"/>
      <c r="W496" s="328"/>
      <c r="X496" s="328"/>
      <c r="Y496" s="328"/>
      <c r="Z496" s="328"/>
      <c r="AA496" s="328"/>
      <c r="AB496" s="328"/>
      <c r="AC496" s="328"/>
      <c r="AD496" s="329"/>
      <c r="AE496" s="329"/>
      <c r="AF496" s="329"/>
      <c r="AG496" s="329"/>
      <c r="AH496" s="329"/>
      <c r="AI496" s="329"/>
      <c r="AJ496" s="329"/>
      <c r="AK496" s="329"/>
      <c r="AL496" s="329"/>
      <c r="AM496" s="329"/>
      <c r="AN496" s="329"/>
      <c r="AO496" s="329"/>
      <c r="AP496" s="329"/>
      <c r="AQ496" s="329"/>
      <c r="AR496" s="329"/>
      <c r="AS496" s="329"/>
      <c r="AT496" s="329"/>
      <c r="AU496" s="329"/>
      <c r="AV496" s="330"/>
    </row>
    <row r="497" spans="15:48" x14ac:dyDescent="0.2">
      <c r="O497" s="473"/>
      <c r="P497" s="328"/>
      <c r="Q497" s="328"/>
      <c r="R497" s="328"/>
      <c r="S497" s="328"/>
      <c r="T497" s="328"/>
      <c r="U497" s="328"/>
      <c r="V497" s="328"/>
      <c r="W497" s="328"/>
      <c r="X497" s="328"/>
      <c r="Y497" s="328"/>
      <c r="Z497" s="328"/>
      <c r="AA497" s="328"/>
      <c r="AB497" s="328"/>
      <c r="AC497" s="328"/>
      <c r="AD497" s="329"/>
      <c r="AE497" s="329"/>
      <c r="AF497" s="329"/>
      <c r="AG497" s="329"/>
      <c r="AH497" s="329"/>
      <c r="AI497" s="329"/>
      <c r="AJ497" s="329"/>
      <c r="AK497" s="329"/>
      <c r="AL497" s="329"/>
      <c r="AM497" s="329"/>
      <c r="AN497" s="329"/>
      <c r="AO497" s="329"/>
      <c r="AP497" s="329"/>
      <c r="AQ497" s="329"/>
      <c r="AR497" s="329"/>
      <c r="AS497" s="329"/>
      <c r="AT497" s="329"/>
      <c r="AU497" s="329"/>
      <c r="AV497" s="330"/>
    </row>
    <row r="498" spans="15:48" x14ac:dyDescent="0.2">
      <c r="O498" s="473"/>
      <c r="P498" s="328"/>
      <c r="Q498" s="328"/>
      <c r="R498" s="328"/>
      <c r="S498" s="328"/>
      <c r="T498" s="328"/>
      <c r="U498" s="328"/>
      <c r="V498" s="328"/>
      <c r="W498" s="328"/>
      <c r="X498" s="328"/>
      <c r="Y498" s="328"/>
      <c r="Z498" s="328"/>
      <c r="AA498" s="328"/>
      <c r="AB498" s="328"/>
      <c r="AC498" s="328"/>
      <c r="AD498" s="329"/>
      <c r="AE498" s="329"/>
      <c r="AF498" s="329"/>
      <c r="AG498" s="329"/>
      <c r="AH498" s="329"/>
      <c r="AI498" s="329"/>
      <c r="AJ498" s="329"/>
      <c r="AK498" s="329"/>
      <c r="AL498" s="329"/>
      <c r="AM498" s="329"/>
      <c r="AN498" s="329"/>
      <c r="AO498" s="329"/>
      <c r="AP498" s="329"/>
      <c r="AQ498" s="329"/>
      <c r="AR498" s="329"/>
      <c r="AS498" s="329"/>
      <c r="AT498" s="329"/>
      <c r="AU498" s="329"/>
      <c r="AV498" s="330"/>
    </row>
    <row r="499" spans="15:48" x14ac:dyDescent="0.2">
      <c r="O499" s="473"/>
      <c r="P499" s="328"/>
      <c r="Q499" s="328"/>
      <c r="R499" s="328"/>
      <c r="S499" s="328"/>
      <c r="T499" s="328"/>
      <c r="U499" s="328"/>
      <c r="V499" s="328"/>
      <c r="W499" s="328"/>
      <c r="X499" s="328"/>
      <c r="Y499" s="328"/>
      <c r="Z499" s="328"/>
      <c r="AA499" s="328"/>
      <c r="AB499" s="328"/>
      <c r="AC499" s="328"/>
      <c r="AD499" s="329"/>
      <c r="AE499" s="329"/>
      <c r="AF499" s="329"/>
      <c r="AG499" s="329"/>
      <c r="AH499" s="329"/>
      <c r="AI499" s="329"/>
      <c r="AJ499" s="329"/>
      <c r="AK499" s="329"/>
      <c r="AL499" s="329"/>
      <c r="AM499" s="329"/>
      <c r="AN499" s="329"/>
      <c r="AO499" s="329"/>
      <c r="AP499" s="329"/>
      <c r="AQ499" s="329"/>
      <c r="AR499" s="329"/>
      <c r="AS499" s="329"/>
      <c r="AT499" s="329"/>
      <c r="AU499" s="329"/>
      <c r="AV499" s="330"/>
    </row>
    <row r="500" spans="15:48" x14ac:dyDescent="0.2">
      <c r="O500" s="473"/>
      <c r="P500" s="328"/>
      <c r="Q500" s="328"/>
      <c r="R500" s="328"/>
      <c r="S500" s="328"/>
      <c r="T500" s="328"/>
      <c r="U500" s="328"/>
      <c r="V500" s="328"/>
      <c r="W500" s="328"/>
      <c r="X500" s="328"/>
      <c r="Y500" s="328"/>
      <c r="Z500" s="328"/>
      <c r="AA500" s="328"/>
      <c r="AB500" s="328"/>
      <c r="AC500" s="328"/>
      <c r="AD500" s="329"/>
      <c r="AE500" s="329"/>
      <c r="AF500" s="329"/>
      <c r="AG500" s="329"/>
      <c r="AH500" s="329"/>
      <c r="AI500" s="329"/>
      <c r="AJ500" s="329"/>
      <c r="AK500" s="329"/>
      <c r="AL500" s="329"/>
      <c r="AM500" s="329"/>
      <c r="AN500" s="329"/>
      <c r="AO500" s="329"/>
      <c r="AP500" s="329"/>
      <c r="AQ500" s="329"/>
      <c r="AR500" s="329"/>
      <c r="AS500" s="329"/>
      <c r="AT500" s="329"/>
      <c r="AU500" s="329"/>
      <c r="AV500" s="330"/>
    </row>
    <row r="501" spans="15:48" x14ac:dyDescent="0.2">
      <c r="O501" s="473"/>
      <c r="P501" s="328"/>
      <c r="Q501" s="328"/>
      <c r="R501" s="328"/>
      <c r="S501" s="328"/>
      <c r="T501" s="328"/>
      <c r="U501" s="328"/>
      <c r="V501" s="328"/>
      <c r="W501" s="328"/>
      <c r="X501" s="328"/>
      <c r="Y501" s="328"/>
      <c r="Z501" s="328"/>
      <c r="AA501" s="328"/>
      <c r="AB501" s="328"/>
      <c r="AC501" s="328"/>
      <c r="AD501" s="329"/>
      <c r="AE501" s="329"/>
      <c r="AF501" s="329"/>
      <c r="AG501" s="329"/>
      <c r="AH501" s="329"/>
      <c r="AI501" s="329"/>
      <c r="AJ501" s="329"/>
      <c r="AK501" s="329"/>
      <c r="AL501" s="329"/>
      <c r="AM501" s="329"/>
      <c r="AN501" s="329"/>
      <c r="AO501" s="329"/>
      <c r="AP501" s="329"/>
      <c r="AQ501" s="329"/>
      <c r="AR501" s="329"/>
      <c r="AS501" s="329"/>
      <c r="AT501" s="329"/>
      <c r="AU501" s="329"/>
      <c r="AV501" s="330"/>
    </row>
    <row r="502" spans="15:48" x14ac:dyDescent="0.2">
      <c r="O502" s="473"/>
      <c r="P502" s="328"/>
      <c r="Q502" s="328"/>
      <c r="R502" s="328"/>
      <c r="S502" s="328"/>
      <c r="T502" s="328"/>
      <c r="U502" s="328"/>
      <c r="V502" s="328"/>
      <c r="W502" s="328"/>
      <c r="X502" s="328"/>
      <c r="Y502" s="328"/>
      <c r="Z502" s="328"/>
      <c r="AA502" s="328"/>
      <c r="AB502" s="328"/>
      <c r="AC502" s="328"/>
      <c r="AD502" s="329"/>
      <c r="AE502" s="329"/>
      <c r="AF502" s="329"/>
      <c r="AG502" s="329"/>
      <c r="AH502" s="329"/>
      <c r="AI502" s="329"/>
      <c r="AJ502" s="329"/>
      <c r="AK502" s="329"/>
      <c r="AL502" s="329"/>
      <c r="AM502" s="329"/>
      <c r="AN502" s="329"/>
      <c r="AO502" s="329"/>
      <c r="AP502" s="329"/>
      <c r="AQ502" s="329"/>
      <c r="AR502" s="329"/>
      <c r="AS502" s="329"/>
      <c r="AT502" s="329"/>
      <c r="AU502" s="329"/>
      <c r="AV502" s="330"/>
    </row>
    <row r="503" spans="15:48" x14ac:dyDescent="0.2">
      <c r="O503" s="473"/>
      <c r="P503" s="328"/>
      <c r="Q503" s="328"/>
      <c r="R503" s="328"/>
      <c r="S503" s="328"/>
      <c r="T503" s="328"/>
      <c r="U503" s="328"/>
      <c r="V503" s="328"/>
      <c r="W503" s="328"/>
      <c r="X503" s="328"/>
      <c r="Y503" s="328"/>
      <c r="Z503" s="328"/>
      <c r="AA503" s="328"/>
      <c r="AB503" s="328"/>
      <c r="AC503" s="328"/>
      <c r="AD503" s="329"/>
      <c r="AE503" s="329"/>
      <c r="AF503" s="329"/>
      <c r="AG503" s="329"/>
      <c r="AH503" s="329"/>
      <c r="AI503" s="329"/>
      <c r="AJ503" s="329"/>
      <c r="AK503" s="329"/>
      <c r="AL503" s="329"/>
      <c r="AM503" s="329"/>
      <c r="AN503" s="329"/>
      <c r="AO503" s="329"/>
      <c r="AP503" s="329"/>
      <c r="AQ503" s="329"/>
      <c r="AR503" s="329"/>
      <c r="AS503" s="329"/>
      <c r="AT503" s="329"/>
      <c r="AU503" s="329"/>
      <c r="AV503" s="330"/>
    </row>
    <row r="504" spans="15:48" x14ac:dyDescent="0.2">
      <c r="O504" s="473"/>
      <c r="P504" s="328"/>
      <c r="Q504" s="328"/>
      <c r="R504" s="328"/>
      <c r="S504" s="328"/>
      <c r="T504" s="328"/>
      <c r="U504" s="328"/>
      <c r="V504" s="328"/>
      <c r="W504" s="328"/>
      <c r="X504" s="328"/>
      <c r="Y504" s="328"/>
      <c r="Z504" s="328"/>
      <c r="AA504" s="328"/>
      <c r="AB504" s="328"/>
      <c r="AC504" s="328"/>
      <c r="AD504" s="329"/>
      <c r="AE504" s="329"/>
      <c r="AF504" s="329"/>
      <c r="AG504" s="329"/>
      <c r="AH504" s="329"/>
      <c r="AI504" s="329"/>
      <c r="AJ504" s="329"/>
      <c r="AK504" s="329"/>
      <c r="AL504" s="329"/>
      <c r="AM504" s="329"/>
      <c r="AN504" s="329"/>
      <c r="AO504" s="329"/>
      <c r="AP504" s="329"/>
      <c r="AQ504" s="329"/>
      <c r="AR504" s="329"/>
      <c r="AS504" s="329"/>
      <c r="AT504" s="329"/>
      <c r="AU504" s="329"/>
      <c r="AV504" s="330"/>
    </row>
    <row r="505" spans="15:48" x14ac:dyDescent="0.2">
      <c r="O505" s="473"/>
      <c r="P505" s="328"/>
      <c r="Q505" s="328"/>
      <c r="R505" s="328"/>
      <c r="S505" s="328"/>
      <c r="T505" s="328"/>
      <c r="U505" s="328"/>
      <c r="V505" s="328"/>
      <c r="W505" s="328"/>
      <c r="X505" s="328"/>
      <c r="Y505" s="328"/>
      <c r="Z505" s="328"/>
      <c r="AA505" s="328"/>
      <c r="AB505" s="328"/>
      <c r="AC505" s="328"/>
      <c r="AD505" s="329"/>
      <c r="AE505" s="329"/>
      <c r="AF505" s="329"/>
      <c r="AG505" s="329"/>
      <c r="AH505" s="329"/>
      <c r="AI505" s="329"/>
      <c r="AJ505" s="329"/>
      <c r="AK505" s="329"/>
      <c r="AL505" s="329"/>
      <c r="AM505" s="329"/>
      <c r="AN505" s="329"/>
      <c r="AO505" s="329"/>
      <c r="AP505" s="329"/>
      <c r="AQ505" s="329"/>
      <c r="AR505" s="329"/>
      <c r="AS505" s="329"/>
      <c r="AT505" s="329"/>
      <c r="AU505" s="329"/>
      <c r="AV505" s="330"/>
    </row>
    <row r="506" spans="15:48" x14ac:dyDescent="0.2">
      <c r="O506" s="473"/>
      <c r="P506" s="328"/>
      <c r="Q506" s="328"/>
      <c r="R506" s="328"/>
      <c r="S506" s="328"/>
      <c r="T506" s="328"/>
      <c r="U506" s="328"/>
      <c r="V506" s="328"/>
      <c r="W506" s="328"/>
      <c r="X506" s="328"/>
      <c r="Y506" s="328"/>
      <c r="Z506" s="328"/>
      <c r="AA506" s="328"/>
      <c r="AB506" s="328"/>
      <c r="AC506" s="328"/>
      <c r="AD506" s="329"/>
      <c r="AE506" s="329"/>
      <c r="AF506" s="329"/>
      <c r="AG506" s="329"/>
      <c r="AH506" s="329"/>
      <c r="AI506" s="329"/>
      <c r="AJ506" s="329"/>
      <c r="AK506" s="329"/>
      <c r="AL506" s="329"/>
      <c r="AM506" s="329"/>
      <c r="AN506" s="329"/>
      <c r="AO506" s="329"/>
      <c r="AP506" s="329"/>
      <c r="AQ506" s="329"/>
      <c r="AR506" s="329"/>
      <c r="AS506" s="329"/>
      <c r="AT506" s="329"/>
      <c r="AU506" s="329"/>
      <c r="AV506" s="330"/>
    </row>
    <row r="507" spans="15:48" x14ac:dyDescent="0.2">
      <c r="O507" s="473"/>
      <c r="P507" s="328"/>
      <c r="Q507" s="328"/>
      <c r="R507" s="328"/>
      <c r="S507" s="328"/>
      <c r="T507" s="328"/>
      <c r="U507" s="328"/>
      <c r="V507" s="328"/>
      <c r="W507" s="328"/>
      <c r="X507" s="328"/>
      <c r="Y507" s="328"/>
      <c r="Z507" s="328"/>
      <c r="AA507" s="328"/>
      <c r="AB507" s="328"/>
      <c r="AC507" s="328"/>
      <c r="AD507" s="329"/>
      <c r="AE507" s="329"/>
      <c r="AF507" s="329"/>
      <c r="AG507" s="329"/>
      <c r="AH507" s="329"/>
      <c r="AI507" s="329"/>
      <c r="AJ507" s="329"/>
      <c r="AK507" s="329"/>
      <c r="AL507" s="329"/>
      <c r="AM507" s="329"/>
      <c r="AN507" s="329"/>
      <c r="AO507" s="329"/>
      <c r="AP507" s="329"/>
      <c r="AQ507" s="329"/>
      <c r="AR507" s="329"/>
      <c r="AS507" s="329"/>
      <c r="AT507" s="329"/>
      <c r="AU507" s="329"/>
      <c r="AV507" s="330"/>
    </row>
    <row r="508" spans="15:48" x14ac:dyDescent="0.2">
      <c r="O508" s="473"/>
      <c r="P508" s="328"/>
      <c r="Q508" s="328"/>
      <c r="R508" s="328"/>
      <c r="S508" s="328"/>
      <c r="T508" s="328"/>
      <c r="U508" s="328"/>
      <c r="V508" s="328"/>
      <c r="W508" s="328"/>
      <c r="X508" s="328"/>
      <c r="Y508" s="328"/>
      <c r="Z508" s="328"/>
      <c r="AA508" s="328"/>
      <c r="AB508" s="328"/>
      <c r="AC508" s="328"/>
      <c r="AD508" s="329"/>
      <c r="AE508" s="329"/>
      <c r="AF508" s="329"/>
      <c r="AG508" s="329"/>
      <c r="AH508" s="329"/>
      <c r="AI508" s="329"/>
      <c r="AJ508" s="329"/>
      <c r="AK508" s="329"/>
      <c r="AL508" s="329"/>
      <c r="AM508" s="329"/>
      <c r="AN508" s="329"/>
      <c r="AO508" s="329"/>
      <c r="AP508" s="329"/>
      <c r="AQ508" s="329"/>
      <c r="AR508" s="329"/>
      <c r="AS508" s="329"/>
      <c r="AT508" s="329"/>
      <c r="AU508" s="329"/>
      <c r="AV508" s="330"/>
    </row>
    <row r="509" spans="15:48" x14ac:dyDescent="0.2">
      <c r="O509" s="473"/>
      <c r="P509" s="328"/>
      <c r="Q509" s="328"/>
      <c r="R509" s="328"/>
      <c r="S509" s="328"/>
      <c r="T509" s="328"/>
      <c r="U509" s="328"/>
      <c r="V509" s="328"/>
      <c r="W509" s="328"/>
      <c r="X509" s="328"/>
      <c r="Y509" s="328"/>
      <c r="Z509" s="328"/>
      <c r="AA509" s="328"/>
      <c r="AB509" s="328"/>
      <c r="AC509" s="328"/>
      <c r="AD509" s="329"/>
      <c r="AE509" s="329"/>
      <c r="AF509" s="329"/>
      <c r="AG509" s="329"/>
      <c r="AH509" s="329"/>
      <c r="AI509" s="329"/>
      <c r="AJ509" s="329"/>
      <c r="AK509" s="329"/>
      <c r="AL509" s="329"/>
      <c r="AM509" s="329"/>
      <c r="AN509" s="329"/>
      <c r="AO509" s="329"/>
      <c r="AP509" s="329"/>
      <c r="AQ509" s="329"/>
      <c r="AR509" s="329"/>
      <c r="AS509" s="329"/>
      <c r="AT509" s="329"/>
      <c r="AU509" s="329"/>
      <c r="AV509" s="330"/>
    </row>
    <row r="510" spans="15:48" x14ac:dyDescent="0.2">
      <c r="O510" s="473"/>
      <c r="P510" s="328"/>
      <c r="Q510" s="328"/>
      <c r="R510" s="328"/>
      <c r="S510" s="328"/>
      <c r="T510" s="328"/>
      <c r="U510" s="328"/>
      <c r="V510" s="328"/>
      <c r="W510" s="328"/>
      <c r="X510" s="328"/>
      <c r="Y510" s="328"/>
      <c r="Z510" s="328"/>
      <c r="AA510" s="328"/>
      <c r="AB510" s="328"/>
      <c r="AC510" s="328"/>
      <c r="AD510" s="329"/>
      <c r="AE510" s="329"/>
      <c r="AF510" s="329"/>
      <c r="AG510" s="329"/>
      <c r="AH510" s="329"/>
      <c r="AI510" s="329"/>
      <c r="AJ510" s="329"/>
      <c r="AK510" s="329"/>
      <c r="AL510" s="329"/>
      <c r="AM510" s="329"/>
      <c r="AN510" s="329"/>
      <c r="AO510" s="329"/>
      <c r="AP510" s="329"/>
      <c r="AQ510" s="329"/>
      <c r="AR510" s="329"/>
      <c r="AS510" s="329"/>
      <c r="AT510" s="329"/>
      <c r="AU510" s="329"/>
      <c r="AV510" s="330"/>
    </row>
    <row r="511" spans="15:48" x14ac:dyDescent="0.2">
      <c r="O511" s="473"/>
      <c r="P511" s="328"/>
      <c r="Q511" s="328"/>
      <c r="R511" s="328"/>
      <c r="S511" s="328"/>
      <c r="T511" s="328"/>
      <c r="U511" s="328"/>
      <c r="V511" s="328"/>
      <c r="W511" s="328"/>
      <c r="X511" s="328"/>
      <c r="Y511" s="328"/>
      <c r="Z511" s="328"/>
      <c r="AA511" s="328"/>
      <c r="AB511" s="328"/>
      <c r="AC511" s="328"/>
      <c r="AD511" s="329"/>
      <c r="AE511" s="329"/>
      <c r="AF511" s="329"/>
      <c r="AG511" s="329"/>
      <c r="AH511" s="329"/>
      <c r="AI511" s="329"/>
      <c r="AJ511" s="329"/>
      <c r="AK511" s="329"/>
      <c r="AL511" s="329"/>
      <c r="AM511" s="329"/>
      <c r="AN511" s="329"/>
      <c r="AO511" s="329"/>
      <c r="AP511" s="329"/>
      <c r="AQ511" s="329"/>
      <c r="AR511" s="329"/>
      <c r="AS511" s="329"/>
      <c r="AT511" s="329"/>
      <c r="AU511" s="329"/>
      <c r="AV511" s="330"/>
    </row>
    <row r="512" spans="15:48" x14ac:dyDescent="0.2">
      <c r="O512" s="473"/>
      <c r="P512" s="328"/>
      <c r="Q512" s="328"/>
      <c r="R512" s="328"/>
      <c r="S512" s="328"/>
      <c r="T512" s="328"/>
      <c r="U512" s="328"/>
      <c r="V512" s="328"/>
      <c r="W512" s="328"/>
      <c r="X512" s="328"/>
      <c r="Y512" s="328"/>
      <c r="Z512" s="328"/>
      <c r="AA512" s="328"/>
      <c r="AB512" s="328"/>
      <c r="AC512" s="328"/>
      <c r="AD512" s="329"/>
      <c r="AE512" s="329"/>
      <c r="AF512" s="329"/>
      <c r="AG512" s="329"/>
      <c r="AH512" s="329"/>
      <c r="AI512" s="329"/>
      <c r="AJ512" s="329"/>
      <c r="AK512" s="329"/>
      <c r="AL512" s="329"/>
      <c r="AM512" s="329"/>
      <c r="AN512" s="329"/>
      <c r="AO512" s="329"/>
      <c r="AP512" s="329"/>
      <c r="AQ512" s="329"/>
      <c r="AR512" s="329"/>
      <c r="AS512" s="329"/>
      <c r="AT512" s="329"/>
      <c r="AU512" s="329"/>
      <c r="AV512" s="330"/>
    </row>
    <row r="513" spans="15:48" x14ac:dyDescent="0.2">
      <c r="O513" s="473"/>
      <c r="P513" s="328"/>
      <c r="Q513" s="328"/>
      <c r="R513" s="328"/>
      <c r="S513" s="328"/>
      <c r="T513" s="328"/>
      <c r="U513" s="328"/>
      <c r="V513" s="328"/>
      <c r="W513" s="328"/>
      <c r="X513" s="328"/>
      <c r="Y513" s="328"/>
      <c r="Z513" s="328"/>
      <c r="AA513" s="328"/>
      <c r="AB513" s="328"/>
      <c r="AC513" s="328"/>
      <c r="AD513" s="329"/>
      <c r="AE513" s="329"/>
      <c r="AF513" s="329"/>
      <c r="AG513" s="329"/>
      <c r="AH513" s="329"/>
      <c r="AI513" s="329"/>
      <c r="AJ513" s="329"/>
      <c r="AK513" s="329"/>
      <c r="AL513" s="329"/>
      <c r="AM513" s="329"/>
      <c r="AN513" s="329"/>
      <c r="AO513" s="329"/>
      <c r="AP513" s="329"/>
      <c r="AQ513" s="329"/>
      <c r="AR513" s="329"/>
      <c r="AS513" s="329"/>
      <c r="AT513" s="329"/>
      <c r="AU513" s="329"/>
      <c r="AV513" s="330"/>
    </row>
    <row r="514" spans="15:48" x14ac:dyDescent="0.2">
      <c r="O514" s="473"/>
      <c r="P514" s="328"/>
      <c r="Q514" s="328"/>
      <c r="R514" s="328"/>
      <c r="S514" s="328"/>
      <c r="T514" s="328"/>
      <c r="U514" s="328"/>
      <c r="V514" s="328"/>
      <c r="W514" s="328"/>
      <c r="X514" s="328"/>
      <c r="Y514" s="328"/>
      <c r="Z514" s="328"/>
      <c r="AA514" s="328"/>
      <c r="AB514" s="328"/>
      <c r="AC514" s="328"/>
      <c r="AD514" s="329"/>
      <c r="AE514" s="329"/>
      <c r="AF514" s="329"/>
      <c r="AG514" s="329"/>
      <c r="AH514" s="329"/>
      <c r="AI514" s="329"/>
      <c r="AJ514" s="329"/>
      <c r="AK514" s="329"/>
      <c r="AL514" s="329"/>
      <c r="AM514" s="329"/>
      <c r="AN514" s="329"/>
      <c r="AO514" s="329"/>
      <c r="AP514" s="329"/>
      <c r="AQ514" s="329"/>
      <c r="AR514" s="329"/>
      <c r="AS514" s="329"/>
      <c r="AT514" s="329"/>
      <c r="AU514" s="329"/>
      <c r="AV514" s="330"/>
    </row>
    <row r="515" spans="15:48" x14ac:dyDescent="0.2">
      <c r="O515" s="473"/>
      <c r="P515" s="328"/>
      <c r="Q515" s="328"/>
      <c r="R515" s="328"/>
      <c r="S515" s="328"/>
      <c r="T515" s="328"/>
      <c r="U515" s="328"/>
      <c r="V515" s="328"/>
      <c r="W515" s="328"/>
      <c r="X515" s="328"/>
      <c r="Y515" s="328"/>
      <c r="Z515" s="328"/>
      <c r="AA515" s="328"/>
      <c r="AB515" s="328"/>
      <c r="AC515" s="328"/>
      <c r="AD515" s="329"/>
      <c r="AE515" s="329"/>
      <c r="AF515" s="329"/>
      <c r="AG515" s="329"/>
      <c r="AH515" s="329"/>
      <c r="AI515" s="329"/>
      <c r="AJ515" s="329"/>
      <c r="AK515" s="329"/>
      <c r="AL515" s="329"/>
      <c r="AM515" s="329"/>
      <c r="AN515" s="329"/>
      <c r="AO515" s="329"/>
      <c r="AP515" s="329"/>
      <c r="AQ515" s="329"/>
      <c r="AR515" s="329"/>
      <c r="AS515" s="329"/>
      <c r="AT515" s="329"/>
      <c r="AU515" s="329"/>
      <c r="AV515" s="330"/>
    </row>
    <row r="516" spans="15:48" x14ac:dyDescent="0.2">
      <c r="O516" s="473"/>
      <c r="P516" s="328"/>
      <c r="Q516" s="328"/>
      <c r="R516" s="328"/>
      <c r="S516" s="328"/>
      <c r="T516" s="328"/>
      <c r="U516" s="328"/>
      <c r="V516" s="328"/>
      <c r="W516" s="328"/>
      <c r="X516" s="328"/>
      <c r="Y516" s="328"/>
      <c r="Z516" s="328"/>
      <c r="AA516" s="328"/>
      <c r="AB516" s="328"/>
      <c r="AC516" s="328"/>
      <c r="AD516" s="329"/>
      <c r="AE516" s="329"/>
      <c r="AF516" s="329"/>
      <c r="AG516" s="329"/>
      <c r="AH516" s="329"/>
      <c r="AI516" s="329"/>
      <c r="AJ516" s="329"/>
      <c r="AK516" s="329"/>
      <c r="AL516" s="329"/>
      <c r="AM516" s="329"/>
      <c r="AN516" s="329"/>
      <c r="AO516" s="329"/>
      <c r="AP516" s="329"/>
      <c r="AQ516" s="329"/>
      <c r="AR516" s="329"/>
      <c r="AS516" s="329"/>
      <c r="AT516" s="329"/>
      <c r="AU516" s="329"/>
      <c r="AV516" s="330"/>
    </row>
    <row r="517" spans="15:48" x14ac:dyDescent="0.2">
      <c r="O517" s="473"/>
      <c r="P517" s="328"/>
      <c r="Q517" s="328"/>
      <c r="R517" s="328"/>
      <c r="S517" s="328"/>
      <c r="T517" s="328"/>
      <c r="U517" s="328"/>
      <c r="V517" s="328"/>
      <c r="W517" s="328"/>
      <c r="X517" s="328"/>
      <c r="Y517" s="328"/>
      <c r="Z517" s="328"/>
      <c r="AA517" s="328"/>
      <c r="AB517" s="328"/>
      <c r="AC517" s="328"/>
      <c r="AD517" s="329"/>
      <c r="AE517" s="329"/>
      <c r="AF517" s="329"/>
      <c r="AG517" s="329"/>
      <c r="AH517" s="329"/>
      <c r="AI517" s="329"/>
      <c r="AJ517" s="329"/>
      <c r="AK517" s="329"/>
      <c r="AL517" s="329"/>
      <c r="AM517" s="329"/>
      <c r="AN517" s="329"/>
      <c r="AO517" s="329"/>
      <c r="AP517" s="329"/>
      <c r="AQ517" s="329"/>
      <c r="AR517" s="329"/>
      <c r="AS517" s="329"/>
      <c r="AT517" s="329"/>
      <c r="AU517" s="329"/>
      <c r="AV517" s="330"/>
    </row>
    <row r="518" spans="15:48" x14ac:dyDescent="0.2">
      <c r="O518" s="473"/>
      <c r="P518" s="328"/>
      <c r="Q518" s="328"/>
      <c r="R518" s="328"/>
      <c r="S518" s="328"/>
      <c r="T518" s="328"/>
      <c r="U518" s="328"/>
      <c r="V518" s="328"/>
      <c r="W518" s="328"/>
      <c r="X518" s="328"/>
      <c r="Y518" s="328"/>
      <c r="Z518" s="328"/>
      <c r="AA518" s="328"/>
      <c r="AB518" s="328"/>
      <c r="AC518" s="328"/>
      <c r="AD518" s="329"/>
      <c r="AE518" s="329"/>
      <c r="AF518" s="329"/>
      <c r="AG518" s="329"/>
      <c r="AH518" s="329"/>
      <c r="AI518" s="329"/>
      <c r="AJ518" s="329"/>
      <c r="AK518" s="329"/>
      <c r="AL518" s="329"/>
      <c r="AM518" s="329"/>
      <c r="AN518" s="329"/>
      <c r="AO518" s="329"/>
      <c r="AP518" s="329"/>
      <c r="AQ518" s="329"/>
      <c r="AR518" s="329"/>
      <c r="AS518" s="329"/>
      <c r="AT518" s="329"/>
      <c r="AU518" s="329"/>
      <c r="AV518" s="330"/>
    </row>
    <row r="519" spans="15:48" x14ac:dyDescent="0.2">
      <c r="O519" s="473"/>
      <c r="P519" s="328"/>
      <c r="Q519" s="328"/>
      <c r="R519" s="328"/>
      <c r="S519" s="328"/>
      <c r="T519" s="328"/>
      <c r="U519" s="328"/>
      <c r="V519" s="328"/>
      <c r="W519" s="328"/>
      <c r="X519" s="328"/>
      <c r="Y519" s="328"/>
      <c r="Z519" s="328"/>
      <c r="AA519" s="328"/>
      <c r="AB519" s="328"/>
      <c r="AC519" s="328"/>
      <c r="AD519" s="329"/>
      <c r="AE519" s="329"/>
      <c r="AF519" s="329"/>
      <c r="AG519" s="329"/>
      <c r="AH519" s="329"/>
      <c r="AI519" s="329"/>
      <c r="AJ519" s="329"/>
      <c r="AK519" s="329"/>
      <c r="AL519" s="329"/>
      <c r="AM519" s="329"/>
      <c r="AN519" s="329"/>
      <c r="AO519" s="329"/>
      <c r="AP519" s="329"/>
      <c r="AQ519" s="329"/>
      <c r="AR519" s="329"/>
      <c r="AS519" s="329"/>
      <c r="AT519" s="329"/>
      <c r="AU519" s="329"/>
      <c r="AV519" s="330"/>
    </row>
    <row r="520" spans="15:48" x14ac:dyDescent="0.2">
      <c r="O520" s="473"/>
      <c r="P520" s="328"/>
      <c r="Q520" s="328"/>
      <c r="R520" s="328"/>
      <c r="S520" s="328"/>
      <c r="T520" s="328"/>
      <c r="U520" s="328"/>
      <c r="V520" s="328"/>
      <c r="W520" s="328"/>
      <c r="X520" s="328"/>
      <c r="Y520" s="328"/>
      <c r="Z520" s="328"/>
      <c r="AA520" s="328"/>
      <c r="AB520" s="328"/>
      <c r="AC520" s="328"/>
      <c r="AD520" s="329"/>
      <c r="AE520" s="329"/>
      <c r="AF520" s="329"/>
      <c r="AG520" s="329"/>
      <c r="AH520" s="329"/>
      <c r="AI520" s="329"/>
      <c r="AJ520" s="329"/>
      <c r="AK520" s="329"/>
      <c r="AL520" s="329"/>
      <c r="AM520" s="329"/>
      <c r="AN520" s="329"/>
      <c r="AO520" s="329"/>
      <c r="AP520" s="329"/>
      <c r="AQ520" s="329"/>
      <c r="AR520" s="329"/>
      <c r="AS520" s="329"/>
      <c r="AT520" s="329"/>
      <c r="AU520" s="329"/>
      <c r="AV520" s="330"/>
    </row>
    <row r="521" spans="15:48" x14ac:dyDescent="0.2">
      <c r="O521" s="473"/>
      <c r="P521" s="328"/>
      <c r="Q521" s="328"/>
      <c r="R521" s="328"/>
      <c r="S521" s="328"/>
      <c r="T521" s="328"/>
      <c r="U521" s="328"/>
      <c r="V521" s="328"/>
      <c r="W521" s="328"/>
      <c r="X521" s="328"/>
      <c r="Y521" s="328"/>
      <c r="Z521" s="328"/>
      <c r="AA521" s="328"/>
      <c r="AB521" s="328"/>
      <c r="AC521" s="328"/>
      <c r="AD521" s="329"/>
      <c r="AE521" s="329"/>
      <c r="AF521" s="329"/>
      <c r="AG521" s="329"/>
      <c r="AH521" s="329"/>
      <c r="AI521" s="329"/>
      <c r="AJ521" s="329"/>
      <c r="AK521" s="329"/>
      <c r="AL521" s="329"/>
      <c r="AM521" s="329"/>
      <c r="AN521" s="329"/>
      <c r="AO521" s="329"/>
      <c r="AP521" s="329"/>
      <c r="AQ521" s="329"/>
      <c r="AR521" s="329"/>
      <c r="AS521" s="329"/>
      <c r="AT521" s="329"/>
      <c r="AU521" s="329"/>
      <c r="AV521" s="330"/>
    </row>
    <row r="522" spans="15:48" x14ac:dyDescent="0.2">
      <c r="O522" s="473"/>
      <c r="P522" s="328"/>
      <c r="Q522" s="328"/>
      <c r="R522" s="328"/>
      <c r="S522" s="328"/>
      <c r="T522" s="328"/>
      <c r="U522" s="328"/>
      <c r="V522" s="328"/>
      <c r="W522" s="328"/>
      <c r="X522" s="328"/>
      <c r="Y522" s="328"/>
      <c r="Z522" s="328"/>
      <c r="AA522" s="328"/>
      <c r="AB522" s="328"/>
      <c r="AC522" s="328"/>
      <c r="AD522" s="329"/>
      <c r="AE522" s="329"/>
      <c r="AF522" s="329"/>
      <c r="AG522" s="329"/>
      <c r="AH522" s="329"/>
      <c r="AI522" s="329"/>
      <c r="AJ522" s="329"/>
      <c r="AK522" s="329"/>
      <c r="AL522" s="329"/>
      <c r="AM522" s="329"/>
      <c r="AN522" s="329"/>
      <c r="AO522" s="329"/>
      <c r="AP522" s="329"/>
      <c r="AQ522" s="329"/>
      <c r="AR522" s="329"/>
      <c r="AS522" s="329"/>
      <c r="AT522" s="329"/>
      <c r="AU522" s="329"/>
      <c r="AV522" s="330"/>
    </row>
    <row r="523" spans="15:48" x14ac:dyDescent="0.2">
      <c r="O523" s="473"/>
      <c r="P523" s="328"/>
      <c r="Q523" s="328"/>
      <c r="R523" s="328"/>
      <c r="S523" s="328"/>
      <c r="T523" s="328"/>
      <c r="U523" s="328"/>
      <c r="V523" s="328"/>
      <c r="W523" s="328"/>
      <c r="X523" s="328"/>
      <c r="Y523" s="328"/>
      <c r="Z523" s="328"/>
      <c r="AA523" s="328"/>
      <c r="AB523" s="328"/>
      <c r="AC523" s="328"/>
      <c r="AD523" s="329"/>
      <c r="AE523" s="329"/>
      <c r="AF523" s="329"/>
      <c r="AG523" s="329"/>
      <c r="AH523" s="329"/>
      <c r="AI523" s="329"/>
      <c r="AJ523" s="329"/>
      <c r="AK523" s="329"/>
      <c r="AL523" s="329"/>
      <c r="AM523" s="329"/>
      <c r="AN523" s="329"/>
      <c r="AO523" s="329"/>
      <c r="AP523" s="329"/>
      <c r="AQ523" s="329"/>
      <c r="AR523" s="329"/>
      <c r="AS523" s="329"/>
      <c r="AT523" s="329"/>
      <c r="AU523" s="329"/>
      <c r="AV523" s="330"/>
    </row>
    <row r="524" spans="15:48" x14ac:dyDescent="0.2">
      <c r="O524" s="473"/>
      <c r="P524" s="328"/>
      <c r="Q524" s="328"/>
      <c r="R524" s="328"/>
      <c r="S524" s="328"/>
      <c r="T524" s="328"/>
      <c r="U524" s="328"/>
      <c r="V524" s="328"/>
      <c r="W524" s="328"/>
      <c r="X524" s="328"/>
      <c r="Y524" s="328"/>
      <c r="Z524" s="328"/>
      <c r="AA524" s="328"/>
      <c r="AB524" s="328"/>
      <c r="AC524" s="328"/>
      <c r="AD524" s="329"/>
      <c r="AE524" s="329"/>
      <c r="AF524" s="329"/>
      <c r="AG524" s="329"/>
      <c r="AH524" s="329"/>
      <c r="AI524" s="329"/>
      <c r="AJ524" s="329"/>
      <c r="AK524" s="329"/>
      <c r="AL524" s="329"/>
      <c r="AM524" s="329"/>
      <c r="AN524" s="329"/>
      <c r="AO524" s="329"/>
      <c r="AP524" s="329"/>
      <c r="AQ524" s="329"/>
      <c r="AR524" s="329"/>
      <c r="AS524" s="329"/>
      <c r="AT524" s="329"/>
      <c r="AU524" s="329"/>
      <c r="AV524" s="330"/>
    </row>
    <row r="525" spans="15:48" x14ac:dyDescent="0.2">
      <c r="O525" s="473"/>
      <c r="P525" s="328"/>
      <c r="Q525" s="328"/>
      <c r="R525" s="328"/>
      <c r="S525" s="328"/>
      <c r="T525" s="328"/>
      <c r="U525" s="328"/>
      <c r="V525" s="328"/>
      <c r="W525" s="328"/>
      <c r="X525" s="328"/>
      <c r="Y525" s="328"/>
      <c r="Z525" s="328"/>
      <c r="AA525" s="328"/>
      <c r="AB525" s="328"/>
      <c r="AC525" s="328"/>
      <c r="AD525" s="329"/>
      <c r="AE525" s="329"/>
      <c r="AF525" s="329"/>
      <c r="AG525" s="329"/>
      <c r="AH525" s="329"/>
      <c r="AI525" s="329"/>
      <c r="AJ525" s="329"/>
      <c r="AK525" s="329"/>
      <c r="AL525" s="329"/>
      <c r="AM525" s="329"/>
      <c r="AN525" s="329"/>
      <c r="AO525" s="329"/>
      <c r="AP525" s="329"/>
      <c r="AQ525" s="329"/>
      <c r="AR525" s="329"/>
      <c r="AS525" s="329"/>
      <c r="AT525" s="329"/>
      <c r="AU525" s="329"/>
      <c r="AV525" s="330"/>
    </row>
    <row r="526" spans="15:48" x14ac:dyDescent="0.2">
      <c r="O526" s="473"/>
      <c r="P526" s="328"/>
      <c r="Q526" s="328"/>
      <c r="R526" s="328"/>
      <c r="S526" s="328"/>
      <c r="T526" s="328"/>
      <c r="U526" s="328"/>
      <c r="V526" s="328"/>
      <c r="W526" s="328"/>
      <c r="X526" s="328"/>
      <c r="Y526" s="328"/>
      <c r="Z526" s="328"/>
      <c r="AA526" s="328"/>
      <c r="AB526" s="328"/>
      <c r="AC526" s="328"/>
      <c r="AD526" s="329"/>
      <c r="AE526" s="329"/>
      <c r="AF526" s="329"/>
      <c r="AG526" s="329"/>
      <c r="AH526" s="329"/>
      <c r="AI526" s="329"/>
      <c r="AJ526" s="329"/>
      <c r="AK526" s="329"/>
      <c r="AL526" s="329"/>
      <c r="AM526" s="329"/>
      <c r="AN526" s="329"/>
      <c r="AO526" s="329"/>
      <c r="AP526" s="329"/>
      <c r="AQ526" s="329"/>
      <c r="AR526" s="329"/>
      <c r="AS526" s="329"/>
      <c r="AT526" s="329"/>
      <c r="AU526" s="329"/>
      <c r="AV526" s="330"/>
    </row>
    <row r="527" spans="15:48" x14ac:dyDescent="0.2">
      <c r="O527" s="473"/>
      <c r="P527" s="328"/>
      <c r="Q527" s="328"/>
      <c r="R527" s="328"/>
      <c r="S527" s="328"/>
      <c r="T527" s="328"/>
      <c r="U527" s="328"/>
      <c r="V527" s="328"/>
      <c r="W527" s="328"/>
      <c r="X527" s="328"/>
      <c r="Y527" s="328"/>
      <c r="Z527" s="328"/>
      <c r="AA527" s="328"/>
      <c r="AB527" s="328"/>
      <c r="AC527" s="328"/>
      <c r="AD527" s="329"/>
      <c r="AE527" s="329"/>
      <c r="AF527" s="329"/>
      <c r="AG527" s="329"/>
      <c r="AH527" s="329"/>
      <c r="AI527" s="329"/>
      <c r="AJ527" s="329"/>
      <c r="AK527" s="329"/>
      <c r="AL527" s="329"/>
      <c r="AM527" s="329"/>
      <c r="AN527" s="329"/>
      <c r="AO527" s="329"/>
      <c r="AP527" s="329"/>
      <c r="AQ527" s="329"/>
      <c r="AR527" s="329"/>
      <c r="AS527" s="329"/>
      <c r="AT527" s="329"/>
      <c r="AU527" s="329"/>
      <c r="AV527" s="330"/>
    </row>
    <row r="528" spans="15:48" x14ac:dyDescent="0.2">
      <c r="O528" s="473"/>
      <c r="P528" s="328"/>
      <c r="Q528" s="328"/>
      <c r="R528" s="328"/>
      <c r="S528" s="328"/>
      <c r="T528" s="328"/>
      <c r="U528" s="328"/>
      <c r="V528" s="328"/>
      <c r="W528" s="328"/>
      <c r="X528" s="328"/>
      <c r="Y528" s="328"/>
      <c r="Z528" s="328"/>
      <c r="AA528" s="328"/>
      <c r="AB528" s="328"/>
      <c r="AC528" s="328"/>
      <c r="AD528" s="329"/>
      <c r="AE528" s="329"/>
      <c r="AF528" s="329"/>
      <c r="AG528" s="329"/>
      <c r="AH528" s="329"/>
      <c r="AI528" s="329"/>
      <c r="AJ528" s="329"/>
      <c r="AK528" s="329"/>
      <c r="AL528" s="329"/>
      <c r="AM528" s="329"/>
      <c r="AN528" s="329"/>
      <c r="AO528" s="329"/>
      <c r="AP528" s="329"/>
      <c r="AQ528" s="329"/>
      <c r="AR528" s="329"/>
      <c r="AS528" s="329"/>
      <c r="AT528" s="329"/>
      <c r="AU528" s="329"/>
      <c r="AV528" s="330"/>
    </row>
    <row r="529" spans="15:48" x14ac:dyDescent="0.2">
      <c r="O529" s="473"/>
      <c r="P529" s="328"/>
      <c r="Q529" s="328"/>
      <c r="R529" s="328"/>
      <c r="S529" s="328"/>
      <c r="T529" s="328"/>
      <c r="U529" s="328"/>
      <c r="V529" s="328"/>
      <c r="W529" s="328"/>
      <c r="X529" s="328"/>
      <c r="Y529" s="328"/>
      <c r="Z529" s="328"/>
      <c r="AA529" s="328"/>
      <c r="AB529" s="328"/>
      <c r="AC529" s="328"/>
      <c r="AD529" s="329"/>
      <c r="AE529" s="329"/>
      <c r="AF529" s="329"/>
      <c r="AG529" s="329"/>
      <c r="AH529" s="329"/>
      <c r="AI529" s="329"/>
      <c r="AJ529" s="329"/>
      <c r="AK529" s="329"/>
      <c r="AL529" s="329"/>
      <c r="AM529" s="329"/>
      <c r="AN529" s="329"/>
      <c r="AO529" s="329"/>
      <c r="AP529" s="329"/>
      <c r="AQ529" s="329"/>
      <c r="AR529" s="329"/>
      <c r="AS529" s="329"/>
      <c r="AT529" s="329"/>
      <c r="AU529" s="329"/>
      <c r="AV529" s="330"/>
    </row>
    <row r="530" spans="15:48" x14ac:dyDescent="0.2">
      <c r="O530" s="473"/>
      <c r="P530" s="328"/>
      <c r="Q530" s="328"/>
      <c r="R530" s="328"/>
      <c r="S530" s="328"/>
      <c r="T530" s="328"/>
      <c r="U530" s="328"/>
      <c r="V530" s="328"/>
      <c r="W530" s="328"/>
      <c r="X530" s="328"/>
      <c r="Y530" s="328"/>
      <c r="Z530" s="328"/>
      <c r="AA530" s="328"/>
      <c r="AB530" s="328"/>
      <c r="AC530" s="328"/>
      <c r="AD530" s="329"/>
      <c r="AE530" s="329"/>
      <c r="AF530" s="329"/>
      <c r="AG530" s="329"/>
      <c r="AH530" s="329"/>
      <c r="AI530" s="329"/>
      <c r="AJ530" s="329"/>
      <c r="AK530" s="329"/>
      <c r="AL530" s="329"/>
      <c r="AM530" s="329"/>
      <c r="AN530" s="329"/>
      <c r="AO530" s="329"/>
      <c r="AP530" s="329"/>
      <c r="AQ530" s="329"/>
      <c r="AR530" s="329"/>
      <c r="AS530" s="329"/>
      <c r="AT530" s="329"/>
      <c r="AU530" s="329"/>
      <c r="AV530" s="330"/>
    </row>
    <row r="531" spans="15:48" x14ac:dyDescent="0.2">
      <c r="O531" s="473"/>
      <c r="P531" s="328"/>
      <c r="Q531" s="328"/>
      <c r="R531" s="328"/>
      <c r="S531" s="328"/>
      <c r="T531" s="328"/>
      <c r="U531" s="328"/>
      <c r="V531" s="328"/>
      <c r="W531" s="328"/>
      <c r="X531" s="328"/>
      <c r="Y531" s="328"/>
      <c r="Z531" s="328"/>
      <c r="AA531" s="328"/>
      <c r="AB531" s="328"/>
      <c r="AC531" s="328"/>
      <c r="AD531" s="329"/>
      <c r="AE531" s="329"/>
      <c r="AF531" s="329"/>
      <c r="AG531" s="329"/>
      <c r="AH531" s="329"/>
      <c r="AI531" s="329"/>
      <c r="AJ531" s="329"/>
      <c r="AK531" s="329"/>
      <c r="AL531" s="329"/>
      <c r="AM531" s="329"/>
      <c r="AN531" s="329"/>
      <c r="AO531" s="329"/>
      <c r="AP531" s="329"/>
      <c r="AQ531" s="329"/>
      <c r="AR531" s="329"/>
      <c r="AS531" s="329"/>
      <c r="AT531" s="329"/>
      <c r="AU531" s="329"/>
      <c r="AV531" s="330"/>
    </row>
    <row r="532" spans="15:48" x14ac:dyDescent="0.2">
      <c r="O532" s="473"/>
      <c r="P532" s="328"/>
      <c r="Q532" s="328"/>
      <c r="R532" s="328"/>
      <c r="S532" s="328"/>
      <c r="T532" s="328"/>
      <c r="U532" s="328"/>
      <c r="V532" s="328"/>
      <c r="W532" s="328"/>
      <c r="X532" s="328"/>
      <c r="Y532" s="328"/>
      <c r="Z532" s="328"/>
      <c r="AA532" s="328"/>
      <c r="AB532" s="328"/>
      <c r="AC532" s="328"/>
      <c r="AD532" s="329"/>
      <c r="AE532" s="329"/>
      <c r="AF532" s="329"/>
      <c r="AG532" s="329"/>
      <c r="AH532" s="329"/>
      <c r="AI532" s="329"/>
      <c r="AJ532" s="329"/>
      <c r="AK532" s="329"/>
      <c r="AL532" s="329"/>
      <c r="AM532" s="329"/>
      <c r="AN532" s="329"/>
      <c r="AO532" s="329"/>
      <c r="AP532" s="329"/>
      <c r="AQ532" s="329"/>
      <c r="AR532" s="329"/>
      <c r="AS532" s="329"/>
      <c r="AT532" s="329"/>
      <c r="AU532" s="329"/>
      <c r="AV532" s="330"/>
    </row>
    <row r="533" spans="15:48" x14ac:dyDescent="0.2">
      <c r="O533" s="473"/>
      <c r="P533" s="328"/>
      <c r="Q533" s="328"/>
      <c r="R533" s="328"/>
      <c r="S533" s="328"/>
      <c r="T533" s="328"/>
      <c r="U533" s="328"/>
      <c r="V533" s="328"/>
      <c r="W533" s="328"/>
      <c r="X533" s="328"/>
      <c r="Y533" s="328"/>
      <c r="Z533" s="328"/>
      <c r="AA533" s="328"/>
      <c r="AB533" s="328"/>
      <c r="AC533" s="328"/>
      <c r="AD533" s="329"/>
      <c r="AE533" s="329"/>
      <c r="AF533" s="329"/>
      <c r="AG533" s="329"/>
      <c r="AH533" s="329"/>
      <c r="AI533" s="329"/>
      <c r="AJ533" s="329"/>
      <c r="AK533" s="329"/>
      <c r="AL533" s="329"/>
      <c r="AM533" s="329"/>
      <c r="AN533" s="329"/>
      <c r="AO533" s="329"/>
      <c r="AP533" s="329"/>
      <c r="AQ533" s="329"/>
      <c r="AR533" s="329"/>
      <c r="AS533" s="329"/>
      <c r="AT533" s="329"/>
      <c r="AU533" s="329"/>
      <c r="AV533" s="330"/>
    </row>
    <row r="534" spans="15:48" x14ac:dyDescent="0.2">
      <c r="O534" s="473"/>
      <c r="P534" s="328"/>
      <c r="Q534" s="328"/>
      <c r="R534" s="328"/>
      <c r="S534" s="328"/>
      <c r="T534" s="328"/>
      <c r="U534" s="328"/>
      <c r="V534" s="328"/>
      <c r="W534" s="328"/>
      <c r="X534" s="328"/>
      <c r="Y534" s="328"/>
      <c r="Z534" s="328"/>
      <c r="AA534" s="328"/>
      <c r="AB534" s="328"/>
      <c r="AC534" s="328"/>
      <c r="AD534" s="329"/>
      <c r="AE534" s="329"/>
      <c r="AF534" s="329"/>
      <c r="AG534" s="329"/>
      <c r="AH534" s="329"/>
      <c r="AI534" s="329"/>
      <c r="AJ534" s="329"/>
      <c r="AK534" s="329"/>
      <c r="AL534" s="329"/>
      <c r="AM534" s="329"/>
      <c r="AN534" s="329"/>
      <c r="AO534" s="329"/>
      <c r="AP534" s="329"/>
      <c r="AQ534" s="329"/>
      <c r="AR534" s="329"/>
      <c r="AS534" s="329"/>
      <c r="AT534" s="329"/>
      <c r="AU534" s="329"/>
      <c r="AV534" s="330"/>
    </row>
    <row r="535" spans="15:48" x14ac:dyDescent="0.2">
      <c r="O535" s="473"/>
      <c r="P535" s="328"/>
      <c r="Q535" s="328"/>
      <c r="R535" s="328"/>
      <c r="S535" s="328"/>
      <c r="T535" s="328"/>
      <c r="U535" s="328"/>
      <c r="V535" s="328"/>
      <c r="W535" s="328"/>
      <c r="X535" s="328"/>
      <c r="Y535" s="328"/>
      <c r="Z535" s="328"/>
      <c r="AA535" s="328"/>
      <c r="AB535" s="328"/>
      <c r="AC535" s="328"/>
      <c r="AD535" s="329"/>
      <c r="AE535" s="329"/>
      <c r="AF535" s="329"/>
      <c r="AG535" s="329"/>
      <c r="AH535" s="329"/>
      <c r="AI535" s="329"/>
      <c r="AJ535" s="329"/>
      <c r="AK535" s="329"/>
      <c r="AL535" s="329"/>
      <c r="AM535" s="329"/>
      <c r="AN535" s="329"/>
      <c r="AO535" s="329"/>
      <c r="AP535" s="329"/>
      <c r="AQ535" s="329"/>
      <c r="AR535" s="329"/>
      <c r="AS535" s="329"/>
      <c r="AT535" s="329"/>
      <c r="AU535" s="329"/>
      <c r="AV535" s="330"/>
    </row>
    <row r="536" spans="15:48" x14ac:dyDescent="0.2">
      <c r="O536" s="473"/>
      <c r="P536" s="328"/>
      <c r="Q536" s="328"/>
      <c r="R536" s="328"/>
      <c r="S536" s="328"/>
      <c r="T536" s="328"/>
      <c r="U536" s="328"/>
      <c r="V536" s="328"/>
      <c r="W536" s="328"/>
      <c r="X536" s="328"/>
      <c r="Y536" s="328"/>
      <c r="Z536" s="328"/>
      <c r="AA536" s="328"/>
      <c r="AB536" s="328"/>
      <c r="AC536" s="328"/>
      <c r="AD536" s="329"/>
      <c r="AE536" s="329"/>
      <c r="AF536" s="329"/>
      <c r="AG536" s="329"/>
      <c r="AH536" s="329"/>
      <c r="AI536" s="329"/>
      <c r="AJ536" s="329"/>
      <c r="AK536" s="329"/>
      <c r="AL536" s="329"/>
      <c r="AM536" s="329"/>
      <c r="AN536" s="329"/>
      <c r="AO536" s="329"/>
      <c r="AP536" s="329"/>
      <c r="AQ536" s="329"/>
      <c r="AR536" s="329"/>
      <c r="AS536" s="329"/>
      <c r="AT536" s="329"/>
      <c r="AU536" s="329"/>
      <c r="AV536" s="330"/>
    </row>
    <row r="537" spans="15:48" x14ac:dyDescent="0.2">
      <c r="O537" s="473"/>
      <c r="P537" s="328"/>
      <c r="Q537" s="328"/>
      <c r="R537" s="328"/>
      <c r="S537" s="328"/>
      <c r="T537" s="328"/>
      <c r="U537" s="328"/>
      <c r="V537" s="328"/>
      <c r="W537" s="328"/>
      <c r="X537" s="328"/>
      <c r="Y537" s="328"/>
      <c r="Z537" s="328"/>
      <c r="AA537" s="328"/>
      <c r="AB537" s="328"/>
      <c r="AC537" s="328"/>
      <c r="AD537" s="329"/>
      <c r="AE537" s="329"/>
      <c r="AF537" s="329"/>
      <c r="AG537" s="329"/>
      <c r="AH537" s="329"/>
      <c r="AI537" s="329"/>
      <c r="AJ537" s="329"/>
      <c r="AK537" s="329"/>
      <c r="AL537" s="329"/>
      <c r="AM537" s="329"/>
      <c r="AN537" s="329"/>
      <c r="AO537" s="329"/>
      <c r="AP537" s="329"/>
      <c r="AQ537" s="329"/>
      <c r="AR537" s="329"/>
      <c r="AS537" s="329"/>
      <c r="AT537" s="329"/>
      <c r="AU537" s="329"/>
      <c r="AV537" s="330"/>
    </row>
    <row r="538" spans="15:48" x14ac:dyDescent="0.2">
      <c r="O538" s="473"/>
      <c r="P538" s="328"/>
      <c r="Q538" s="328"/>
      <c r="R538" s="328"/>
      <c r="S538" s="328"/>
      <c r="T538" s="328"/>
      <c r="U538" s="328"/>
      <c r="V538" s="328"/>
      <c r="W538" s="328"/>
      <c r="X538" s="328"/>
      <c r="Y538" s="328"/>
      <c r="Z538" s="328"/>
      <c r="AA538" s="328"/>
      <c r="AB538" s="328"/>
      <c r="AC538" s="328"/>
      <c r="AD538" s="329"/>
      <c r="AE538" s="329"/>
      <c r="AF538" s="329"/>
      <c r="AG538" s="329"/>
      <c r="AH538" s="329"/>
      <c r="AI538" s="329"/>
      <c r="AJ538" s="329"/>
      <c r="AK538" s="329"/>
      <c r="AL538" s="329"/>
      <c r="AM538" s="329"/>
      <c r="AN538" s="329"/>
      <c r="AO538" s="329"/>
      <c r="AP538" s="329"/>
      <c r="AQ538" s="329"/>
      <c r="AR538" s="329"/>
      <c r="AS538" s="329"/>
      <c r="AT538" s="329"/>
      <c r="AU538" s="329"/>
      <c r="AV538" s="330"/>
    </row>
    <row r="539" spans="15:48" x14ac:dyDescent="0.2">
      <c r="O539" s="473"/>
      <c r="P539" s="328"/>
      <c r="Q539" s="328"/>
      <c r="R539" s="328"/>
      <c r="S539" s="328"/>
      <c r="T539" s="328"/>
      <c r="U539" s="328"/>
      <c r="V539" s="328"/>
      <c r="W539" s="328"/>
      <c r="X539" s="328"/>
      <c r="Y539" s="328"/>
      <c r="Z539" s="328"/>
      <c r="AA539" s="328"/>
      <c r="AB539" s="328"/>
      <c r="AC539" s="328"/>
      <c r="AD539" s="329"/>
      <c r="AE539" s="329"/>
      <c r="AF539" s="329"/>
      <c r="AG539" s="329"/>
      <c r="AH539" s="329"/>
      <c r="AI539" s="329"/>
      <c r="AJ539" s="329"/>
      <c r="AK539" s="329"/>
      <c r="AL539" s="329"/>
      <c r="AM539" s="329"/>
      <c r="AN539" s="329"/>
      <c r="AO539" s="329"/>
      <c r="AP539" s="329"/>
      <c r="AQ539" s="329"/>
      <c r="AR539" s="329"/>
      <c r="AS539" s="329"/>
      <c r="AT539" s="329"/>
      <c r="AU539" s="329"/>
      <c r="AV539" s="330"/>
    </row>
    <row r="540" spans="15:48" x14ac:dyDescent="0.2">
      <c r="O540" s="473"/>
      <c r="P540" s="328"/>
      <c r="Q540" s="328"/>
      <c r="R540" s="328"/>
      <c r="S540" s="328"/>
      <c r="T540" s="328"/>
      <c r="U540" s="328"/>
      <c r="V540" s="328"/>
      <c r="W540" s="328"/>
      <c r="X540" s="328"/>
      <c r="Y540" s="328"/>
      <c r="Z540" s="328"/>
      <c r="AA540" s="328"/>
      <c r="AB540" s="328"/>
      <c r="AC540" s="328"/>
      <c r="AD540" s="329"/>
      <c r="AE540" s="329"/>
      <c r="AF540" s="329"/>
      <c r="AG540" s="329"/>
      <c r="AH540" s="329"/>
      <c r="AI540" s="329"/>
      <c r="AJ540" s="329"/>
      <c r="AK540" s="329"/>
      <c r="AL540" s="329"/>
      <c r="AM540" s="329"/>
      <c r="AN540" s="329"/>
      <c r="AO540" s="329"/>
      <c r="AP540" s="329"/>
      <c r="AQ540" s="329"/>
      <c r="AR540" s="329"/>
      <c r="AS540" s="329"/>
      <c r="AT540" s="329"/>
      <c r="AU540" s="329"/>
      <c r="AV540" s="330"/>
    </row>
    <row r="541" spans="15:48" x14ac:dyDescent="0.2">
      <c r="O541" s="473"/>
      <c r="P541" s="328"/>
      <c r="Q541" s="328"/>
      <c r="R541" s="328"/>
      <c r="S541" s="328"/>
      <c r="T541" s="328"/>
      <c r="U541" s="328"/>
      <c r="V541" s="328"/>
      <c r="W541" s="328"/>
      <c r="X541" s="328"/>
      <c r="Y541" s="328"/>
      <c r="Z541" s="328"/>
      <c r="AA541" s="328"/>
      <c r="AB541" s="328"/>
      <c r="AC541" s="328"/>
      <c r="AD541" s="329"/>
      <c r="AE541" s="329"/>
      <c r="AF541" s="329"/>
      <c r="AG541" s="329"/>
      <c r="AH541" s="329"/>
      <c r="AI541" s="329"/>
      <c r="AJ541" s="329"/>
      <c r="AK541" s="329"/>
      <c r="AL541" s="329"/>
      <c r="AM541" s="329"/>
      <c r="AN541" s="329"/>
      <c r="AO541" s="329"/>
      <c r="AP541" s="329"/>
      <c r="AQ541" s="329"/>
      <c r="AR541" s="329"/>
      <c r="AS541" s="329"/>
      <c r="AT541" s="329"/>
      <c r="AU541" s="329"/>
      <c r="AV541" s="330"/>
    </row>
    <row r="542" spans="15:48" x14ac:dyDescent="0.2">
      <c r="O542" s="473"/>
      <c r="P542" s="328"/>
      <c r="Q542" s="328"/>
      <c r="R542" s="328"/>
      <c r="S542" s="328"/>
      <c r="T542" s="328"/>
      <c r="U542" s="328"/>
      <c r="V542" s="328"/>
      <c r="W542" s="328"/>
      <c r="X542" s="328"/>
      <c r="Y542" s="328"/>
      <c r="Z542" s="328"/>
      <c r="AA542" s="328"/>
      <c r="AB542" s="328"/>
      <c r="AC542" s="328"/>
      <c r="AD542" s="329"/>
      <c r="AE542" s="329"/>
      <c r="AF542" s="329"/>
      <c r="AG542" s="329"/>
      <c r="AH542" s="329"/>
      <c r="AI542" s="329"/>
      <c r="AJ542" s="329"/>
      <c r="AK542" s="329"/>
      <c r="AL542" s="329"/>
      <c r="AM542" s="329"/>
      <c r="AN542" s="329"/>
      <c r="AO542" s="329"/>
      <c r="AP542" s="329"/>
      <c r="AQ542" s="329"/>
      <c r="AR542" s="329"/>
      <c r="AS542" s="329"/>
      <c r="AT542" s="329"/>
      <c r="AU542" s="329"/>
      <c r="AV542" s="330"/>
    </row>
    <row r="543" spans="15:48" x14ac:dyDescent="0.2">
      <c r="O543" s="473"/>
      <c r="P543" s="328"/>
      <c r="Q543" s="328"/>
      <c r="R543" s="328"/>
      <c r="S543" s="328"/>
      <c r="T543" s="328"/>
      <c r="U543" s="328"/>
      <c r="V543" s="328"/>
      <c r="W543" s="328"/>
      <c r="X543" s="328"/>
      <c r="Y543" s="328"/>
      <c r="Z543" s="328"/>
      <c r="AA543" s="328"/>
      <c r="AB543" s="328"/>
      <c r="AC543" s="328"/>
      <c r="AD543" s="329"/>
      <c r="AE543" s="329"/>
      <c r="AF543" s="329"/>
      <c r="AG543" s="329"/>
      <c r="AH543" s="329"/>
      <c r="AI543" s="329"/>
      <c r="AJ543" s="329"/>
      <c r="AK543" s="329"/>
      <c r="AL543" s="329"/>
      <c r="AM543" s="329"/>
      <c r="AN543" s="329"/>
      <c r="AO543" s="329"/>
      <c r="AP543" s="329"/>
      <c r="AQ543" s="329"/>
      <c r="AR543" s="329"/>
      <c r="AS543" s="329"/>
      <c r="AT543" s="329"/>
      <c r="AU543" s="329"/>
      <c r="AV543" s="330"/>
    </row>
    <row r="544" spans="15:48" x14ac:dyDescent="0.2">
      <c r="O544" s="473"/>
      <c r="P544" s="328"/>
      <c r="Q544" s="328"/>
      <c r="R544" s="328"/>
      <c r="S544" s="328"/>
      <c r="T544" s="328"/>
      <c r="U544" s="328"/>
      <c r="V544" s="328"/>
      <c r="W544" s="328"/>
      <c r="X544" s="328"/>
      <c r="Y544" s="328"/>
      <c r="Z544" s="328"/>
      <c r="AA544" s="328"/>
      <c r="AB544" s="328"/>
      <c r="AC544" s="328"/>
      <c r="AD544" s="329"/>
      <c r="AE544" s="329"/>
      <c r="AF544" s="329"/>
      <c r="AG544" s="329"/>
      <c r="AH544" s="329"/>
      <c r="AI544" s="329"/>
      <c r="AJ544" s="329"/>
      <c r="AK544" s="329"/>
      <c r="AL544" s="329"/>
      <c r="AM544" s="329"/>
      <c r="AN544" s="329"/>
      <c r="AO544" s="329"/>
      <c r="AP544" s="329"/>
      <c r="AQ544" s="329"/>
      <c r="AR544" s="329"/>
      <c r="AS544" s="329"/>
      <c r="AT544" s="329"/>
      <c r="AU544" s="329"/>
      <c r="AV544" s="330"/>
    </row>
    <row r="545" spans="15:48" x14ac:dyDescent="0.2">
      <c r="O545" s="473"/>
      <c r="P545" s="328"/>
      <c r="Q545" s="328"/>
      <c r="R545" s="328"/>
      <c r="S545" s="328"/>
      <c r="T545" s="328"/>
      <c r="U545" s="328"/>
      <c r="V545" s="328"/>
      <c r="W545" s="328"/>
      <c r="X545" s="328"/>
      <c r="Y545" s="328"/>
      <c r="Z545" s="328"/>
      <c r="AA545" s="328"/>
      <c r="AB545" s="328"/>
      <c r="AC545" s="328"/>
      <c r="AD545" s="329"/>
      <c r="AE545" s="329"/>
      <c r="AF545" s="329"/>
      <c r="AG545" s="329"/>
      <c r="AH545" s="329"/>
      <c r="AI545" s="329"/>
      <c r="AJ545" s="329"/>
      <c r="AK545" s="329"/>
      <c r="AL545" s="329"/>
      <c r="AM545" s="329"/>
      <c r="AN545" s="329"/>
      <c r="AO545" s="329"/>
      <c r="AP545" s="329"/>
      <c r="AQ545" s="329"/>
      <c r="AR545" s="329"/>
      <c r="AS545" s="329"/>
      <c r="AT545" s="329"/>
      <c r="AU545" s="329"/>
      <c r="AV545" s="330"/>
    </row>
    <row r="546" spans="15:48" x14ac:dyDescent="0.2">
      <c r="O546" s="473"/>
      <c r="P546" s="328"/>
      <c r="Q546" s="328"/>
      <c r="R546" s="328"/>
      <c r="S546" s="328"/>
      <c r="T546" s="328"/>
      <c r="U546" s="328"/>
      <c r="V546" s="328"/>
      <c r="W546" s="328"/>
      <c r="X546" s="328"/>
      <c r="Y546" s="328"/>
      <c r="Z546" s="328"/>
      <c r="AA546" s="328"/>
      <c r="AB546" s="328"/>
      <c r="AC546" s="328"/>
      <c r="AD546" s="329"/>
      <c r="AE546" s="329"/>
      <c r="AF546" s="329"/>
      <c r="AG546" s="329"/>
      <c r="AH546" s="329"/>
      <c r="AI546" s="329"/>
      <c r="AJ546" s="329"/>
      <c r="AK546" s="329"/>
      <c r="AL546" s="329"/>
      <c r="AM546" s="329"/>
      <c r="AN546" s="329"/>
      <c r="AO546" s="329"/>
      <c r="AP546" s="329"/>
      <c r="AQ546" s="329"/>
      <c r="AR546" s="329"/>
      <c r="AS546" s="329"/>
      <c r="AT546" s="329"/>
      <c r="AU546" s="329"/>
      <c r="AV546" s="330"/>
    </row>
    <row r="547" spans="15:48" x14ac:dyDescent="0.2">
      <c r="O547" s="473"/>
      <c r="P547" s="328"/>
      <c r="Q547" s="328"/>
      <c r="R547" s="328"/>
      <c r="S547" s="328"/>
      <c r="T547" s="328"/>
      <c r="U547" s="328"/>
      <c r="V547" s="328"/>
      <c r="W547" s="328"/>
      <c r="X547" s="328"/>
      <c r="Y547" s="328"/>
      <c r="Z547" s="328"/>
      <c r="AA547" s="328"/>
      <c r="AB547" s="328"/>
      <c r="AC547" s="328"/>
      <c r="AD547" s="329"/>
      <c r="AE547" s="329"/>
      <c r="AF547" s="329"/>
      <c r="AG547" s="329"/>
      <c r="AH547" s="329"/>
      <c r="AI547" s="329"/>
      <c r="AJ547" s="329"/>
      <c r="AK547" s="329"/>
      <c r="AL547" s="329"/>
      <c r="AM547" s="329"/>
      <c r="AN547" s="329"/>
      <c r="AO547" s="329"/>
      <c r="AP547" s="329"/>
      <c r="AQ547" s="329"/>
      <c r="AR547" s="329"/>
      <c r="AS547" s="329"/>
      <c r="AT547" s="329"/>
      <c r="AU547" s="329"/>
      <c r="AV547" s="330"/>
    </row>
    <row r="548" spans="15:48" x14ac:dyDescent="0.2">
      <c r="O548" s="473"/>
      <c r="P548" s="328"/>
      <c r="Q548" s="328"/>
      <c r="R548" s="328"/>
      <c r="S548" s="328"/>
      <c r="T548" s="328"/>
      <c r="U548" s="328"/>
      <c r="V548" s="328"/>
      <c r="W548" s="328"/>
      <c r="X548" s="328"/>
      <c r="Y548" s="328"/>
      <c r="Z548" s="328"/>
      <c r="AA548" s="328"/>
      <c r="AB548" s="328"/>
      <c r="AC548" s="328"/>
      <c r="AD548" s="329"/>
      <c r="AE548" s="329"/>
      <c r="AF548" s="329"/>
      <c r="AG548" s="329"/>
      <c r="AH548" s="329"/>
      <c r="AI548" s="329"/>
      <c r="AJ548" s="329"/>
      <c r="AK548" s="329"/>
      <c r="AL548" s="329"/>
      <c r="AM548" s="329"/>
      <c r="AN548" s="329"/>
      <c r="AO548" s="329"/>
      <c r="AP548" s="329"/>
      <c r="AQ548" s="329"/>
      <c r="AR548" s="329"/>
      <c r="AS548" s="329"/>
      <c r="AT548" s="329"/>
      <c r="AU548" s="329"/>
      <c r="AV548" s="330"/>
    </row>
    <row r="549" spans="15:48" x14ac:dyDescent="0.2">
      <c r="O549" s="473"/>
      <c r="P549" s="328"/>
      <c r="Q549" s="328"/>
      <c r="R549" s="328"/>
      <c r="S549" s="328"/>
      <c r="T549" s="328"/>
      <c r="U549" s="328"/>
      <c r="V549" s="328"/>
      <c r="W549" s="328"/>
      <c r="X549" s="328"/>
      <c r="Y549" s="328"/>
      <c r="Z549" s="328"/>
      <c r="AA549" s="328"/>
      <c r="AB549" s="328"/>
      <c r="AC549" s="328"/>
      <c r="AD549" s="329"/>
      <c r="AE549" s="329"/>
      <c r="AF549" s="329"/>
      <c r="AG549" s="329"/>
      <c r="AH549" s="329"/>
      <c r="AI549" s="329"/>
      <c r="AJ549" s="329"/>
      <c r="AK549" s="329"/>
      <c r="AL549" s="329"/>
      <c r="AM549" s="329"/>
      <c r="AN549" s="329"/>
      <c r="AO549" s="329"/>
      <c r="AP549" s="329"/>
      <c r="AQ549" s="329"/>
      <c r="AR549" s="329"/>
      <c r="AS549" s="329"/>
      <c r="AT549" s="329"/>
      <c r="AU549" s="329"/>
      <c r="AV549" s="330"/>
    </row>
    <row r="550" spans="15:48" x14ac:dyDescent="0.2">
      <c r="O550" s="473"/>
      <c r="P550" s="328"/>
      <c r="Q550" s="328"/>
      <c r="R550" s="328"/>
      <c r="S550" s="328"/>
      <c r="T550" s="328"/>
      <c r="U550" s="328"/>
      <c r="V550" s="328"/>
      <c r="W550" s="328"/>
      <c r="X550" s="328"/>
      <c r="Y550" s="328"/>
      <c r="Z550" s="328"/>
      <c r="AA550" s="328"/>
      <c r="AB550" s="328"/>
      <c r="AC550" s="328"/>
      <c r="AD550" s="329"/>
      <c r="AE550" s="329"/>
      <c r="AF550" s="329"/>
      <c r="AG550" s="329"/>
      <c r="AH550" s="329"/>
      <c r="AI550" s="329"/>
      <c r="AJ550" s="329"/>
      <c r="AK550" s="329"/>
      <c r="AL550" s="329"/>
      <c r="AM550" s="329"/>
      <c r="AN550" s="329"/>
      <c r="AO550" s="329"/>
      <c r="AP550" s="329"/>
      <c r="AQ550" s="329"/>
      <c r="AR550" s="329"/>
      <c r="AS550" s="329"/>
      <c r="AT550" s="329"/>
      <c r="AU550" s="329"/>
      <c r="AV550" s="330"/>
    </row>
    <row r="551" spans="15:48" x14ac:dyDescent="0.2">
      <c r="O551" s="473"/>
      <c r="P551" s="328"/>
      <c r="Q551" s="328"/>
      <c r="R551" s="328"/>
      <c r="S551" s="328"/>
      <c r="T551" s="328"/>
      <c r="U551" s="328"/>
      <c r="V551" s="328"/>
      <c r="W551" s="328"/>
      <c r="X551" s="328"/>
      <c r="Y551" s="328"/>
      <c r="Z551" s="328"/>
      <c r="AA551" s="328"/>
      <c r="AB551" s="328"/>
      <c r="AC551" s="328"/>
      <c r="AD551" s="329"/>
      <c r="AE551" s="329"/>
      <c r="AF551" s="329"/>
      <c r="AG551" s="329"/>
      <c r="AH551" s="329"/>
      <c r="AI551" s="329"/>
      <c r="AJ551" s="329"/>
      <c r="AK551" s="329"/>
      <c r="AL551" s="329"/>
      <c r="AM551" s="329"/>
      <c r="AN551" s="329"/>
      <c r="AO551" s="329"/>
      <c r="AP551" s="329"/>
      <c r="AQ551" s="329"/>
      <c r="AR551" s="329"/>
      <c r="AS551" s="329"/>
      <c r="AT551" s="329"/>
      <c r="AU551" s="329"/>
      <c r="AV551" s="330"/>
    </row>
    <row r="552" spans="15:48" x14ac:dyDescent="0.2">
      <c r="O552" s="473"/>
      <c r="P552" s="328"/>
      <c r="Q552" s="328"/>
      <c r="R552" s="328"/>
      <c r="S552" s="328"/>
      <c r="T552" s="328"/>
      <c r="U552" s="328"/>
      <c r="V552" s="328"/>
      <c r="W552" s="328"/>
      <c r="X552" s="328"/>
      <c r="Y552" s="328"/>
      <c r="Z552" s="328"/>
      <c r="AA552" s="328"/>
      <c r="AB552" s="328"/>
      <c r="AC552" s="328"/>
      <c r="AD552" s="329"/>
      <c r="AE552" s="329"/>
      <c r="AF552" s="329"/>
      <c r="AG552" s="329"/>
      <c r="AH552" s="329"/>
      <c r="AI552" s="329"/>
      <c r="AJ552" s="329"/>
      <c r="AK552" s="329"/>
      <c r="AL552" s="329"/>
      <c r="AM552" s="329"/>
      <c r="AN552" s="329"/>
      <c r="AO552" s="329"/>
      <c r="AP552" s="329"/>
      <c r="AQ552" s="329"/>
      <c r="AR552" s="329"/>
      <c r="AS552" s="329"/>
      <c r="AT552" s="329"/>
      <c r="AU552" s="329"/>
      <c r="AV552" s="330"/>
    </row>
    <row r="553" spans="15:48" x14ac:dyDescent="0.2">
      <c r="O553" s="473"/>
      <c r="P553" s="328"/>
      <c r="Q553" s="328"/>
      <c r="R553" s="328"/>
      <c r="S553" s="328"/>
      <c r="T553" s="328"/>
      <c r="U553" s="328"/>
      <c r="V553" s="328"/>
      <c r="W553" s="328"/>
      <c r="X553" s="328"/>
      <c r="Y553" s="328"/>
      <c r="Z553" s="328"/>
      <c r="AA553" s="328"/>
      <c r="AB553" s="328"/>
      <c r="AC553" s="328"/>
      <c r="AD553" s="329"/>
      <c r="AE553" s="329"/>
      <c r="AF553" s="329"/>
      <c r="AG553" s="329"/>
      <c r="AH553" s="329"/>
      <c r="AI553" s="329"/>
      <c r="AJ553" s="329"/>
      <c r="AK553" s="329"/>
      <c r="AL553" s="329"/>
      <c r="AM553" s="329"/>
      <c r="AN553" s="329"/>
      <c r="AO553" s="329"/>
      <c r="AP553" s="329"/>
      <c r="AQ553" s="329"/>
      <c r="AR553" s="329"/>
      <c r="AS553" s="329"/>
      <c r="AT553" s="329"/>
      <c r="AU553" s="329"/>
      <c r="AV553" s="330"/>
    </row>
    <row r="554" spans="15:48" x14ac:dyDescent="0.2">
      <c r="O554" s="473"/>
      <c r="P554" s="328"/>
      <c r="Q554" s="328"/>
      <c r="R554" s="328"/>
      <c r="S554" s="328"/>
      <c r="T554" s="328"/>
      <c r="U554" s="328"/>
      <c r="V554" s="328"/>
      <c r="W554" s="328"/>
      <c r="X554" s="328"/>
      <c r="Y554" s="328"/>
      <c r="Z554" s="328"/>
      <c r="AA554" s="328"/>
      <c r="AB554" s="328"/>
      <c r="AC554" s="328"/>
      <c r="AD554" s="329"/>
      <c r="AE554" s="329"/>
      <c r="AF554" s="329"/>
      <c r="AG554" s="329"/>
      <c r="AH554" s="329"/>
      <c r="AI554" s="329"/>
      <c r="AJ554" s="329"/>
      <c r="AK554" s="329"/>
      <c r="AL554" s="329"/>
      <c r="AM554" s="329"/>
      <c r="AN554" s="329"/>
      <c r="AO554" s="329"/>
      <c r="AP554" s="329"/>
      <c r="AQ554" s="329"/>
      <c r="AR554" s="329"/>
      <c r="AS554" s="329"/>
      <c r="AT554" s="329"/>
      <c r="AU554" s="329"/>
      <c r="AV554" s="330"/>
    </row>
    <row r="555" spans="15:48" x14ac:dyDescent="0.2">
      <c r="O555" s="473"/>
      <c r="P555" s="328"/>
      <c r="Q555" s="328"/>
      <c r="R555" s="328"/>
      <c r="S555" s="328"/>
      <c r="T555" s="328"/>
      <c r="U555" s="328"/>
      <c r="V555" s="328"/>
      <c r="W555" s="328"/>
      <c r="X555" s="328"/>
      <c r="Y555" s="328"/>
      <c r="Z555" s="328"/>
      <c r="AA555" s="328"/>
      <c r="AB555" s="328"/>
      <c r="AC555" s="328"/>
      <c r="AD555" s="329"/>
      <c r="AE555" s="329"/>
      <c r="AF555" s="329"/>
      <c r="AG555" s="329"/>
      <c r="AH555" s="329"/>
      <c r="AI555" s="329"/>
      <c r="AJ555" s="329"/>
      <c r="AK555" s="329"/>
      <c r="AL555" s="329"/>
      <c r="AM555" s="329"/>
      <c r="AN555" s="329"/>
      <c r="AO555" s="329"/>
      <c r="AP555" s="329"/>
      <c r="AQ555" s="329"/>
      <c r="AR555" s="329"/>
      <c r="AS555" s="329"/>
      <c r="AT555" s="329"/>
      <c r="AU555" s="329"/>
      <c r="AV555" s="330"/>
    </row>
    <row r="556" spans="15:48" x14ac:dyDescent="0.2">
      <c r="O556" s="473"/>
      <c r="P556" s="328"/>
      <c r="Q556" s="328"/>
      <c r="R556" s="328"/>
      <c r="S556" s="328"/>
      <c r="T556" s="328"/>
      <c r="U556" s="328"/>
      <c r="V556" s="328"/>
      <c r="W556" s="328"/>
      <c r="X556" s="328"/>
      <c r="Y556" s="328"/>
      <c r="Z556" s="328"/>
      <c r="AA556" s="328"/>
      <c r="AB556" s="328"/>
      <c r="AC556" s="328"/>
      <c r="AD556" s="329"/>
      <c r="AE556" s="329"/>
      <c r="AF556" s="329"/>
      <c r="AG556" s="329"/>
      <c r="AH556" s="329"/>
      <c r="AI556" s="329"/>
      <c r="AJ556" s="329"/>
      <c r="AK556" s="329"/>
      <c r="AL556" s="329"/>
      <c r="AM556" s="329"/>
      <c r="AN556" s="329"/>
      <c r="AO556" s="329"/>
      <c r="AP556" s="329"/>
      <c r="AQ556" s="329"/>
      <c r="AR556" s="329"/>
      <c r="AS556" s="329"/>
      <c r="AT556" s="329"/>
      <c r="AU556" s="329"/>
      <c r="AV556" s="330"/>
    </row>
    <row r="557" spans="15:48" x14ac:dyDescent="0.2">
      <c r="O557" s="473"/>
      <c r="P557" s="328"/>
      <c r="Q557" s="328"/>
      <c r="R557" s="328"/>
      <c r="S557" s="328"/>
      <c r="T557" s="328"/>
      <c r="U557" s="328"/>
      <c r="V557" s="328"/>
      <c r="W557" s="328"/>
      <c r="X557" s="328"/>
      <c r="Y557" s="328"/>
      <c r="Z557" s="328"/>
      <c r="AA557" s="328"/>
      <c r="AB557" s="328"/>
      <c r="AC557" s="328"/>
      <c r="AD557" s="329"/>
      <c r="AE557" s="329"/>
      <c r="AF557" s="329"/>
      <c r="AG557" s="329"/>
      <c r="AH557" s="329"/>
      <c r="AI557" s="329"/>
      <c r="AJ557" s="329"/>
      <c r="AK557" s="329"/>
      <c r="AL557" s="329"/>
      <c r="AM557" s="329"/>
      <c r="AN557" s="329"/>
      <c r="AO557" s="329"/>
      <c r="AP557" s="329"/>
      <c r="AQ557" s="329"/>
      <c r="AR557" s="329"/>
      <c r="AS557" s="329"/>
      <c r="AT557" s="329"/>
      <c r="AU557" s="329"/>
      <c r="AV557" s="330"/>
    </row>
    <row r="558" spans="15:48" x14ac:dyDescent="0.2">
      <c r="O558" s="473"/>
      <c r="P558" s="328"/>
      <c r="Q558" s="328"/>
      <c r="R558" s="328"/>
      <c r="S558" s="328"/>
      <c r="T558" s="328"/>
      <c r="U558" s="328"/>
      <c r="V558" s="328"/>
      <c r="W558" s="328"/>
      <c r="X558" s="328"/>
      <c r="Y558" s="328"/>
      <c r="Z558" s="328"/>
      <c r="AA558" s="328"/>
      <c r="AB558" s="328"/>
      <c r="AC558" s="328"/>
      <c r="AD558" s="329"/>
      <c r="AE558" s="329"/>
      <c r="AF558" s="329"/>
      <c r="AG558" s="329"/>
      <c r="AH558" s="329"/>
      <c r="AI558" s="329"/>
      <c r="AJ558" s="329"/>
      <c r="AK558" s="329"/>
      <c r="AL558" s="329"/>
      <c r="AM558" s="329"/>
      <c r="AN558" s="329"/>
      <c r="AO558" s="329"/>
      <c r="AP558" s="329"/>
      <c r="AQ558" s="329"/>
      <c r="AR558" s="329"/>
      <c r="AS558" s="329"/>
      <c r="AT558" s="329"/>
      <c r="AU558" s="329"/>
      <c r="AV558" s="330"/>
    </row>
    <row r="559" spans="15:48" x14ac:dyDescent="0.2">
      <c r="O559" s="473"/>
      <c r="P559" s="328"/>
      <c r="Q559" s="328"/>
      <c r="R559" s="328"/>
      <c r="S559" s="328"/>
      <c r="T559" s="328"/>
      <c r="U559" s="328"/>
      <c r="V559" s="328"/>
      <c r="W559" s="328"/>
      <c r="X559" s="328"/>
      <c r="Y559" s="328"/>
      <c r="Z559" s="328"/>
      <c r="AA559" s="328"/>
      <c r="AB559" s="328"/>
      <c r="AC559" s="328"/>
      <c r="AD559" s="329"/>
      <c r="AE559" s="329"/>
      <c r="AF559" s="329"/>
      <c r="AG559" s="329"/>
      <c r="AH559" s="329"/>
      <c r="AI559" s="329"/>
      <c r="AJ559" s="329"/>
      <c r="AK559" s="329"/>
      <c r="AL559" s="329"/>
      <c r="AM559" s="329"/>
      <c r="AN559" s="329"/>
      <c r="AO559" s="329"/>
      <c r="AP559" s="329"/>
      <c r="AQ559" s="329"/>
      <c r="AR559" s="329"/>
      <c r="AS559" s="329"/>
      <c r="AT559" s="329"/>
      <c r="AU559" s="329"/>
      <c r="AV559" s="330"/>
    </row>
    <row r="560" spans="15:48" x14ac:dyDescent="0.2">
      <c r="O560" s="473"/>
      <c r="P560" s="328"/>
      <c r="Q560" s="328"/>
      <c r="R560" s="328"/>
      <c r="S560" s="328"/>
      <c r="T560" s="328"/>
      <c r="U560" s="328"/>
      <c r="V560" s="328"/>
      <c r="W560" s="328"/>
      <c r="X560" s="328"/>
      <c r="Y560" s="328"/>
      <c r="Z560" s="328"/>
      <c r="AA560" s="328"/>
      <c r="AB560" s="328"/>
      <c r="AC560" s="328"/>
      <c r="AD560" s="329"/>
      <c r="AE560" s="329"/>
      <c r="AF560" s="329"/>
      <c r="AG560" s="329"/>
      <c r="AH560" s="329"/>
      <c r="AI560" s="329"/>
      <c r="AJ560" s="329"/>
      <c r="AK560" s="329"/>
      <c r="AL560" s="329"/>
      <c r="AM560" s="329"/>
      <c r="AN560" s="329"/>
      <c r="AO560" s="329"/>
      <c r="AP560" s="329"/>
      <c r="AQ560" s="329"/>
      <c r="AR560" s="329"/>
      <c r="AS560" s="329"/>
      <c r="AT560" s="329"/>
      <c r="AU560" s="329"/>
      <c r="AV560" s="330"/>
    </row>
    <row r="561" spans="15:48" x14ac:dyDescent="0.2">
      <c r="O561" s="473"/>
      <c r="P561" s="328"/>
      <c r="Q561" s="328"/>
      <c r="R561" s="328"/>
      <c r="S561" s="328"/>
      <c r="T561" s="328"/>
      <c r="U561" s="328"/>
      <c r="V561" s="328"/>
      <c r="W561" s="328"/>
      <c r="X561" s="328"/>
      <c r="Y561" s="328"/>
      <c r="Z561" s="328"/>
      <c r="AA561" s="328"/>
      <c r="AB561" s="328"/>
      <c r="AC561" s="328"/>
      <c r="AD561" s="329"/>
      <c r="AE561" s="329"/>
      <c r="AF561" s="329"/>
      <c r="AG561" s="329"/>
      <c r="AH561" s="329"/>
      <c r="AI561" s="329"/>
      <c r="AJ561" s="329"/>
      <c r="AK561" s="329"/>
      <c r="AL561" s="329"/>
      <c r="AM561" s="329"/>
      <c r="AN561" s="329"/>
      <c r="AO561" s="329"/>
      <c r="AP561" s="329"/>
      <c r="AQ561" s="329"/>
      <c r="AR561" s="329"/>
      <c r="AS561" s="329"/>
      <c r="AT561" s="329"/>
      <c r="AU561" s="329"/>
      <c r="AV561" s="330"/>
    </row>
    <row r="562" spans="15:48" x14ac:dyDescent="0.2">
      <c r="O562" s="473"/>
      <c r="P562" s="328"/>
      <c r="Q562" s="328"/>
      <c r="R562" s="328"/>
      <c r="S562" s="328"/>
      <c r="T562" s="328"/>
      <c r="U562" s="328"/>
      <c r="V562" s="328"/>
      <c r="W562" s="328"/>
      <c r="X562" s="328"/>
      <c r="Y562" s="328"/>
      <c r="Z562" s="328"/>
      <c r="AA562" s="328"/>
      <c r="AB562" s="328"/>
      <c r="AC562" s="328"/>
      <c r="AD562" s="329"/>
      <c r="AE562" s="329"/>
      <c r="AF562" s="329"/>
      <c r="AG562" s="329"/>
      <c r="AH562" s="329"/>
      <c r="AI562" s="329"/>
      <c r="AJ562" s="329"/>
      <c r="AK562" s="329"/>
      <c r="AL562" s="329"/>
      <c r="AM562" s="329"/>
      <c r="AN562" s="329"/>
      <c r="AO562" s="329"/>
      <c r="AP562" s="329"/>
      <c r="AQ562" s="329"/>
      <c r="AR562" s="329"/>
      <c r="AS562" s="329"/>
      <c r="AT562" s="329"/>
      <c r="AU562" s="329"/>
      <c r="AV562" s="330"/>
    </row>
    <row r="563" spans="15:48" x14ac:dyDescent="0.2">
      <c r="O563" s="473"/>
      <c r="P563" s="328"/>
      <c r="Q563" s="328"/>
      <c r="R563" s="328"/>
      <c r="S563" s="328"/>
      <c r="T563" s="328"/>
      <c r="U563" s="328"/>
      <c r="V563" s="328"/>
      <c r="W563" s="328"/>
      <c r="X563" s="328"/>
      <c r="Y563" s="328"/>
      <c r="Z563" s="328"/>
      <c r="AA563" s="328"/>
      <c r="AB563" s="328"/>
      <c r="AC563" s="328"/>
      <c r="AD563" s="329"/>
      <c r="AE563" s="329"/>
      <c r="AF563" s="329"/>
      <c r="AG563" s="329"/>
      <c r="AH563" s="329"/>
      <c r="AI563" s="329"/>
      <c r="AJ563" s="329"/>
      <c r="AK563" s="329"/>
      <c r="AL563" s="329"/>
      <c r="AM563" s="329"/>
      <c r="AN563" s="329"/>
      <c r="AO563" s="329"/>
      <c r="AP563" s="329"/>
      <c r="AQ563" s="329"/>
      <c r="AR563" s="329"/>
      <c r="AS563" s="329"/>
      <c r="AT563" s="329"/>
      <c r="AU563" s="329"/>
      <c r="AV563" s="330"/>
    </row>
    <row r="564" spans="15:48" x14ac:dyDescent="0.2">
      <c r="O564" s="473"/>
      <c r="P564" s="328"/>
      <c r="Q564" s="328"/>
      <c r="R564" s="328"/>
      <c r="S564" s="328"/>
      <c r="T564" s="328"/>
      <c r="U564" s="328"/>
      <c r="V564" s="328"/>
      <c r="W564" s="328"/>
      <c r="X564" s="328"/>
      <c r="Y564" s="328"/>
      <c r="Z564" s="328"/>
      <c r="AA564" s="328"/>
      <c r="AB564" s="328"/>
      <c r="AC564" s="328"/>
      <c r="AD564" s="329"/>
      <c r="AE564" s="329"/>
      <c r="AF564" s="329"/>
      <c r="AG564" s="329"/>
      <c r="AH564" s="329"/>
      <c r="AI564" s="329"/>
      <c r="AJ564" s="329"/>
      <c r="AK564" s="329"/>
      <c r="AL564" s="329"/>
      <c r="AM564" s="329"/>
      <c r="AN564" s="329"/>
      <c r="AO564" s="329"/>
      <c r="AP564" s="329"/>
      <c r="AQ564" s="329"/>
      <c r="AR564" s="329"/>
      <c r="AS564" s="329"/>
      <c r="AT564" s="329"/>
      <c r="AU564" s="329"/>
      <c r="AV564" s="330"/>
    </row>
    <row r="565" spans="15:48" x14ac:dyDescent="0.2">
      <c r="O565" s="473"/>
      <c r="P565" s="328"/>
      <c r="Q565" s="328"/>
      <c r="R565" s="328"/>
      <c r="S565" s="328"/>
      <c r="T565" s="328"/>
      <c r="U565" s="328"/>
      <c r="V565" s="328"/>
      <c r="W565" s="328"/>
      <c r="X565" s="328"/>
      <c r="Y565" s="328"/>
      <c r="Z565" s="328"/>
      <c r="AA565" s="328"/>
      <c r="AB565" s="328"/>
      <c r="AC565" s="328"/>
      <c r="AD565" s="329"/>
      <c r="AE565" s="329"/>
      <c r="AF565" s="329"/>
      <c r="AG565" s="329"/>
      <c r="AH565" s="329"/>
      <c r="AI565" s="329"/>
      <c r="AJ565" s="329"/>
      <c r="AK565" s="329"/>
      <c r="AL565" s="329"/>
      <c r="AM565" s="329"/>
      <c r="AN565" s="329"/>
      <c r="AO565" s="329"/>
      <c r="AP565" s="329"/>
      <c r="AQ565" s="329"/>
      <c r="AR565" s="329"/>
      <c r="AS565" s="329"/>
      <c r="AT565" s="329"/>
      <c r="AU565" s="329"/>
      <c r="AV565" s="330"/>
    </row>
    <row r="566" spans="15:48" x14ac:dyDescent="0.2">
      <c r="O566" s="473"/>
      <c r="P566" s="328"/>
      <c r="Q566" s="328"/>
      <c r="R566" s="328"/>
      <c r="S566" s="328"/>
      <c r="T566" s="328"/>
      <c r="U566" s="328"/>
      <c r="V566" s="328"/>
      <c r="W566" s="328"/>
      <c r="X566" s="328"/>
      <c r="Y566" s="328"/>
      <c r="Z566" s="328"/>
      <c r="AA566" s="328"/>
      <c r="AB566" s="328"/>
      <c r="AC566" s="328"/>
      <c r="AD566" s="329"/>
      <c r="AE566" s="329"/>
      <c r="AF566" s="329"/>
      <c r="AG566" s="329"/>
      <c r="AH566" s="329"/>
      <c r="AI566" s="329"/>
      <c r="AJ566" s="329"/>
      <c r="AK566" s="329"/>
      <c r="AL566" s="329"/>
      <c r="AM566" s="329"/>
      <c r="AN566" s="329"/>
      <c r="AO566" s="329"/>
      <c r="AP566" s="329"/>
      <c r="AQ566" s="329"/>
      <c r="AR566" s="329"/>
      <c r="AS566" s="329"/>
      <c r="AT566" s="329"/>
      <c r="AU566" s="329"/>
      <c r="AV566" s="330"/>
    </row>
    <row r="567" spans="15:48" x14ac:dyDescent="0.2">
      <c r="O567" s="473"/>
      <c r="P567" s="328"/>
      <c r="Q567" s="328"/>
      <c r="R567" s="328"/>
      <c r="S567" s="328"/>
      <c r="T567" s="328"/>
      <c r="U567" s="328"/>
      <c r="V567" s="328"/>
      <c r="W567" s="328"/>
      <c r="X567" s="328"/>
      <c r="Y567" s="328"/>
      <c r="Z567" s="328"/>
      <c r="AA567" s="328"/>
      <c r="AB567" s="328"/>
      <c r="AC567" s="328"/>
      <c r="AD567" s="329"/>
      <c r="AE567" s="329"/>
      <c r="AF567" s="329"/>
      <c r="AG567" s="329"/>
      <c r="AH567" s="329"/>
      <c r="AI567" s="329"/>
      <c r="AJ567" s="329"/>
      <c r="AK567" s="329"/>
      <c r="AL567" s="329"/>
      <c r="AM567" s="329"/>
      <c r="AN567" s="329"/>
      <c r="AO567" s="329"/>
      <c r="AP567" s="329"/>
      <c r="AQ567" s="329"/>
      <c r="AR567" s="329"/>
      <c r="AS567" s="329"/>
      <c r="AT567" s="329"/>
      <c r="AU567" s="329"/>
      <c r="AV567" s="330"/>
    </row>
    <row r="568" spans="15:48" x14ac:dyDescent="0.2">
      <c r="O568" s="473"/>
      <c r="P568" s="328"/>
      <c r="Q568" s="328"/>
      <c r="R568" s="328"/>
      <c r="S568" s="328"/>
      <c r="T568" s="328"/>
      <c r="U568" s="328"/>
      <c r="V568" s="328"/>
      <c r="W568" s="328"/>
      <c r="X568" s="328"/>
      <c r="Y568" s="328"/>
      <c r="Z568" s="328"/>
      <c r="AA568" s="328"/>
      <c r="AB568" s="328"/>
      <c r="AC568" s="328"/>
      <c r="AD568" s="329"/>
      <c r="AE568" s="329"/>
      <c r="AF568" s="329"/>
      <c r="AG568" s="329"/>
      <c r="AH568" s="329"/>
      <c r="AI568" s="329"/>
      <c r="AJ568" s="329"/>
      <c r="AK568" s="329"/>
      <c r="AL568" s="329"/>
      <c r="AM568" s="329"/>
      <c r="AN568" s="329"/>
      <c r="AO568" s="329"/>
      <c r="AP568" s="329"/>
      <c r="AQ568" s="329"/>
      <c r="AR568" s="329"/>
      <c r="AS568" s="329"/>
      <c r="AT568" s="329"/>
      <c r="AU568" s="329"/>
      <c r="AV568" s="330"/>
    </row>
    <row r="569" spans="15:48" x14ac:dyDescent="0.2">
      <c r="O569" s="473"/>
      <c r="P569" s="328"/>
      <c r="Q569" s="328"/>
      <c r="R569" s="328"/>
      <c r="S569" s="328"/>
      <c r="T569" s="328"/>
      <c r="U569" s="328"/>
      <c r="V569" s="328"/>
      <c r="W569" s="328"/>
      <c r="X569" s="328"/>
      <c r="Y569" s="328"/>
      <c r="Z569" s="328"/>
      <c r="AA569" s="328"/>
      <c r="AB569" s="328"/>
      <c r="AC569" s="328"/>
      <c r="AD569" s="329"/>
      <c r="AE569" s="329"/>
      <c r="AF569" s="329"/>
      <c r="AG569" s="329"/>
      <c r="AH569" s="329"/>
      <c r="AI569" s="329"/>
      <c r="AJ569" s="329"/>
      <c r="AK569" s="329"/>
      <c r="AL569" s="329"/>
      <c r="AM569" s="329"/>
      <c r="AN569" s="329"/>
      <c r="AO569" s="329"/>
      <c r="AP569" s="329"/>
      <c r="AQ569" s="329"/>
      <c r="AR569" s="329"/>
      <c r="AS569" s="329"/>
      <c r="AT569" s="329"/>
      <c r="AU569" s="329"/>
      <c r="AV569" s="330"/>
    </row>
    <row r="570" spans="15:48" x14ac:dyDescent="0.2">
      <c r="O570" s="473"/>
      <c r="P570" s="328"/>
      <c r="Q570" s="328"/>
      <c r="R570" s="328"/>
      <c r="S570" s="328"/>
      <c r="T570" s="328"/>
      <c r="U570" s="328"/>
      <c r="V570" s="328"/>
      <c r="W570" s="328"/>
      <c r="X570" s="328"/>
      <c r="Y570" s="328"/>
      <c r="Z570" s="328"/>
      <c r="AA570" s="328"/>
      <c r="AB570" s="328"/>
      <c r="AC570" s="328"/>
      <c r="AD570" s="329"/>
      <c r="AE570" s="329"/>
      <c r="AF570" s="329"/>
      <c r="AG570" s="329"/>
      <c r="AH570" s="329"/>
      <c r="AI570" s="329"/>
      <c r="AJ570" s="329"/>
      <c r="AK570" s="329"/>
      <c r="AL570" s="329"/>
      <c r="AM570" s="329"/>
      <c r="AN570" s="329"/>
      <c r="AO570" s="329"/>
      <c r="AP570" s="329"/>
      <c r="AQ570" s="329"/>
      <c r="AR570" s="329"/>
      <c r="AS570" s="329"/>
      <c r="AT570" s="329"/>
      <c r="AU570" s="329"/>
      <c r="AV570" s="330"/>
    </row>
    <row r="571" spans="15:48" x14ac:dyDescent="0.2">
      <c r="O571" s="473"/>
      <c r="P571" s="328"/>
      <c r="Q571" s="328"/>
      <c r="R571" s="328"/>
      <c r="S571" s="328"/>
      <c r="T571" s="328"/>
      <c r="U571" s="328"/>
      <c r="V571" s="328"/>
      <c r="W571" s="328"/>
      <c r="X571" s="328"/>
      <c r="Y571" s="328"/>
      <c r="Z571" s="328"/>
      <c r="AA571" s="328"/>
      <c r="AB571" s="328"/>
      <c r="AC571" s="328"/>
      <c r="AD571" s="329"/>
      <c r="AE571" s="329"/>
      <c r="AF571" s="329"/>
      <c r="AG571" s="329"/>
      <c r="AH571" s="329"/>
      <c r="AI571" s="329"/>
      <c r="AJ571" s="329"/>
      <c r="AK571" s="329"/>
      <c r="AL571" s="329"/>
      <c r="AM571" s="329"/>
      <c r="AN571" s="329"/>
      <c r="AO571" s="329"/>
      <c r="AP571" s="329"/>
      <c r="AQ571" s="329"/>
      <c r="AR571" s="329"/>
      <c r="AS571" s="329"/>
      <c r="AT571" s="329"/>
      <c r="AU571" s="329"/>
      <c r="AV571" s="330"/>
    </row>
    <row r="572" spans="15:48" x14ac:dyDescent="0.2">
      <c r="O572" s="473"/>
      <c r="P572" s="328"/>
      <c r="Q572" s="328"/>
      <c r="R572" s="328"/>
      <c r="S572" s="328"/>
      <c r="T572" s="328"/>
      <c r="U572" s="328"/>
      <c r="V572" s="328"/>
      <c r="W572" s="328"/>
      <c r="X572" s="328"/>
      <c r="Y572" s="328"/>
      <c r="Z572" s="328"/>
      <c r="AA572" s="328"/>
      <c r="AB572" s="328"/>
      <c r="AC572" s="328"/>
      <c r="AD572" s="329"/>
      <c r="AE572" s="329"/>
      <c r="AF572" s="329"/>
      <c r="AG572" s="329"/>
      <c r="AH572" s="329"/>
      <c r="AI572" s="329"/>
      <c r="AJ572" s="329"/>
      <c r="AK572" s="329"/>
      <c r="AL572" s="329"/>
      <c r="AM572" s="329"/>
      <c r="AN572" s="329"/>
      <c r="AO572" s="329"/>
      <c r="AP572" s="329"/>
      <c r="AQ572" s="329"/>
      <c r="AR572" s="329"/>
      <c r="AS572" s="329"/>
      <c r="AT572" s="329"/>
      <c r="AU572" s="329"/>
      <c r="AV572" s="330"/>
    </row>
    <row r="573" spans="15:48" x14ac:dyDescent="0.2">
      <c r="O573" s="473"/>
      <c r="P573" s="328"/>
      <c r="Q573" s="328"/>
      <c r="R573" s="328"/>
      <c r="S573" s="328"/>
      <c r="T573" s="328"/>
      <c r="U573" s="328"/>
      <c r="V573" s="328"/>
      <c r="W573" s="328"/>
      <c r="X573" s="328"/>
      <c r="Y573" s="328"/>
      <c r="Z573" s="328"/>
      <c r="AA573" s="328"/>
      <c r="AB573" s="328"/>
      <c r="AC573" s="328"/>
      <c r="AD573" s="329"/>
      <c r="AE573" s="329"/>
      <c r="AF573" s="329"/>
      <c r="AG573" s="329"/>
      <c r="AH573" s="329"/>
      <c r="AI573" s="329"/>
      <c r="AJ573" s="329"/>
      <c r="AK573" s="329"/>
      <c r="AL573" s="329"/>
      <c r="AM573" s="329"/>
      <c r="AN573" s="329"/>
      <c r="AO573" s="329"/>
      <c r="AP573" s="329"/>
      <c r="AQ573" s="329"/>
      <c r="AR573" s="329"/>
      <c r="AS573" s="329"/>
      <c r="AT573" s="329"/>
      <c r="AU573" s="329"/>
      <c r="AV573" s="330"/>
    </row>
    <row r="574" spans="15:48" x14ac:dyDescent="0.2">
      <c r="O574" s="473"/>
      <c r="P574" s="328"/>
      <c r="Q574" s="328"/>
      <c r="R574" s="328"/>
      <c r="S574" s="328"/>
      <c r="T574" s="328"/>
      <c r="U574" s="328"/>
      <c r="V574" s="328"/>
      <c r="W574" s="328"/>
      <c r="X574" s="328"/>
      <c r="Y574" s="328"/>
      <c r="Z574" s="328"/>
      <c r="AA574" s="328"/>
      <c r="AB574" s="328"/>
      <c r="AC574" s="328"/>
      <c r="AD574" s="329"/>
      <c r="AE574" s="329"/>
      <c r="AF574" s="329"/>
      <c r="AG574" s="329"/>
      <c r="AH574" s="329"/>
      <c r="AI574" s="329"/>
      <c r="AJ574" s="329"/>
      <c r="AK574" s="329"/>
      <c r="AL574" s="329"/>
      <c r="AM574" s="329"/>
      <c r="AN574" s="329"/>
      <c r="AO574" s="329"/>
      <c r="AP574" s="329"/>
      <c r="AQ574" s="329"/>
      <c r="AR574" s="329"/>
      <c r="AS574" s="329"/>
      <c r="AT574" s="329"/>
      <c r="AU574" s="329"/>
      <c r="AV574" s="330"/>
    </row>
    <row r="575" spans="15:48" x14ac:dyDescent="0.2">
      <c r="O575" s="473"/>
      <c r="P575" s="328"/>
      <c r="Q575" s="328"/>
      <c r="R575" s="328"/>
      <c r="S575" s="328"/>
      <c r="T575" s="328"/>
      <c r="U575" s="328"/>
      <c r="V575" s="328"/>
      <c r="W575" s="328"/>
      <c r="X575" s="328"/>
      <c r="Y575" s="328"/>
      <c r="Z575" s="328"/>
      <c r="AA575" s="328"/>
      <c r="AB575" s="328"/>
      <c r="AC575" s="328"/>
      <c r="AD575" s="329"/>
      <c r="AE575" s="329"/>
      <c r="AF575" s="329"/>
      <c r="AG575" s="329"/>
      <c r="AH575" s="329"/>
      <c r="AI575" s="329"/>
      <c r="AJ575" s="329"/>
      <c r="AK575" s="329"/>
      <c r="AL575" s="329"/>
      <c r="AM575" s="329"/>
      <c r="AN575" s="329"/>
      <c r="AO575" s="329"/>
      <c r="AP575" s="329"/>
      <c r="AQ575" s="329"/>
      <c r="AR575" s="329"/>
      <c r="AS575" s="329"/>
      <c r="AT575" s="329"/>
      <c r="AU575" s="329"/>
      <c r="AV575" s="330"/>
    </row>
    <row r="576" spans="15:48" x14ac:dyDescent="0.2">
      <c r="O576" s="473"/>
      <c r="P576" s="328"/>
      <c r="Q576" s="328"/>
      <c r="R576" s="328"/>
      <c r="S576" s="328"/>
      <c r="T576" s="328"/>
      <c r="U576" s="328"/>
      <c r="V576" s="328"/>
      <c r="W576" s="328"/>
      <c r="X576" s="328"/>
      <c r="Y576" s="328"/>
      <c r="Z576" s="328"/>
      <c r="AA576" s="328"/>
      <c r="AB576" s="328"/>
      <c r="AC576" s="328"/>
      <c r="AD576" s="329"/>
      <c r="AE576" s="329"/>
      <c r="AF576" s="329"/>
      <c r="AG576" s="329"/>
      <c r="AH576" s="329"/>
      <c r="AI576" s="329"/>
      <c r="AJ576" s="329"/>
      <c r="AK576" s="329"/>
      <c r="AL576" s="329"/>
      <c r="AM576" s="329"/>
      <c r="AN576" s="329"/>
      <c r="AO576" s="329"/>
      <c r="AP576" s="329"/>
      <c r="AQ576" s="329"/>
      <c r="AR576" s="329"/>
      <c r="AS576" s="329"/>
      <c r="AT576" s="329"/>
      <c r="AU576" s="329"/>
      <c r="AV576" s="330"/>
    </row>
    <row r="577" spans="15:48" x14ac:dyDescent="0.2">
      <c r="O577" s="473"/>
      <c r="P577" s="328"/>
      <c r="Q577" s="328"/>
      <c r="R577" s="328"/>
      <c r="S577" s="328"/>
      <c r="T577" s="328"/>
      <c r="U577" s="328"/>
      <c r="V577" s="328"/>
      <c r="W577" s="328"/>
      <c r="X577" s="328"/>
      <c r="Y577" s="328"/>
      <c r="Z577" s="328"/>
      <c r="AA577" s="328"/>
      <c r="AB577" s="328"/>
      <c r="AC577" s="328"/>
      <c r="AD577" s="329"/>
      <c r="AE577" s="329"/>
      <c r="AF577" s="329"/>
      <c r="AG577" s="329"/>
      <c r="AH577" s="329"/>
      <c r="AI577" s="329"/>
      <c r="AJ577" s="329"/>
      <c r="AK577" s="329"/>
      <c r="AL577" s="329"/>
      <c r="AM577" s="329"/>
      <c r="AN577" s="329"/>
      <c r="AO577" s="329"/>
      <c r="AP577" s="329"/>
      <c r="AQ577" s="329"/>
      <c r="AR577" s="329"/>
      <c r="AS577" s="329"/>
      <c r="AT577" s="329"/>
      <c r="AU577" s="329"/>
      <c r="AV577" s="330"/>
    </row>
    <row r="578" spans="15:48" x14ac:dyDescent="0.2">
      <c r="O578" s="473"/>
      <c r="P578" s="328"/>
      <c r="Q578" s="328"/>
      <c r="R578" s="328"/>
      <c r="S578" s="328"/>
      <c r="T578" s="328"/>
      <c r="U578" s="328"/>
      <c r="V578" s="328"/>
      <c r="W578" s="328"/>
      <c r="X578" s="328"/>
      <c r="Y578" s="328"/>
      <c r="Z578" s="328"/>
      <c r="AA578" s="328"/>
      <c r="AB578" s="328"/>
      <c r="AC578" s="328"/>
      <c r="AD578" s="329"/>
      <c r="AE578" s="329"/>
      <c r="AF578" s="329"/>
      <c r="AG578" s="329"/>
      <c r="AH578" s="329"/>
      <c r="AI578" s="329"/>
      <c r="AJ578" s="329"/>
      <c r="AK578" s="329"/>
      <c r="AL578" s="329"/>
      <c r="AM578" s="329"/>
      <c r="AN578" s="329"/>
      <c r="AO578" s="329"/>
      <c r="AP578" s="329"/>
      <c r="AQ578" s="329"/>
      <c r="AR578" s="329"/>
      <c r="AS578" s="329"/>
      <c r="AT578" s="329"/>
      <c r="AU578" s="329"/>
      <c r="AV578" s="330"/>
    </row>
    <row r="579" spans="15:48" x14ac:dyDescent="0.2">
      <c r="O579" s="473"/>
      <c r="P579" s="328"/>
      <c r="Q579" s="328"/>
      <c r="R579" s="328"/>
      <c r="S579" s="328"/>
      <c r="T579" s="328"/>
      <c r="U579" s="328"/>
      <c r="V579" s="328"/>
      <c r="W579" s="328"/>
      <c r="X579" s="328"/>
      <c r="Y579" s="328"/>
      <c r="Z579" s="328"/>
      <c r="AA579" s="328"/>
      <c r="AB579" s="328"/>
      <c r="AC579" s="328"/>
      <c r="AD579" s="329"/>
      <c r="AE579" s="329"/>
      <c r="AF579" s="329"/>
      <c r="AG579" s="329"/>
      <c r="AH579" s="329"/>
      <c r="AI579" s="329"/>
      <c r="AJ579" s="329"/>
      <c r="AK579" s="329"/>
      <c r="AL579" s="329"/>
      <c r="AM579" s="329"/>
      <c r="AN579" s="329"/>
      <c r="AO579" s="329"/>
      <c r="AP579" s="329"/>
      <c r="AQ579" s="329"/>
      <c r="AR579" s="329"/>
      <c r="AS579" s="329"/>
      <c r="AT579" s="329"/>
      <c r="AU579" s="329"/>
      <c r="AV579" s="330"/>
    </row>
    <row r="580" spans="15:48" x14ac:dyDescent="0.2">
      <c r="O580" s="473"/>
      <c r="P580" s="328"/>
      <c r="Q580" s="328"/>
      <c r="R580" s="328"/>
      <c r="S580" s="328"/>
      <c r="T580" s="328"/>
      <c r="U580" s="328"/>
      <c r="V580" s="328"/>
      <c r="W580" s="328"/>
      <c r="X580" s="328"/>
      <c r="Y580" s="328"/>
      <c r="Z580" s="328"/>
      <c r="AA580" s="328"/>
      <c r="AB580" s="328"/>
      <c r="AC580" s="328"/>
      <c r="AD580" s="329"/>
      <c r="AE580" s="329"/>
      <c r="AF580" s="329"/>
      <c r="AG580" s="329"/>
      <c r="AH580" s="329"/>
      <c r="AI580" s="329"/>
      <c r="AJ580" s="329"/>
      <c r="AK580" s="329"/>
      <c r="AL580" s="329"/>
      <c r="AM580" s="329"/>
      <c r="AN580" s="329"/>
      <c r="AO580" s="329"/>
      <c r="AP580" s="329"/>
      <c r="AQ580" s="329"/>
      <c r="AR580" s="329"/>
      <c r="AS580" s="329"/>
      <c r="AT580" s="329"/>
      <c r="AU580" s="329"/>
      <c r="AV580" s="330"/>
    </row>
    <row r="581" spans="15:48" x14ac:dyDescent="0.2">
      <c r="O581" s="473"/>
      <c r="P581" s="328"/>
      <c r="Q581" s="328"/>
      <c r="R581" s="328"/>
      <c r="S581" s="328"/>
      <c r="T581" s="328"/>
      <c r="U581" s="328"/>
      <c r="V581" s="328"/>
      <c r="W581" s="328"/>
      <c r="X581" s="328"/>
      <c r="Y581" s="328"/>
      <c r="Z581" s="328"/>
      <c r="AA581" s="328"/>
      <c r="AB581" s="328"/>
      <c r="AC581" s="328"/>
      <c r="AD581" s="329"/>
      <c r="AE581" s="329"/>
      <c r="AF581" s="329"/>
      <c r="AG581" s="329"/>
      <c r="AH581" s="329"/>
      <c r="AI581" s="329"/>
      <c r="AJ581" s="329"/>
      <c r="AK581" s="329"/>
      <c r="AL581" s="329"/>
      <c r="AM581" s="329"/>
      <c r="AN581" s="329"/>
      <c r="AO581" s="329"/>
      <c r="AP581" s="329"/>
      <c r="AQ581" s="329"/>
      <c r="AR581" s="329"/>
      <c r="AS581" s="329"/>
      <c r="AT581" s="329"/>
      <c r="AU581" s="329"/>
      <c r="AV581" s="330"/>
    </row>
    <row r="582" spans="15:48" x14ac:dyDescent="0.2">
      <c r="O582" s="473"/>
      <c r="P582" s="328"/>
      <c r="Q582" s="328"/>
      <c r="R582" s="328"/>
      <c r="S582" s="328"/>
      <c r="T582" s="328"/>
      <c r="U582" s="328"/>
      <c r="V582" s="328"/>
      <c r="W582" s="328"/>
      <c r="X582" s="328"/>
      <c r="Y582" s="328"/>
      <c r="Z582" s="328"/>
      <c r="AA582" s="328"/>
      <c r="AB582" s="328"/>
      <c r="AC582" s="328"/>
      <c r="AD582" s="329"/>
      <c r="AE582" s="329"/>
      <c r="AF582" s="329"/>
      <c r="AG582" s="329"/>
      <c r="AH582" s="329"/>
      <c r="AI582" s="329"/>
      <c r="AJ582" s="329"/>
      <c r="AK582" s="329"/>
      <c r="AL582" s="329"/>
      <c r="AM582" s="329"/>
      <c r="AN582" s="329"/>
      <c r="AO582" s="329"/>
      <c r="AP582" s="329"/>
      <c r="AQ582" s="329"/>
      <c r="AR582" s="329"/>
      <c r="AS582" s="329"/>
      <c r="AT582" s="329"/>
      <c r="AU582" s="329"/>
      <c r="AV582" s="330"/>
    </row>
    <row r="583" spans="15:48" x14ac:dyDescent="0.2">
      <c r="O583" s="473"/>
      <c r="P583" s="328"/>
      <c r="Q583" s="328"/>
      <c r="R583" s="328"/>
      <c r="S583" s="328"/>
      <c r="T583" s="328"/>
      <c r="U583" s="328"/>
      <c r="V583" s="328"/>
      <c r="W583" s="328"/>
      <c r="X583" s="328"/>
      <c r="Y583" s="328"/>
      <c r="Z583" s="328"/>
      <c r="AA583" s="328"/>
      <c r="AB583" s="328"/>
      <c r="AC583" s="328"/>
      <c r="AD583" s="329"/>
      <c r="AE583" s="329"/>
      <c r="AF583" s="329"/>
      <c r="AG583" s="329"/>
      <c r="AH583" s="329"/>
      <c r="AI583" s="329"/>
      <c r="AJ583" s="329"/>
      <c r="AK583" s="329"/>
      <c r="AL583" s="329"/>
      <c r="AM583" s="329"/>
      <c r="AN583" s="329"/>
      <c r="AO583" s="329"/>
      <c r="AP583" s="329"/>
      <c r="AQ583" s="329"/>
      <c r="AR583" s="329"/>
      <c r="AS583" s="329"/>
      <c r="AT583" s="329"/>
      <c r="AU583" s="329"/>
      <c r="AV583" s="330"/>
    </row>
    <row r="584" spans="15:48" x14ac:dyDescent="0.2">
      <c r="O584" s="473"/>
      <c r="P584" s="328"/>
      <c r="Q584" s="328"/>
      <c r="R584" s="328"/>
      <c r="S584" s="328"/>
      <c r="T584" s="328"/>
      <c r="U584" s="328"/>
      <c r="V584" s="328"/>
      <c r="W584" s="328"/>
      <c r="X584" s="328"/>
      <c r="Y584" s="328"/>
      <c r="Z584" s="328"/>
      <c r="AA584" s="328"/>
      <c r="AB584" s="328"/>
      <c r="AC584" s="328"/>
      <c r="AD584" s="329"/>
      <c r="AE584" s="329"/>
      <c r="AF584" s="329"/>
      <c r="AG584" s="329"/>
      <c r="AH584" s="329"/>
      <c r="AI584" s="329"/>
      <c r="AJ584" s="329"/>
      <c r="AK584" s="329"/>
      <c r="AL584" s="329"/>
      <c r="AM584" s="329"/>
      <c r="AN584" s="329"/>
      <c r="AO584" s="329"/>
      <c r="AP584" s="329"/>
      <c r="AQ584" s="329"/>
      <c r="AR584" s="329"/>
      <c r="AS584" s="329"/>
      <c r="AT584" s="329"/>
      <c r="AU584" s="329"/>
      <c r="AV584" s="330"/>
    </row>
    <row r="585" spans="15:48" x14ac:dyDescent="0.2">
      <c r="O585" s="473"/>
      <c r="P585" s="328"/>
      <c r="Q585" s="328"/>
      <c r="R585" s="328"/>
      <c r="S585" s="328"/>
      <c r="T585" s="328"/>
      <c r="U585" s="328"/>
      <c r="V585" s="328"/>
      <c r="W585" s="328"/>
      <c r="X585" s="328"/>
      <c r="Y585" s="328"/>
      <c r="Z585" s="328"/>
      <c r="AA585" s="328"/>
      <c r="AB585" s="328"/>
      <c r="AC585" s="328"/>
      <c r="AD585" s="329"/>
      <c r="AE585" s="329"/>
      <c r="AF585" s="329"/>
      <c r="AG585" s="329"/>
      <c r="AH585" s="329"/>
      <c r="AI585" s="329"/>
      <c r="AJ585" s="329"/>
      <c r="AK585" s="329"/>
      <c r="AL585" s="329"/>
      <c r="AM585" s="329"/>
      <c r="AN585" s="329"/>
      <c r="AO585" s="329"/>
      <c r="AP585" s="329"/>
      <c r="AQ585" s="329"/>
      <c r="AR585" s="329"/>
      <c r="AS585" s="329"/>
      <c r="AT585" s="329"/>
      <c r="AU585" s="329"/>
      <c r="AV585" s="330"/>
    </row>
    <row r="586" spans="15:48" x14ac:dyDescent="0.2">
      <c r="O586" s="473"/>
      <c r="P586" s="328"/>
      <c r="Q586" s="328"/>
      <c r="R586" s="328"/>
      <c r="S586" s="328"/>
      <c r="T586" s="328"/>
      <c r="U586" s="328"/>
      <c r="V586" s="328"/>
      <c r="W586" s="328"/>
      <c r="X586" s="328"/>
      <c r="Y586" s="328"/>
      <c r="Z586" s="328"/>
      <c r="AA586" s="328"/>
      <c r="AB586" s="328"/>
      <c r="AC586" s="328"/>
      <c r="AD586" s="329"/>
      <c r="AE586" s="329"/>
      <c r="AF586" s="329"/>
      <c r="AG586" s="329"/>
      <c r="AH586" s="329"/>
      <c r="AI586" s="329"/>
      <c r="AJ586" s="329"/>
      <c r="AK586" s="329"/>
      <c r="AL586" s="329"/>
      <c r="AM586" s="329"/>
      <c r="AN586" s="329"/>
      <c r="AO586" s="329"/>
      <c r="AP586" s="329"/>
      <c r="AQ586" s="329"/>
      <c r="AR586" s="329"/>
      <c r="AS586" s="329"/>
      <c r="AT586" s="329"/>
      <c r="AU586" s="329"/>
      <c r="AV586" s="330"/>
    </row>
    <row r="587" spans="15:48" x14ac:dyDescent="0.2">
      <c r="O587" s="473"/>
      <c r="P587" s="328"/>
      <c r="Q587" s="328"/>
      <c r="R587" s="328"/>
      <c r="S587" s="328"/>
      <c r="T587" s="328"/>
      <c r="U587" s="328"/>
      <c r="V587" s="328"/>
      <c r="W587" s="328"/>
      <c r="X587" s="328"/>
      <c r="Y587" s="328"/>
      <c r="Z587" s="328"/>
      <c r="AA587" s="328"/>
      <c r="AB587" s="328"/>
      <c r="AC587" s="328"/>
      <c r="AD587" s="329"/>
      <c r="AE587" s="329"/>
      <c r="AF587" s="329"/>
      <c r="AG587" s="329"/>
      <c r="AH587" s="329"/>
      <c r="AI587" s="329"/>
      <c r="AJ587" s="329"/>
      <c r="AK587" s="329"/>
      <c r="AL587" s="329"/>
      <c r="AM587" s="329"/>
      <c r="AN587" s="329"/>
      <c r="AO587" s="329"/>
      <c r="AP587" s="329"/>
      <c r="AQ587" s="329"/>
      <c r="AR587" s="329"/>
      <c r="AS587" s="329"/>
      <c r="AT587" s="329"/>
      <c r="AU587" s="329"/>
      <c r="AV587" s="330"/>
    </row>
    <row r="588" spans="15:48" x14ac:dyDescent="0.2">
      <c r="O588" s="473"/>
      <c r="P588" s="328"/>
      <c r="Q588" s="328"/>
      <c r="R588" s="328"/>
      <c r="S588" s="328"/>
      <c r="T588" s="328"/>
      <c r="U588" s="328"/>
      <c r="V588" s="328"/>
      <c r="W588" s="328"/>
      <c r="X588" s="328"/>
      <c r="Y588" s="328"/>
      <c r="Z588" s="328"/>
      <c r="AA588" s="328"/>
      <c r="AB588" s="328"/>
      <c r="AC588" s="328"/>
      <c r="AD588" s="329"/>
      <c r="AE588" s="329"/>
      <c r="AF588" s="329"/>
      <c r="AG588" s="329"/>
      <c r="AH588" s="329"/>
      <c r="AI588" s="329"/>
      <c r="AJ588" s="329"/>
      <c r="AK588" s="329"/>
      <c r="AL588" s="329"/>
      <c r="AM588" s="329"/>
      <c r="AN588" s="329"/>
      <c r="AO588" s="329"/>
      <c r="AP588" s="329"/>
      <c r="AQ588" s="329"/>
      <c r="AR588" s="329"/>
      <c r="AS588" s="329"/>
      <c r="AT588" s="329"/>
      <c r="AU588" s="329"/>
      <c r="AV588" s="330"/>
    </row>
    <row r="589" spans="15:48" x14ac:dyDescent="0.2">
      <c r="O589" s="473"/>
      <c r="P589" s="328"/>
      <c r="Q589" s="328"/>
      <c r="R589" s="328"/>
      <c r="S589" s="328"/>
      <c r="T589" s="328"/>
      <c r="U589" s="328"/>
      <c r="V589" s="328"/>
      <c r="W589" s="328"/>
      <c r="X589" s="328"/>
      <c r="Y589" s="328"/>
      <c r="Z589" s="328"/>
      <c r="AA589" s="328"/>
      <c r="AB589" s="328"/>
      <c r="AC589" s="328"/>
      <c r="AD589" s="329"/>
      <c r="AE589" s="329"/>
      <c r="AF589" s="329"/>
      <c r="AG589" s="329"/>
      <c r="AH589" s="329"/>
      <c r="AI589" s="329"/>
      <c r="AJ589" s="329"/>
      <c r="AK589" s="329"/>
      <c r="AL589" s="329"/>
      <c r="AM589" s="329"/>
      <c r="AN589" s="329"/>
      <c r="AO589" s="329"/>
      <c r="AP589" s="329"/>
      <c r="AQ589" s="329"/>
      <c r="AR589" s="329"/>
      <c r="AS589" s="329"/>
      <c r="AT589" s="329"/>
      <c r="AU589" s="329"/>
      <c r="AV589" s="330"/>
    </row>
    <row r="590" spans="15:48" x14ac:dyDescent="0.2">
      <c r="O590" s="473"/>
      <c r="P590" s="328"/>
      <c r="Q590" s="328"/>
      <c r="R590" s="328"/>
      <c r="S590" s="328"/>
      <c r="T590" s="328"/>
      <c r="U590" s="328"/>
      <c r="V590" s="328"/>
      <c r="W590" s="328"/>
      <c r="X590" s="328"/>
      <c r="Y590" s="328"/>
      <c r="Z590" s="328"/>
      <c r="AA590" s="328"/>
      <c r="AB590" s="328"/>
      <c r="AC590" s="328"/>
      <c r="AD590" s="329"/>
      <c r="AE590" s="329"/>
      <c r="AF590" s="329"/>
      <c r="AG590" s="329"/>
      <c r="AH590" s="329"/>
      <c r="AI590" s="329"/>
      <c r="AJ590" s="329"/>
      <c r="AK590" s="329"/>
      <c r="AL590" s="329"/>
      <c r="AM590" s="329"/>
      <c r="AN590" s="329"/>
      <c r="AO590" s="329"/>
      <c r="AP590" s="329"/>
      <c r="AQ590" s="329"/>
      <c r="AR590" s="329"/>
      <c r="AS590" s="329"/>
      <c r="AT590" s="329"/>
      <c r="AU590" s="329"/>
      <c r="AV590" s="330"/>
    </row>
    <row r="591" spans="15:48" x14ac:dyDescent="0.2">
      <c r="O591" s="473"/>
      <c r="P591" s="328"/>
      <c r="Q591" s="328"/>
      <c r="R591" s="328"/>
      <c r="S591" s="328"/>
      <c r="T591" s="328"/>
      <c r="U591" s="328"/>
      <c r="V591" s="328"/>
      <c r="W591" s="328"/>
      <c r="X591" s="328"/>
      <c r="Y591" s="328"/>
      <c r="Z591" s="328"/>
      <c r="AA591" s="328"/>
      <c r="AB591" s="328"/>
      <c r="AC591" s="328"/>
      <c r="AD591" s="329"/>
      <c r="AE591" s="329"/>
      <c r="AF591" s="329"/>
      <c r="AG591" s="329"/>
      <c r="AH591" s="329"/>
      <c r="AI591" s="329"/>
      <c r="AJ591" s="329"/>
      <c r="AK591" s="329"/>
      <c r="AL591" s="329"/>
      <c r="AM591" s="329"/>
      <c r="AN591" s="329"/>
      <c r="AO591" s="329"/>
      <c r="AP591" s="329"/>
      <c r="AQ591" s="329"/>
      <c r="AR591" s="329"/>
      <c r="AS591" s="329"/>
      <c r="AT591" s="329"/>
      <c r="AU591" s="329"/>
      <c r="AV591" s="330"/>
    </row>
    <row r="592" spans="15:48" x14ac:dyDescent="0.2">
      <c r="O592" s="473"/>
      <c r="P592" s="328"/>
      <c r="Q592" s="328"/>
      <c r="R592" s="328"/>
      <c r="S592" s="328"/>
      <c r="T592" s="328"/>
      <c r="U592" s="328"/>
      <c r="V592" s="328"/>
      <c r="W592" s="328"/>
      <c r="X592" s="328"/>
      <c r="Y592" s="328"/>
      <c r="Z592" s="328"/>
      <c r="AA592" s="328"/>
      <c r="AB592" s="328"/>
      <c r="AC592" s="328"/>
      <c r="AD592" s="329"/>
      <c r="AE592" s="329"/>
      <c r="AF592" s="329"/>
      <c r="AG592" s="329"/>
      <c r="AH592" s="329"/>
      <c r="AI592" s="329"/>
      <c r="AJ592" s="329"/>
      <c r="AK592" s="329"/>
      <c r="AL592" s="329"/>
      <c r="AM592" s="329"/>
      <c r="AN592" s="329"/>
      <c r="AO592" s="329"/>
      <c r="AP592" s="329"/>
      <c r="AQ592" s="329"/>
      <c r="AR592" s="329"/>
      <c r="AS592" s="329"/>
      <c r="AT592" s="329"/>
      <c r="AU592" s="329"/>
      <c r="AV592" s="330"/>
    </row>
    <row r="593" spans="15:48" x14ac:dyDescent="0.2">
      <c r="O593" s="473"/>
      <c r="P593" s="328"/>
      <c r="Q593" s="328"/>
      <c r="R593" s="328"/>
      <c r="S593" s="328"/>
      <c r="T593" s="328"/>
      <c r="U593" s="328"/>
      <c r="V593" s="328"/>
      <c r="W593" s="328"/>
      <c r="X593" s="328"/>
      <c r="Y593" s="328"/>
      <c r="Z593" s="328"/>
      <c r="AA593" s="328"/>
      <c r="AB593" s="328"/>
      <c r="AC593" s="328"/>
      <c r="AD593" s="329"/>
      <c r="AE593" s="329"/>
      <c r="AF593" s="329"/>
      <c r="AG593" s="329"/>
      <c r="AH593" s="329"/>
      <c r="AI593" s="329"/>
      <c r="AJ593" s="329"/>
      <c r="AK593" s="329"/>
      <c r="AL593" s="329"/>
      <c r="AM593" s="329"/>
      <c r="AN593" s="329"/>
      <c r="AO593" s="329"/>
      <c r="AP593" s="329"/>
      <c r="AQ593" s="329"/>
      <c r="AR593" s="329"/>
      <c r="AS593" s="329"/>
      <c r="AT593" s="329"/>
      <c r="AU593" s="329"/>
      <c r="AV593" s="330"/>
    </row>
    <row r="594" spans="15:48" x14ac:dyDescent="0.2">
      <c r="O594" s="473"/>
      <c r="P594" s="328"/>
      <c r="Q594" s="328"/>
      <c r="R594" s="328"/>
      <c r="S594" s="328"/>
      <c r="T594" s="328"/>
      <c r="U594" s="328"/>
      <c r="V594" s="328"/>
      <c r="W594" s="328"/>
      <c r="X594" s="328"/>
      <c r="Y594" s="328"/>
      <c r="Z594" s="328"/>
      <c r="AA594" s="328"/>
      <c r="AB594" s="328"/>
      <c r="AC594" s="328"/>
      <c r="AD594" s="329"/>
      <c r="AE594" s="329"/>
      <c r="AF594" s="329"/>
      <c r="AG594" s="329"/>
      <c r="AH594" s="329"/>
      <c r="AI594" s="329"/>
      <c r="AJ594" s="329"/>
      <c r="AK594" s="329"/>
      <c r="AL594" s="329"/>
      <c r="AM594" s="329"/>
      <c r="AN594" s="329"/>
      <c r="AO594" s="329"/>
      <c r="AP594" s="329"/>
      <c r="AQ594" s="329"/>
      <c r="AR594" s="329"/>
      <c r="AS594" s="329"/>
      <c r="AT594" s="329"/>
      <c r="AU594" s="329"/>
      <c r="AV594" s="330"/>
    </row>
    <row r="595" spans="15:48" x14ac:dyDescent="0.2">
      <c r="O595" s="473"/>
      <c r="P595" s="328"/>
      <c r="Q595" s="328"/>
      <c r="R595" s="328"/>
      <c r="S595" s="328"/>
      <c r="T595" s="328"/>
      <c r="U595" s="328"/>
      <c r="V595" s="328"/>
      <c r="W595" s="328"/>
      <c r="X595" s="328"/>
      <c r="Y595" s="328"/>
      <c r="Z595" s="328"/>
      <c r="AA595" s="328"/>
      <c r="AB595" s="328"/>
      <c r="AC595" s="328"/>
      <c r="AD595" s="329"/>
      <c r="AE595" s="329"/>
      <c r="AF595" s="329"/>
      <c r="AG595" s="329"/>
      <c r="AH595" s="329"/>
      <c r="AI595" s="329"/>
      <c r="AJ595" s="329"/>
      <c r="AK595" s="329"/>
      <c r="AL595" s="329"/>
      <c r="AM595" s="329"/>
      <c r="AN595" s="329"/>
      <c r="AO595" s="329"/>
      <c r="AP595" s="329"/>
      <c r="AQ595" s="329"/>
      <c r="AR595" s="329"/>
      <c r="AS595" s="329"/>
      <c r="AT595" s="329"/>
      <c r="AU595" s="329"/>
      <c r="AV595" s="330"/>
    </row>
    <row r="596" spans="15:48" x14ac:dyDescent="0.2">
      <c r="O596" s="473"/>
      <c r="P596" s="328"/>
      <c r="Q596" s="328"/>
      <c r="R596" s="328"/>
      <c r="S596" s="328"/>
      <c r="T596" s="328"/>
      <c r="U596" s="328"/>
      <c r="V596" s="328"/>
      <c r="W596" s="328"/>
      <c r="X596" s="328"/>
      <c r="Y596" s="328"/>
      <c r="Z596" s="328"/>
      <c r="AA596" s="328"/>
      <c r="AB596" s="328"/>
      <c r="AC596" s="328"/>
      <c r="AD596" s="329"/>
      <c r="AE596" s="329"/>
      <c r="AF596" s="329"/>
      <c r="AG596" s="329"/>
      <c r="AH596" s="329"/>
      <c r="AI596" s="329"/>
      <c r="AJ596" s="329"/>
      <c r="AK596" s="329"/>
      <c r="AL596" s="329"/>
      <c r="AM596" s="329"/>
      <c r="AN596" s="329"/>
      <c r="AO596" s="329"/>
      <c r="AP596" s="329"/>
      <c r="AQ596" s="329"/>
      <c r="AR596" s="329"/>
      <c r="AS596" s="329"/>
      <c r="AT596" s="329"/>
      <c r="AU596" s="329"/>
      <c r="AV596" s="330"/>
    </row>
    <row r="597" spans="15:48" x14ac:dyDescent="0.2">
      <c r="O597" s="473"/>
      <c r="P597" s="328"/>
      <c r="Q597" s="328"/>
      <c r="R597" s="328"/>
      <c r="S597" s="328"/>
      <c r="T597" s="328"/>
      <c r="U597" s="328"/>
      <c r="V597" s="328"/>
      <c r="W597" s="328"/>
      <c r="X597" s="328"/>
      <c r="Y597" s="328"/>
      <c r="Z597" s="328"/>
      <c r="AA597" s="328"/>
      <c r="AB597" s="328"/>
      <c r="AC597" s="328"/>
      <c r="AD597" s="329"/>
      <c r="AE597" s="329"/>
      <c r="AF597" s="329"/>
      <c r="AG597" s="329"/>
      <c r="AH597" s="329"/>
      <c r="AI597" s="329"/>
      <c r="AJ597" s="329"/>
      <c r="AK597" s="329"/>
      <c r="AL597" s="329"/>
      <c r="AM597" s="329"/>
      <c r="AN597" s="329"/>
      <c r="AO597" s="329"/>
      <c r="AP597" s="329"/>
      <c r="AQ597" s="329"/>
      <c r="AR597" s="329"/>
      <c r="AS597" s="329"/>
      <c r="AT597" s="329"/>
      <c r="AU597" s="329"/>
      <c r="AV597" s="330"/>
    </row>
    <row r="598" spans="15:48" x14ac:dyDescent="0.2">
      <c r="O598" s="473"/>
      <c r="P598" s="328"/>
      <c r="Q598" s="328"/>
      <c r="R598" s="328"/>
      <c r="S598" s="328"/>
      <c r="T598" s="328"/>
      <c r="U598" s="328"/>
      <c r="V598" s="328"/>
      <c r="W598" s="328"/>
      <c r="X598" s="328"/>
      <c r="Y598" s="328"/>
      <c r="Z598" s="328"/>
      <c r="AA598" s="328"/>
      <c r="AB598" s="328"/>
      <c r="AC598" s="328"/>
      <c r="AD598" s="329"/>
      <c r="AE598" s="329"/>
      <c r="AF598" s="329"/>
      <c r="AG598" s="329"/>
      <c r="AH598" s="329"/>
      <c r="AI598" s="329"/>
      <c r="AJ598" s="329"/>
      <c r="AK598" s="329"/>
      <c r="AL598" s="329"/>
      <c r="AM598" s="329"/>
      <c r="AN598" s="329"/>
      <c r="AO598" s="329"/>
      <c r="AP598" s="329"/>
      <c r="AQ598" s="329"/>
      <c r="AR598" s="329"/>
      <c r="AS598" s="329"/>
      <c r="AT598" s="329"/>
      <c r="AU598" s="329"/>
      <c r="AV598" s="330"/>
    </row>
    <row r="599" spans="15:48" x14ac:dyDescent="0.2">
      <c r="O599" s="473"/>
      <c r="P599" s="328"/>
      <c r="Q599" s="328"/>
      <c r="R599" s="328"/>
      <c r="S599" s="328"/>
      <c r="T599" s="328"/>
      <c r="U599" s="328"/>
      <c r="V599" s="328"/>
      <c r="W599" s="328"/>
      <c r="X599" s="328"/>
      <c r="Y599" s="328"/>
      <c r="Z599" s="328"/>
      <c r="AA599" s="328"/>
      <c r="AB599" s="328"/>
      <c r="AC599" s="328"/>
      <c r="AD599" s="329"/>
      <c r="AE599" s="329"/>
      <c r="AF599" s="329"/>
      <c r="AG599" s="329"/>
      <c r="AH599" s="329"/>
      <c r="AI599" s="329"/>
      <c r="AJ599" s="329"/>
      <c r="AK599" s="329"/>
      <c r="AL599" s="329"/>
      <c r="AM599" s="329"/>
      <c r="AN599" s="329"/>
      <c r="AO599" s="329"/>
      <c r="AP599" s="329"/>
      <c r="AQ599" s="329"/>
      <c r="AR599" s="329"/>
      <c r="AS599" s="329"/>
      <c r="AT599" s="329"/>
      <c r="AU599" s="329"/>
      <c r="AV599" s="330"/>
    </row>
    <row r="600" spans="15:48" x14ac:dyDescent="0.2">
      <c r="O600" s="473"/>
      <c r="P600" s="328"/>
      <c r="Q600" s="328"/>
      <c r="R600" s="328"/>
      <c r="S600" s="328"/>
      <c r="T600" s="328"/>
      <c r="U600" s="328"/>
      <c r="V600" s="328"/>
      <c r="W600" s="328"/>
      <c r="X600" s="328"/>
      <c r="Y600" s="328"/>
      <c r="Z600" s="328"/>
      <c r="AA600" s="328"/>
      <c r="AB600" s="328"/>
      <c r="AC600" s="328"/>
      <c r="AD600" s="329"/>
      <c r="AE600" s="329"/>
      <c r="AF600" s="329"/>
      <c r="AG600" s="329"/>
      <c r="AH600" s="329"/>
      <c r="AI600" s="329"/>
      <c r="AJ600" s="329"/>
      <c r="AK600" s="329"/>
      <c r="AL600" s="329"/>
      <c r="AM600" s="329"/>
      <c r="AN600" s="329"/>
      <c r="AO600" s="329"/>
      <c r="AP600" s="329"/>
      <c r="AQ600" s="329"/>
      <c r="AR600" s="329"/>
      <c r="AS600" s="329"/>
      <c r="AT600" s="329"/>
      <c r="AU600" s="329"/>
      <c r="AV600" s="330"/>
    </row>
    <row r="601" spans="15:48" x14ac:dyDescent="0.2">
      <c r="O601" s="473"/>
      <c r="P601" s="328"/>
      <c r="Q601" s="328"/>
      <c r="R601" s="328"/>
      <c r="S601" s="328"/>
      <c r="T601" s="328"/>
      <c r="U601" s="328"/>
      <c r="V601" s="328"/>
      <c r="W601" s="328"/>
      <c r="X601" s="328"/>
      <c r="Y601" s="328"/>
      <c r="Z601" s="328"/>
      <c r="AA601" s="328"/>
      <c r="AB601" s="328"/>
      <c r="AC601" s="328"/>
      <c r="AD601" s="329"/>
      <c r="AE601" s="329"/>
      <c r="AF601" s="329"/>
      <c r="AG601" s="329"/>
      <c r="AH601" s="329"/>
      <c r="AI601" s="329"/>
      <c r="AJ601" s="329"/>
      <c r="AK601" s="329"/>
      <c r="AL601" s="329"/>
      <c r="AM601" s="329"/>
      <c r="AN601" s="329"/>
      <c r="AO601" s="329"/>
      <c r="AP601" s="329"/>
      <c r="AQ601" s="329"/>
      <c r="AR601" s="329"/>
      <c r="AS601" s="329"/>
      <c r="AT601" s="329"/>
      <c r="AU601" s="329"/>
      <c r="AV601" s="330"/>
    </row>
    <row r="602" spans="15:48" x14ac:dyDescent="0.2">
      <c r="O602" s="473"/>
      <c r="P602" s="328"/>
      <c r="Q602" s="328"/>
      <c r="R602" s="328"/>
      <c r="S602" s="328"/>
      <c r="T602" s="328"/>
      <c r="U602" s="328"/>
      <c r="V602" s="328"/>
      <c r="W602" s="328"/>
      <c r="X602" s="328"/>
      <c r="Y602" s="328"/>
      <c r="Z602" s="328"/>
      <c r="AA602" s="328"/>
      <c r="AB602" s="328"/>
      <c r="AC602" s="328"/>
      <c r="AD602" s="329"/>
      <c r="AE602" s="329"/>
      <c r="AF602" s="329"/>
      <c r="AG602" s="329"/>
      <c r="AH602" s="329"/>
      <c r="AI602" s="329"/>
      <c r="AJ602" s="329"/>
      <c r="AK602" s="329"/>
      <c r="AL602" s="329"/>
      <c r="AM602" s="329"/>
      <c r="AN602" s="329"/>
      <c r="AO602" s="329"/>
      <c r="AP602" s="329"/>
      <c r="AQ602" s="329"/>
      <c r="AR602" s="329"/>
      <c r="AS602" s="329"/>
      <c r="AT602" s="329"/>
      <c r="AU602" s="329"/>
      <c r="AV602" s="330"/>
    </row>
    <row r="603" spans="15:48" x14ac:dyDescent="0.2">
      <c r="O603" s="473"/>
      <c r="P603" s="328"/>
      <c r="Q603" s="328"/>
      <c r="R603" s="328"/>
      <c r="S603" s="328"/>
      <c r="T603" s="328"/>
      <c r="U603" s="328"/>
      <c r="V603" s="328"/>
      <c r="W603" s="328"/>
      <c r="X603" s="328"/>
      <c r="Y603" s="328"/>
      <c r="Z603" s="328"/>
      <c r="AA603" s="328"/>
      <c r="AB603" s="328"/>
      <c r="AC603" s="328"/>
      <c r="AD603" s="329"/>
      <c r="AE603" s="329"/>
      <c r="AF603" s="329"/>
      <c r="AG603" s="329"/>
      <c r="AH603" s="329"/>
      <c r="AI603" s="329"/>
      <c r="AJ603" s="329"/>
      <c r="AK603" s="329"/>
      <c r="AL603" s="329"/>
      <c r="AM603" s="329"/>
      <c r="AN603" s="329"/>
      <c r="AO603" s="329"/>
      <c r="AP603" s="329"/>
      <c r="AQ603" s="329"/>
      <c r="AR603" s="329"/>
      <c r="AS603" s="329"/>
      <c r="AT603" s="329"/>
      <c r="AU603" s="329"/>
      <c r="AV603" s="330"/>
    </row>
    <row r="604" spans="15:48" x14ac:dyDescent="0.2">
      <c r="O604" s="473"/>
      <c r="P604" s="328"/>
      <c r="Q604" s="328"/>
      <c r="R604" s="328"/>
      <c r="S604" s="328"/>
      <c r="T604" s="328"/>
      <c r="U604" s="328"/>
      <c r="V604" s="328"/>
      <c r="W604" s="328"/>
      <c r="X604" s="328"/>
      <c r="Y604" s="328"/>
      <c r="Z604" s="328"/>
      <c r="AA604" s="328"/>
      <c r="AB604" s="328"/>
      <c r="AC604" s="328"/>
      <c r="AD604" s="329"/>
      <c r="AE604" s="329"/>
      <c r="AF604" s="329"/>
      <c r="AG604" s="329"/>
      <c r="AH604" s="329"/>
      <c r="AI604" s="329"/>
      <c r="AJ604" s="329"/>
      <c r="AK604" s="329"/>
      <c r="AL604" s="329"/>
      <c r="AM604" s="329"/>
      <c r="AN604" s="329"/>
      <c r="AO604" s="329"/>
      <c r="AP604" s="329"/>
      <c r="AQ604" s="329"/>
      <c r="AR604" s="329"/>
      <c r="AS604" s="329"/>
      <c r="AT604" s="329"/>
      <c r="AU604" s="329"/>
      <c r="AV604" s="330"/>
    </row>
    <row r="605" spans="15:48" x14ac:dyDescent="0.2">
      <c r="O605" s="473"/>
      <c r="P605" s="328"/>
      <c r="Q605" s="328"/>
      <c r="R605" s="328"/>
      <c r="S605" s="328"/>
      <c r="T605" s="328"/>
      <c r="U605" s="328"/>
      <c r="V605" s="328"/>
      <c r="W605" s="328"/>
      <c r="X605" s="328"/>
      <c r="Y605" s="328"/>
      <c r="Z605" s="328"/>
      <c r="AA605" s="328"/>
      <c r="AB605" s="328"/>
      <c r="AC605" s="328"/>
      <c r="AD605" s="329"/>
      <c r="AE605" s="329"/>
      <c r="AF605" s="329"/>
      <c r="AG605" s="329"/>
      <c r="AH605" s="329"/>
      <c r="AI605" s="329"/>
      <c r="AJ605" s="329"/>
      <c r="AK605" s="329"/>
      <c r="AL605" s="329"/>
      <c r="AM605" s="329"/>
      <c r="AN605" s="329"/>
      <c r="AO605" s="329"/>
      <c r="AP605" s="329"/>
      <c r="AQ605" s="329"/>
      <c r="AR605" s="329"/>
      <c r="AS605" s="329"/>
      <c r="AT605" s="329"/>
      <c r="AU605" s="329"/>
      <c r="AV605" s="330"/>
    </row>
    <row r="606" spans="15:48" x14ac:dyDescent="0.2">
      <c r="O606" s="473"/>
      <c r="P606" s="328"/>
      <c r="Q606" s="328"/>
      <c r="R606" s="328"/>
      <c r="S606" s="328"/>
      <c r="T606" s="328"/>
      <c r="U606" s="328"/>
      <c r="V606" s="328"/>
      <c r="W606" s="328"/>
      <c r="X606" s="328"/>
      <c r="Y606" s="328"/>
      <c r="Z606" s="328"/>
      <c r="AA606" s="328"/>
      <c r="AB606" s="328"/>
      <c r="AC606" s="328"/>
      <c r="AD606" s="329"/>
      <c r="AE606" s="329"/>
      <c r="AF606" s="329"/>
      <c r="AG606" s="329"/>
      <c r="AH606" s="329"/>
      <c r="AI606" s="329"/>
      <c r="AJ606" s="329"/>
      <c r="AK606" s="329"/>
      <c r="AL606" s="329"/>
      <c r="AM606" s="329"/>
      <c r="AN606" s="329"/>
      <c r="AO606" s="329"/>
      <c r="AP606" s="329"/>
      <c r="AQ606" s="329"/>
      <c r="AR606" s="329"/>
      <c r="AS606" s="329"/>
      <c r="AT606" s="329"/>
      <c r="AU606" s="329"/>
      <c r="AV606" s="330"/>
    </row>
    <row r="607" spans="15:48" x14ac:dyDescent="0.2">
      <c r="O607" s="473"/>
      <c r="P607" s="328"/>
      <c r="Q607" s="328"/>
      <c r="R607" s="328"/>
      <c r="S607" s="328"/>
      <c r="T607" s="328"/>
      <c r="U607" s="328"/>
      <c r="V607" s="328"/>
      <c r="W607" s="328"/>
      <c r="X607" s="328"/>
      <c r="Y607" s="328"/>
      <c r="Z607" s="328"/>
      <c r="AA607" s="328"/>
      <c r="AB607" s="328"/>
      <c r="AC607" s="328"/>
      <c r="AD607" s="329"/>
      <c r="AE607" s="329"/>
      <c r="AF607" s="329"/>
      <c r="AG607" s="329"/>
      <c r="AH607" s="329"/>
      <c r="AI607" s="329"/>
      <c r="AJ607" s="329"/>
      <c r="AK607" s="329"/>
      <c r="AL607" s="329"/>
      <c r="AM607" s="329"/>
      <c r="AN607" s="329"/>
      <c r="AO607" s="329"/>
      <c r="AP607" s="329"/>
      <c r="AQ607" s="329"/>
      <c r="AR607" s="329"/>
      <c r="AS607" s="329"/>
      <c r="AT607" s="329"/>
      <c r="AU607" s="329"/>
      <c r="AV607" s="330"/>
    </row>
    <row r="608" spans="15:48" x14ac:dyDescent="0.2">
      <c r="O608" s="473"/>
      <c r="P608" s="328"/>
      <c r="Q608" s="328"/>
      <c r="R608" s="328"/>
      <c r="S608" s="328"/>
      <c r="T608" s="328"/>
      <c r="U608" s="328"/>
      <c r="V608" s="328"/>
      <c r="W608" s="328"/>
      <c r="X608" s="328"/>
      <c r="Y608" s="328"/>
      <c r="Z608" s="328"/>
      <c r="AA608" s="328"/>
      <c r="AB608" s="328"/>
      <c r="AC608" s="328"/>
      <c r="AD608" s="329"/>
      <c r="AE608" s="329"/>
      <c r="AF608" s="329"/>
      <c r="AG608" s="329"/>
      <c r="AH608" s="329"/>
      <c r="AI608" s="329"/>
      <c r="AJ608" s="329"/>
      <c r="AK608" s="329"/>
      <c r="AL608" s="329"/>
      <c r="AM608" s="329"/>
      <c r="AN608" s="329"/>
      <c r="AO608" s="329"/>
      <c r="AP608" s="329"/>
      <c r="AQ608" s="329"/>
      <c r="AR608" s="329"/>
      <c r="AS608" s="329"/>
      <c r="AT608" s="329"/>
      <c r="AU608" s="329"/>
      <c r="AV608" s="330"/>
    </row>
    <row r="609" spans="15:48" x14ac:dyDescent="0.2">
      <c r="O609" s="473"/>
      <c r="P609" s="328"/>
      <c r="Q609" s="328"/>
      <c r="R609" s="328"/>
      <c r="S609" s="328"/>
      <c r="T609" s="328"/>
      <c r="U609" s="328"/>
      <c r="V609" s="328"/>
      <c r="W609" s="328"/>
      <c r="X609" s="328"/>
      <c r="Y609" s="328"/>
      <c r="Z609" s="328"/>
      <c r="AA609" s="328"/>
      <c r="AB609" s="328"/>
      <c r="AC609" s="328"/>
      <c r="AD609" s="329"/>
      <c r="AE609" s="329"/>
      <c r="AF609" s="329"/>
      <c r="AG609" s="329"/>
      <c r="AH609" s="329"/>
      <c r="AI609" s="329"/>
      <c r="AJ609" s="329"/>
      <c r="AK609" s="329"/>
      <c r="AL609" s="329"/>
      <c r="AM609" s="329"/>
      <c r="AN609" s="329"/>
      <c r="AO609" s="329"/>
      <c r="AP609" s="329"/>
      <c r="AQ609" s="329"/>
      <c r="AR609" s="329"/>
      <c r="AS609" s="329"/>
      <c r="AT609" s="329"/>
      <c r="AU609" s="329"/>
      <c r="AV609" s="330"/>
    </row>
    <row r="610" spans="15:48" x14ac:dyDescent="0.2">
      <c r="O610" s="473"/>
      <c r="P610" s="328"/>
      <c r="Q610" s="328"/>
      <c r="R610" s="328"/>
      <c r="S610" s="328"/>
      <c r="T610" s="328"/>
      <c r="U610" s="328"/>
      <c r="V610" s="328"/>
      <c r="W610" s="328"/>
      <c r="X610" s="328"/>
      <c r="Y610" s="328"/>
      <c r="Z610" s="328"/>
      <c r="AA610" s="328"/>
      <c r="AB610" s="328"/>
      <c r="AC610" s="328"/>
      <c r="AD610" s="329"/>
      <c r="AE610" s="329"/>
      <c r="AF610" s="329"/>
      <c r="AG610" s="329"/>
      <c r="AH610" s="329"/>
      <c r="AI610" s="329"/>
      <c r="AJ610" s="329"/>
      <c r="AK610" s="329"/>
      <c r="AL610" s="329"/>
      <c r="AM610" s="329"/>
      <c r="AN610" s="329"/>
      <c r="AO610" s="329"/>
      <c r="AP610" s="329"/>
      <c r="AQ610" s="329"/>
      <c r="AR610" s="329"/>
      <c r="AS610" s="329"/>
      <c r="AT610" s="329"/>
      <c r="AU610" s="329"/>
      <c r="AV610" s="330"/>
    </row>
    <row r="611" spans="15:48" x14ac:dyDescent="0.2">
      <c r="O611" s="473"/>
      <c r="P611" s="328"/>
      <c r="Q611" s="328"/>
      <c r="R611" s="328"/>
      <c r="S611" s="328"/>
      <c r="T611" s="328"/>
      <c r="U611" s="328"/>
      <c r="V611" s="328"/>
      <c r="W611" s="328"/>
      <c r="X611" s="328"/>
      <c r="Y611" s="328"/>
      <c r="Z611" s="328"/>
      <c r="AA611" s="328"/>
      <c r="AB611" s="328"/>
      <c r="AC611" s="328"/>
      <c r="AD611" s="329"/>
      <c r="AE611" s="329"/>
      <c r="AF611" s="329"/>
      <c r="AG611" s="329"/>
      <c r="AH611" s="329"/>
      <c r="AI611" s="329"/>
      <c r="AJ611" s="329"/>
      <c r="AK611" s="329"/>
      <c r="AL611" s="329"/>
      <c r="AM611" s="329"/>
      <c r="AN611" s="329"/>
      <c r="AO611" s="329"/>
      <c r="AP611" s="329"/>
      <c r="AQ611" s="329"/>
      <c r="AR611" s="329"/>
      <c r="AS611" s="329"/>
      <c r="AT611" s="329"/>
      <c r="AU611" s="329"/>
      <c r="AV611" s="330"/>
    </row>
    <row r="612" spans="15:48" x14ac:dyDescent="0.2">
      <c r="O612" s="473"/>
      <c r="P612" s="328"/>
      <c r="Q612" s="328"/>
      <c r="R612" s="328"/>
      <c r="S612" s="328"/>
      <c r="T612" s="328"/>
      <c r="U612" s="328"/>
      <c r="V612" s="328"/>
      <c r="W612" s="328"/>
      <c r="X612" s="328"/>
      <c r="Y612" s="328"/>
      <c r="Z612" s="328"/>
      <c r="AA612" s="328"/>
      <c r="AB612" s="328"/>
      <c r="AC612" s="328"/>
      <c r="AD612" s="329"/>
      <c r="AE612" s="329"/>
      <c r="AF612" s="329"/>
      <c r="AG612" s="329"/>
      <c r="AH612" s="329"/>
      <c r="AI612" s="329"/>
      <c r="AJ612" s="329"/>
      <c r="AK612" s="329"/>
      <c r="AL612" s="329"/>
      <c r="AM612" s="329"/>
      <c r="AN612" s="329"/>
      <c r="AO612" s="329"/>
      <c r="AP612" s="329"/>
      <c r="AQ612" s="329"/>
      <c r="AR612" s="329"/>
      <c r="AS612" s="329"/>
      <c r="AT612" s="329"/>
      <c r="AU612" s="329"/>
      <c r="AV612" s="330"/>
    </row>
    <row r="613" spans="15:48" x14ac:dyDescent="0.2">
      <c r="O613" s="473"/>
      <c r="P613" s="328"/>
      <c r="Q613" s="328"/>
      <c r="R613" s="328"/>
      <c r="S613" s="328"/>
      <c r="T613" s="328"/>
      <c r="U613" s="328"/>
      <c r="V613" s="328"/>
      <c r="W613" s="328"/>
      <c r="X613" s="328"/>
      <c r="Y613" s="328"/>
      <c r="Z613" s="328"/>
      <c r="AA613" s="328"/>
      <c r="AB613" s="328"/>
      <c r="AC613" s="328"/>
      <c r="AD613" s="329"/>
      <c r="AE613" s="329"/>
      <c r="AF613" s="329"/>
      <c r="AG613" s="329"/>
      <c r="AH613" s="329"/>
      <c r="AI613" s="329"/>
      <c r="AJ613" s="329"/>
      <c r="AK613" s="329"/>
      <c r="AL613" s="329"/>
      <c r="AM613" s="329"/>
      <c r="AN613" s="329"/>
      <c r="AO613" s="329"/>
      <c r="AP613" s="329"/>
      <c r="AQ613" s="329"/>
      <c r="AR613" s="329"/>
      <c r="AS613" s="329"/>
      <c r="AT613" s="329"/>
      <c r="AU613" s="329"/>
      <c r="AV613" s="330"/>
    </row>
    <row r="614" spans="15:48" x14ac:dyDescent="0.2">
      <c r="O614" s="473"/>
      <c r="P614" s="328"/>
      <c r="Q614" s="328"/>
      <c r="R614" s="328"/>
      <c r="S614" s="328"/>
      <c r="T614" s="328"/>
      <c r="U614" s="328"/>
      <c r="V614" s="328"/>
      <c r="W614" s="328"/>
      <c r="X614" s="328"/>
      <c r="Y614" s="328"/>
      <c r="Z614" s="328"/>
      <c r="AA614" s="328"/>
      <c r="AB614" s="328"/>
      <c r="AC614" s="328"/>
      <c r="AD614" s="329"/>
      <c r="AE614" s="329"/>
      <c r="AF614" s="329"/>
      <c r="AG614" s="329"/>
      <c r="AH614" s="329"/>
      <c r="AI614" s="329"/>
      <c r="AJ614" s="329"/>
      <c r="AK614" s="329"/>
      <c r="AL614" s="329"/>
      <c r="AM614" s="329"/>
      <c r="AN614" s="329"/>
      <c r="AO614" s="329"/>
      <c r="AP614" s="329"/>
      <c r="AQ614" s="329"/>
      <c r="AR614" s="329"/>
      <c r="AS614" s="329"/>
      <c r="AT614" s="329"/>
      <c r="AU614" s="329"/>
      <c r="AV614" s="330"/>
    </row>
    <row r="615" spans="15:48" x14ac:dyDescent="0.2">
      <c r="O615" s="473"/>
      <c r="P615" s="328"/>
      <c r="Q615" s="328"/>
      <c r="R615" s="328"/>
      <c r="S615" s="328"/>
      <c r="T615" s="328"/>
      <c r="U615" s="328"/>
      <c r="V615" s="328"/>
      <c r="W615" s="328"/>
      <c r="X615" s="328"/>
      <c r="Y615" s="328"/>
      <c r="Z615" s="328"/>
      <c r="AA615" s="328"/>
      <c r="AB615" s="328"/>
      <c r="AC615" s="328"/>
      <c r="AD615" s="329"/>
      <c r="AE615" s="329"/>
      <c r="AF615" s="329"/>
      <c r="AG615" s="329"/>
      <c r="AH615" s="329"/>
      <c r="AI615" s="329"/>
      <c r="AJ615" s="329"/>
      <c r="AK615" s="329"/>
      <c r="AL615" s="329"/>
      <c r="AM615" s="329"/>
      <c r="AN615" s="329"/>
      <c r="AO615" s="329"/>
      <c r="AP615" s="329"/>
      <c r="AQ615" s="329"/>
      <c r="AR615" s="329"/>
      <c r="AS615" s="329"/>
      <c r="AT615" s="329"/>
      <c r="AU615" s="329"/>
      <c r="AV615" s="330"/>
    </row>
    <row r="616" spans="15:48" x14ac:dyDescent="0.2">
      <c r="O616" s="473"/>
      <c r="P616" s="328"/>
      <c r="Q616" s="328"/>
      <c r="R616" s="328"/>
      <c r="S616" s="328"/>
      <c r="T616" s="328"/>
      <c r="U616" s="328"/>
      <c r="V616" s="328"/>
      <c r="W616" s="328"/>
      <c r="X616" s="328"/>
      <c r="Y616" s="328"/>
      <c r="Z616" s="328"/>
      <c r="AA616" s="328"/>
      <c r="AB616" s="328"/>
      <c r="AC616" s="328"/>
      <c r="AD616" s="329"/>
      <c r="AE616" s="329"/>
      <c r="AF616" s="329"/>
      <c r="AG616" s="329"/>
      <c r="AH616" s="329"/>
      <c r="AI616" s="329"/>
      <c r="AJ616" s="329"/>
      <c r="AK616" s="329"/>
      <c r="AL616" s="329"/>
      <c r="AM616" s="329"/>
      <c r="AN616" s="329"/>
      <c r="AO616" s="329"/>
      <c r="AP616" s="329"/>
      <c r="AQ616" s="329"/>
      <c r="AR616" s="329"/>
      <c r="AS616" s="329"/>
      <c r="AT616" s="329"/>
      <c r="AU616" s="329"/>
      <c r="AV616" s="330"/>
    </row>
    <row r="617" spans="15:48" x14ac:dyDescent="0.2">
      <c r="O617" s="473"/>
      <c r="P617" s="328"/>
      <c r="Q617" s="328"/>
      <c r="R617" s="328"/>
      <c r="S617" s="328"/>
      <c r="T617" s="328"/>
      <c r="U617" s="328"/>
      <c r="V617" s="328"/>
      <c r="W617" s="328"/>
      <c r="X617" s="328"/>
      <c r="Y617" s="328"/>
      <c r="Z617" s="328"/>
      <c r="AA617" s="328"/>
      <c r="AB617" s="328"/>
      <c r="AC617" s="328"/>
      <c r="AD617" s="329"/>
      <c r="AE617" s="329"/>
      <c r="AF617" s="329"/>
      <c r="AG617" s="329"/>
      <c r="AH617" s="329"/>
      <c r="AI617" s="329"/>
      <c r="AJ617" s="329"/>
      <c r="AK617" s="329"/>
      <c r="AL617" s="329"/>
      <c r="AM617" s="329"/>
      <c r="AN617" s="329"/>
      <c r="AO617" s="329"/>
      <c r="AP617" s="329"/>
      <c r="AQ617" s="329"/>
      <c r="AR617" s="329"/>
      <c r="AS617" s="329"/>
      <c r="AT617" s="329"/>
      <c r="AU617" s="329"/>
      <c r="AV617" s="330"/>
    </row>
    <row r="618" spans="15:48" x14ac:dyDescent="0.2">
      <c r="O618" s="473"/>
      <c r="P618" s="328"/>
      <c r="Q618" s="328"/>
      <c r="R618" s="328"/>
      <c r="S618" s="328"/>
      <c r="T618" s="328"/>
      <c r="U618" s="328"/>
      <c r="V618" s="328"/>
      <c r="W618" s="328"/>
      <c r="X618" s="328"/>
      <c r="Y618" s="328"/>
      <c r="Z618" s="328"/>
      <c r="AA618" s="328"/>
      <c r="AB618" s="328"/>
      <c r="AC618" s="328"/>
      <c r="AD618" s="329"/>
      <c r="AE618" s="329"/>
      <c r="AF618" s="329"/>
      <c r="AG618" s="329"/>
      <c r="AH618" s="329"/>
      <c r="AI618" s="329"/>
      <c r="AJ618" s="329"/>
      <c r="AK618" s="329"/>
      <c r="AL618" s="329"/>
      <c r="AM618" s="329"/>
      <c r="AN618" s="329"/>
      <c r="AO618" s="329"/>
      <c r="AP618" s="329"/>
      <c r="AQ618" s="329"/>
      <c r="AR618" s="329"/>
      <c r="AS618" s="329"/>
      <c r="AT618" s="329"/>
      <c r="AU618" s="329"/>
      <c r="AV618" s="330"/>
    </row>
    <row r="619" spans="15:48" x14ac:dyDescent="0.2">
      <c r="O619" s="473"/>
      <c r="P619" s="328"/>
      <c r="Q619" s="328"/>
      <c r="R619" s="328"/>
      <c r="S619" s="328"/>
      <c r="T619" s="328"/>
      <c r="U619" s="328"/>
      <c r="V619" s="328"/>
      <c r="W619" s="328"/>
      <c r="X619" s="328"/>
      <c r="Y619" s="328"/>
      <c r="Z619" s="328"/>
      <c r="AA619" s="328"/>
      <c r="AB619" s="328"/>
      <c r="AC619" s="328"/>
      <c r="AD619" s="329"/>
      <c r="AE619" s="329"/>
      <c r="AF619" s="329"/>
      <c r="AG619" s="329"/>
      <c r="AH619" s="329"/>
      <c r="AI619" s="329"/>
      <c r="AJ619" s="329"/>
      <c r="AK619" s="329"/>
      <c r="AL619" s="329"/>
      <c r="AM619" s="329"/>
      <c r="AN619" s="329"/>
      <c r="AO619" s="329"/>
      <c r="AP619" s="329"/>
      <c r="AQ619" s="329"/>
      <c r="AR619" s="329"/>
      <c r="AS619" s="329"/>
      <c r="AT619" s="329"/>
      <c r="AU619" s="329"/>
      <c r="AV619" s="330"/>
    </row>
    <row r="620" spans="15:48" x14ac:dyDescent="0.2">
      <c r="O620" s="473"/>
      <c r="P620" s="328"/>
      <c r="Q620" s="328"/>
      <c r="R620" s="328"/>
      <c r="S620" s="328"/>
      <c r="T620" s="328"/>
      <c r="U620" s="328"/>
      <c r="V620" s="328"/>
      <c r="W620" s="328"/>
      <c r="X620" s="328"/>
      <c r="Y620" s="328"/>
      <c r="Z620" s="328"/>
      <c r="AA620" s="328"/>
      <c r="AB620" s="328"/>
      <c r="AC620" s="328"/>
      <c r="AD620" s="329"/>
      <c r="AE620" s="329"/>
      <c r="AF620" s="329"/>
      <c r="AG620" s="329"/>
      <c r="AH620" s="329"/>
      <c r="AI620" s="329"/>
      <c r="AJ620" s="329"/>
      <c r="AK620" s="329"/>
      <c r="AL620" s="329"/>
      <c r="AM620" s="329"/>
      <c r="AN620" s="329"/>
      <c r="AO620" s="329"/>
      <c r="AP620" s="329"/>
      <c r="AQ620" s="329"/>
      <c r="AR620" s="329"/>
      <c r="AS620" s="329"/>
      <c r="AT620" s="329"/>
      <c r="AU620" s="329"/>
      <c r="AV620" s="330"/>
    </row>
    <row r="621" spans="15:48" x14ac:dyDescent="0.2">
      <c r="O621" s="473"/>
      <c r="P621" s="328"/>
      <c r="Q621" s="328"/>
      <c r="R621" s="328"/>
      <c r="S621" s="328"/>
      <c r="T621" s="328"/>
      <c r="U621" s="328"/>
      <c r="V621" s="328"/>
      <c r="W621" s="328"/>
      <c r="X621" s="328"/>
      <c r="Y621" s="328"/>
      <c r="Z621" s="328"/>
      <c r="AA621" s="328"/>
      <c r="AB621" s="328"/>
      <c r="AC621" s="328"/>
      <c r="AD621" s="329"/>
      <c r="AE621" s="329"/>
      <c r="AF621" s="329"/>
      <c r="AG621" s="329"/>
      <c r="AH621" s="329"/>
      <c r="AI621" s="329"/>
      <c r="AJ621" s="329"/>
      <c r="AK621" s="329"/>
      <c r="AL621" s="329"/>
      <c r="AM621" s="329"/>
      <c r="AN621" s="329"/>
      <c r="AO621" s="329"/>
      <c r="AP621" s="329"/>
      <c r="AQ621" s="329"/>
      <c r="AR621" s="329"/>
      <c r="AS621" s="329"/>
      <c r="AT621" s="329"/>
      <c r="AU621" s="329"/>
      <c r="AV621" s="330"/>
    </row>
    <row r="622" spans="15:48" x14ac:dyDescent="0.2">
      <c r="O622" s="473"/>
      <c r="P622" s="328"/>
      <c r="Q622" s="328"/>
      <c r="R622" s="328"/>
      <c r="S622" s="328"/>
      <c r="T622" s="328"/>
      <c r="U622" s="328"/>
      <c r="V622" s="328"/>
      <c r="W622" s="328"/>
      <c r="X622" s="328"/>
      <c r="Y622" s="328"/>
      <c r="Z622" s="328"/>
      <c r="AA622" s="328"/>
      <c r="AB622" s="328"/>
      <c r="AC622" s="328"/>
      <c r="AD622" s="329"/>
      <c r="AE622" s="329"/>
      <c r="AF622" s="329"/>
      <c r="AG622" s="329"/>
      <c r="AH622" s="329"/>
      <c r="AI622" s="329"/>
      <c r="AJ622" s="329"/>
      <c r="AK622" s="329"/>
      <c r="AL622" s="329"/>
      <c r="AM622" s="329"/>
      <c r="AN622" s="329"/>
      <c r="AO622" s="329"/>
      <c r="AP622" s="329"/>
      <c r="AQ622" s="329"/>
      <c r="AR622" s="329"/>
      <c r="AS622" s="329"/>
      <c r="AT622" s="329"/>
      <c r="AU622" s="329"/>
      <c r="AV622" s="330"/>
    </row>
    <row r="623" spans="15:48" x14ac:dyDescent="0.2">
      <c r="O623" s="473"/>
      <c r="P623" s="328"/>
      <c r="Q623" s="328"/>
      <c r="R623" s="328"/>
      <c r="S623" s="328"/>
      <c r="T623" s="328"/>
      <c r="U623" s="328"/>
      <c r="V623" s="328"/>
      <c r="W623" s="328"/>
      <c r="X623" s="328"/>
      <c r="Y623" s="328"/>
      <c r="Z623" s="328"/>
      <c r="AA623" s="328"/>
      <c r="AB623" s="328"/>
      <c r="AC623" s="328"/>
      <c r="AD623" s="329"/>
      <c r="AE623" s="329"/>
      <c r="AF623" s="329"/>
      <c r="AG623" s="329"/>
      <c r="AH623" s="329"/>
      <c r="AI623" s="329"/>
      <c r="AJ623" s="329"/>
      <c r="AK623" s="329"/>
      <c r="AL623" s="329"/>
      <c r="AM623" s="329"/>
      <c r="AN623" s="329"/>
      <c r="AO623" s="329"/>
      <c r="AP623" s="329"/>
      <c r="AQ623" s="329"/>
      <c r="AR623" s="329"/>
      <c r="AS623" s="329"/>
      <c r="AT623" s="329"/>
      <c r="AU623" s="329"/>
      <c r="AV623" s="330"/>
    </row>
    <row r="624" spans="15:48" x14ac:dyDescent="0.2">
      <c r="O624" s="473"/>
      <c r="P624" s="328"/>
      <c r="Q624" s="328"/>
      <c r="R624" s="328"/>
      <c r="S624" s="328"/>
      <c r="T624" s="328"/>
      <c r="U624" s="328"/>
      <c r="V624" s="328"/>
      <c r="W624" s="328"/>
      <c r="X624" s="328"/>
      <c r="Y624" s="328"/>
      <c r="Z624" s="328"/>
      <c r="AA624" s="328"/>
      <c r="AB624" s="328"/>
      <c r="AC624" s="328"/>
      <c r="AD624" s="329"/>
      <c r="AE624" s="329"/>
      <c r="AF624" s="329"/>
      <c r="AG624" s="329"/>
      <c r="AH624" s="329"/>
      <c r="AI624" s="329"/>
      <c r="AJ624" s="329"/>
      <c r="AK624" s="329"/>
      <c r="AL624" s="329"/>
      <c r="AM624" s="329"/>
      <c r="AN624" s="329"/>
      <c r="AO624" s="329"/>
      <c r="AP624" s="329"/>
      <c r="AQ624" s="329"/>
      <c r="AR624" s="329"/>
      <c r="AS624" s="329"/>
      <c r="AT624" s="329"/>
      <c r="AU624" s="329"/>
      <c r="AV624" s="330"/>
    </row>
    <row r="625" spans="15:48" x14ac:dyDescent="0.2">
      <c r="O625" s="473"/>
      <c r="P625" s="328"/>
      <c r="Q625" s="328"/>
      <c r="R625" s="328"/>
      <c r="S625" s="328"/>
      <c r="T625" s="328"/>
      <c r="U625" s="328"/>
      <c r="V625" s="328"/>
      <c r="W625" s="328"/>
      <c r="X625" s="328"/>
      <c r="Y625" s="328"/>
      <c r="Z625" s="328"/>
      <c r="AA625" s="328"/>
      <c r="AB625" s="328"/>
      <c r="AC625" s="328"/>
      <c r="AD625" s="329"/>
      <c r="AE625" s="329"/>
      <c r="AF625" s="329"/>
      <c r="AG625" s="329"/>
      <c r="AH625" s="329"/>
      <c r="AI625" s="329"/>
      <c r="AJ625" s="329"/>
      <c r="AK625" s="329"/>
      <c r="AL625" s="329"/>
      <c r="AM625" s="329"/>
      <c r="AN625" s="329"/>
      <c r="AO625" s="329"/>
      <c r="AP625" s="329"/>
      <c r="AQ625" s="329"/>
      <c r="AR625" s="329"/>
      <c r="AS625" s="329"/>
      <c r="AT625" s="329"/>
      <c r="AU625" s="329"/>
      <c r="AV625" s="330"/>
    </row>
    <row r="626" spans="15:48" x14ac:dyDescent="0.2">
      <c r="O626" s="473"/>
      <c r="P626" s="328"/>
      <c r="Q626" s="328"/>
      <c r="R626" s="328"/>
      <c r="S626" s="328"/>
      <c r="T626" s="328"/>
      <c r="U626" s="328"/>
      <c r="V626" s="328"/>
      <c r="W626" s="328"/>
      <c r="X626" s="328"/>
      <c r="Y626" s="328"/>
      <c r="Z626" s="328"/>
      <c r="AA626" s="328"/>
      <c r="AB626" s="328"/>
      <c r="AC626" s="328"/>
      <c r="AD626" s="329"/>
      <c r="AE626" s="329"/>
      <c r="AF626" s="329"/>
      <c r="AG626" s="329"/>
      <c r="AH626" s="329"/>
      <c r="AI626" s="329"/>
      <c r="AJ626" s="329"/>
      <c r="AK626" s="329"/>
      <c r="AL626" s="329"/>
      <c r="AM626" s="329"/>
      <c r="AN626" s="329"/>
      <c r="AO626" s="329"/>
      <c r="AP626" s="329"/>
      <c r="AQ626" s="329"/>
      <c r="AR626" s="329"/>
      <c r="AS626" s="329"/>
      <c r="AT626" s="329"/>
      <c r="AU626" s="329"/>
      <c r="AV626" s="330"/>
    </row>
    <row r="627" spans="15:48" x14ac:dyDescent="0.2">
      <c r="O627" s="473"/>
      <c r="P627" s="328"/>
      <c r="Q627" s="328"/>
      <c r="R627" s="328"/>
      <c r="S627" s="328"/>
      <c r="T627" s="328"/>
      <c r="U627" s="328"/>
      <c r="V627" s="328"/>
      <c r="W627" s="328"/>
      <c r="X627" s="328"/>
      <c r="Y627" s="328"/>
      <c r="Z627" s="328"/>
      <c r="AA627" s="328"/>
      <c r="AB627" s="328"/>
      <c r="AC627" s="328"/>
      <c r="AD627" s="329"/>
      <c r="AE627" s="329"/>
      <c r="AF627" s="329"/>
      <c r="AG627" s="329"/>
      <c r="AH627" s="329"/>
      <c r="AI627" s="329"/>
      <c r="AJ627" s="329"/>
      <c r="AK627" s="329"/>
      <c r="AL627" s="329"/>
      <c r="AM627" s="329"/>
      <c r="AN627" s="329"/>
      <c r="AO627" s="329"/>
      <c r="AP627" s="329"/>
      <c r="AQ627" s="329"/>
      <c r="AR627" s="329"/>
      <c r="AS627" s="329"/>
      <c r="AT627" s="329"/>
      <c r="AU627" s="329"/>
      <c r="AV627" s="330"/>
    </row>
    <row r="628" spans="15:48" x14ac:dyDescent="0.2">
      <c r="O628" s="473"/>
      <c r="P628" s="328"/>
      <c r="Q628" s="328"/>
      <c r="R628" s="328"/>
      <c r="S628" s="328"/>
      <c r="T628" s="328"/>
      <c r="U628" s="328"/>
      <c r="V628" s="328"/>
      <c r="W628" s="328"/>
      <c r="X628" s="328"/>
      <c r="Y628" s="328"/>
      <c r="Z628" s="328"/>
      <c r="AA628" s="328"/>
      <c r="AB628" s="328"/>
      <c r="AC628" s="328"/>
      <c r="AD628" s="329"/>
      <c r="AE628" s="329"/>
      <c r="AF628" s="329"/>
      <c r="AG628" s="329"/>
      <c r="AH628" s="329"/>
      <c r="AI628" s="329"/>
      <c r="AJ628" s="329"/>
      <c r="AK628" s="329"/>
      <c r="AL628" s="329"/>
      <c r="AM628" s="329"/>
      <c r="AN628" s="329"/>
      <c r="AO628" s="329"/>
      <c r="AP628" s="329"/>
      <c r="AQ628" s="329"/>
      <c r="AR628" s="329"/>
      <c r="AS628" s="329"/>
      <c r="AT628" s="329"/>
      <c r="AU628" s="329"/>
      <c r="AV628" s="330"/>
    </row>
    <row r="629" spans="15:48" x14ac:dyDescent="0.2">
      <c r="O629" s="473"/>
      <c r="P629" s="328"/>
      <c r="Q629" s="328"/>
      <c r="R629" s="328"/>
      <c r="S629" s="328"/>
      <c r="T629" s="328"/>
      <c r="U629" s="328"/>
      <c r="V629" s="328"/>
      <c r="W629" s="328"/>
      <c r="X629" s="328"/>
      <c r="Y629" s="328"/>
      <c r="Z629" s="328"/>
      <c r="AA629" s="328"/>
      <c r="AB629" s="328"/>
      <c r="AC629" s="328"/>
      <c r="AD629" s="329"/>
      <c r="AE629" s="329"/>
      <c r="AF629" s="329"/>
      <c r="AG629" s="329"/>
      <c r="AH629" s="329"/>
      <c r="AI629" s="329"/>
      <c r="AJ629" s="329"/>
      <c r="AK629" s="329"/>
      <c r="AL629" s="329"/>
      <c r="AM629" s="329"/>
      <c r="AN629" s="329"/>
      <c r="AO629" s="329"/>
      <c r="AP629" s="329"/>
      <c r="AQ629" s="329"/>
      <c r="AR629" s="329"/>
      <c r="AS629" s="329"/>
      <c r="AT629" s="329"/>
      <c r="AU629" s="329"/>
      <c r="AV629" s="330"/>
    </row>
    <row r="630" spans="15:48" x14ac:dyDescent="0.2">
      <c r="O630" s="473"/>
      <c r="P630" s="328"/>
      <c r="Q630" s="328"/>
      <c r="R630" s="328"/>
      <c r="S630" s="328"/>
      <c r="T630" s="328"/>
      <c r="U630" s="328"/>
      <c r="V630" s="328"/>
      <c r="W630" s="328"/>
      <c r="X630" s="328"/>
      <c r="Y630" s="328"/>
      <c r="Z630" s="328"/>
      <c r="AA630" s="328"/>
      <c r="AB630" s="328"/>
      <c r="AC630" s="328"/>
      <c r="AD630" s="329"/>
      <c r="AE630" s="329"/>
      <c r="AF630" s="329"/>
      <c r="AG630" s="329"/>
      <c r="AH630" s="329"/>
      <c r="AI630" s="329"/>
      <c r="AJ630" s="329"/>
      <c r="AK630" s="329"/>
      <c r="AL630" s="329"/>
      <c r="AM630" s="329"/>
      <c r="AN630" s="329"/>
      <c r="AO630" s="329"/>
      <c r="AP630" s="329"/>
      <c r="AQ630" s="329"/>
      <c r="AR630" s="329"/>
      <c r="AS630" s="329"/>
      <c r="AT630" s="329"/>
      <c r="AU630" s="329"/>
      <c r="AV630" s="330"/>
    </row>
    <row r="631" spans="15:48" x14ac:dyDescent="0.2">
      <c r="O631" s="473"/>
      <c r="P631" s="328"/>
      <c r="Q631" s="328"/>
      <c r="R631" s="328"/>
      <c r="S631" s="328"/>
      <c r="T631" s="328"/>
      <c r="U631" s="328"/>
      <c r="V631" s="328"/>
      <c r="W631" s="328"/>
      <c r="X631" s="328"/>
      <c r="Y631" s="328"/>
      <c r="Z631" s="328"/>
      <c r="AA631" s="328"/>
      <c r="AB631" s="328"/>
      <c r="AC631" s="328"/>
      <c r="AD631" s="329"/>
      <c r="AE631" s="329"/>
      <c r="AF631" s="329"/>
      <c r="AG631" s="329"/>
      <c r="AH631" s="329"/>
      <c r="AI631" s="329"/>
      <c r="AJ631" s="329"/>
      <c r="AK631" s="329"/>
      <c r="AL631" s="329"/>
      <c r="AM631" s="329"/>
      <c r="AN631" s="329"/>
      <c r="AO631" s="329"/>
      <c r="AP631" s="329"/>
      <c r="AQ631" s="329"/>
      <c r="AR631" s="329"/>
      <c r="AS631" s="329"/>
      <c r="AT631" s="329"/>
      <c r="AU631" s="329"/>
      <c r="AV631" s="330"/>
    </row>
    <row r="632" spans="15:48" x14ac:dyDescent="0.2">
      <c r="O632" s="473"/>
      <c r="P632" s="328"/>
      <c r="Q632" s="328"/>
      <c r="R632" s="328"/>
      <c r="S632" s="328"/>
      <c r="T632" s="328"/>
      <c r="U632" s="328"/>
      <c r="V632" s="328"/>
      <c r="W632" s="328"/>
      <c r="X632" s="328"/>
      <c r="Y632" s="328"/>
      <c r="Z632" s="328"/>
      <c r="AA632" s="328"/>
      <c r="AB632" s="328"/>
      <c r="AC632" s="328"/>
      <c r="AD632" s="329"/>
      <c r="AE632" s="329"/>
      <c r="AF632" s="329"/>
      <c r="AG632" s="329"/>
      <c r="AH632" s="329"/>
      <c r="AI632" s="329"/>
      <c r="AJ632" s="329"/>
      <c r="AK632" s="329"/>
      <c r="AL632" s="329"/>
      <c r="AM632" s="329"/>
      <c r="AN632" s="329"/>
      <c r="AO632" s="329"/>
      <c r="AP632" s="329"/>
      <c r="AQ632" s="329"/>
      <c r="AR632" s="329"/>
      <c r="AS632" s="329"/>
      <c r="AT632" s="329"/>
      <c r="AU632" s="329"/>
      <c r="AV632" s="330"/>
    </row>
    <row r="633" spans="15:48" x14ac:dyDescent="0.2">
      <c r="O633" s="473"/>
      <c r="P633" s="328"/>
      <c r="Q633" s="328"/>
      <c r="R633" s="328"/>
      <c r="S633" s="328"/>
      <c r="T633" s="328"/>
      <c r="U633" s="328"/>
      <c r="V633" s="328"/>
      <c r="W633" s="328"/>
      <c r="X633" s="328"/>
      <c r="Y633" s="328"/>
      <c r="Z633" s="328"/>
      <c r="AA633" s="328"/>
      <c r="AB633" s="328"/>
      <c r="AC633" s="328"/>
      <c r="AD633" s="329"/>
      <c r="AE633" s="329"/>
      <c r="AF633" s="329"/>
      <c r="AG633" s="329"/>
      <c r="AH633" s="329"/>
      <c r="AI633" s="329"/>
      <c r="AJ633" s="329"/>
      <c r="AK633" s="329"/>
      <c r="AL633" s="329"/>
      <c r="AM633" s="329"/>
      <c r="AN633" s="329"/>
      <c r="AO633" s="329"/>
      <c r="AP633" s="329"/>
      <c r="AQ633" s="329"/>
      <c r="AR633" s="329"/>
      <c r="AS633" s="329"/>
      <c r="AT633" s="329"/>
      <c r="AU633" s="329"/>
      <c r="AV633" s="330"/>
    </row>
    <row r="634" spans="15:48" x14ac:dyDescent="0.2">
      <c r="O634" s="473"/>
      <c r="P634" s="328"/>
      <c r="Q634" s="328"/>
      <c r="R634" s="328"/>
      <c r="S634" s="328"/>
      <c r="T634" s="328"/>
      <c r="U634" s="328"/>
      <c r="V634" s="328"/>
      <c r="W634" s="328"/>
      <c r="X634" s="328"/>
      <c r="Y634" s="328"/>
      <c r="Z634" s="328"/>
      <c r="AA634" s="328"/>
      <c r="AB634" s="328"/>
      <c r="AC634" s="328"/>
      <c r="AD634" s="329"/>
      <c r="AE634" s="329"/>
      <c r="AF634" s="329"/>
      <c r="AG634" s="329"/>
      <c r="AH634" s="329"/>
      <c r="AI634" s="329"/>
      <c r="AJ634" s="329"/>
      <c r="AK634" s="329"/>
      <c r="AL634" s="329"/>
      <c r="AM634" s="329"/>
      <c r="AN634" s="329"/>
      <c r="AO634" s="329"/>
      <c r="AP634" s="329"/>
      <c r="AQ634" s="329"/>
      <c r="AR634" s="329"/>
      <c r="AS634" s="329"/>
      <c r="AT634" s="329"/>
      <c r="AU634" s="329"/>
      <c r="AV634" s="330"/>
    </row>
    <row r="635" spans="15:48" x14ac:dyDescent="0.2">
      <c r="O635" s="473"/>
      <c r="P635" s="328"/>
      <c r="Q635" s="328"/>
      <c r="R635" s="328"/>
      <c r="S635" s="328"/>
      <c r="T635" s="328"/>
      <c r="U635" s="328"/>
      <c r="V635" s="328"/>
      <c r="W635" s="328"/>
      <c r="X635" s="328"/>
      <c r="Y635" s="328"/>
      <c r="Z635" s="328"/>
      <c r="AA635" s="328"/>
      <c r="AB635" s="328"/>
      <c r="AC635" s="328"/>
      <c r="AD635" s="329"/>
      <c r="AE635" s="329"/>
      <c r="AF635" s="329"/>
      <c r="AG635" s="329"/>
      <c r="AH635" s="329"/>
      <c r="AI635" s="329"/>
      <c r="AJ635" s="329"/>
      <c r="AK635" s="329"/>
      <c r="AL635" s="329"/>
      <c r="AM635" s="329"/>
      <c r="AN635" s="329"/>
      <c r="AO635" s="329"/>
      <c r="AP635" s="329"/>
      <c r="AQ635" s="329"/>
      <c r="AR635" s="329"/>
      <c r="AS635" s="329"/>
      <c r="AT635" s="329"/>
      <c r="AU635" s="329"/>
      <c r="AV635" s="330"/>
    </row>
    <row r="636" spans="15:48" x14ac:dyDescent="0.2">
      <c r="O636" s="473"/>
      <c r="P636" s="328"/>
      <c r="Q636" s="328"/>
      <c r="R636" s="328"/>
      <c r="S636" s="328"/>
      <c r="T636" s="328"/>
      <c r="U636" s="328"/>
      <c r="V636" s="328"/>
      <c r="W636" s="328"/>
      <c r="X636" s="328"/>
      <c r="Y636" s="328"/>
      <c r="Z636" s="328"/>
      <c r="AA636" s="328"/>
      <c r="AB636" s="328"/>
      <c r="AC636" s="328"/>
      <c r="AD636" s="329"/>
      <c r="AE636" s="329"/>
      <c r="AF636" s="329"/>
      <c r="AG636" s="329"/>
      <c r="AH636" s="329"/>
      <c r="AI636" s="329"/>
      <c r="AJ636" s="329"/>
      <c r="AK636" s="329"/>
      <c r="AL636" s="329"/>
      <c r="AM636" s="329"/>
      <c r="AN636" s="329"/>
      <c r="AO636" s="329"/>
      <c r="AP636" s="329"/>
      <c r="AQ636" s="329"/>
      <c r="AR636" s="329"/>
      <c r="AS636" s="329"/>
      <c r="AT636" s="329"/>
      <c r="AU636" s="329"/>
      <c r="AV636" s="330"/>
    </row>
    <row r="637" spans="15:48" x14ac:dyDescent="0.2">
      <c r="O637" s="473"/>
      <c r="P637" s="328"/>
      <c r="Q637" s="328"/>
      <c r="R637" s="328"/>
      <c r="S637" s="328"/>
      <c r="T637" s="328"/>
      <c r="U637" s="328"/>
      <c r="V637" s="328"/>
      <c r="W637" s="328"/>
      <c r="X637" s="328"/>
      <c r="Y637" s="328"/>
      <c r="Z637" s="328"/>
      <c r="AA637" s="328"/>
      <c r="AB637" s="328"/>
      <c r="AC637" s="328"/>
      <c r="AD637" s="329"/>
      <c r="AE637" s="329"/>
      <c r="AF637" s="329"/>
      <c r="AG637" s="329"/>
      <c r="AH637" s="329"/>
      <c r="AI637" s="329"/>
      <c r="AJ637" s="329"/>
      <c r="AK637" s="329"/>
      <c r="AL637" s="329"/>
      <c r="AM637" s="329"/>
      <c r="AN637" s="329"/>
      <c r="AO637" s="329"/>
      <c r="AP637" s="329"/>
      <c r="AQ637" s="329"/>
      <c r="AR637" s="329"/>
      <c r="AS637" s="329"/>
      <c r="AT637" s="329"/>
      <c r="AU637" s="329"/>
      <c r="AV637" s="330"/>
    </row>
    <row r="638" spans="15:48" x14ac:dyDescent="0.2">
      <c r="O638" s="473"/>
      <c r="P638" s="328"/>
      <c r="Q638" s="328"/>
      <c r="R638" s="328"/>
      <c r="S638" s="328"/>
      <c r="T638" s="328"/>
      <c r="U638" s="328"/>
      <c r="V638" s="328"/>
      <c r="W638" s="328"/>
      <c r="X638" s="328"/>
      <c r="Y638" s="328"/>
      <c r="Z638" s="328"/>
      <c r="AA638" s="328"/>
      <c r="AB638" s="328"/>
      <c r="AC638" s="328"/>
      <c r="AD638" s="329"/>
      <c r="AE638" s="329"/>
      <c r="AF638" s="329"/>
      <c r="AG638" s="329"/>
      <c r="AH638" s="329"/>
      <c r="AI638" s="329"/>
      <c r="AJ638" s="329"/>
      <c r="AK638" s="329"/>
      <c r="AL638" s="329"/>
      <c r="AM638" s="329"/>
      <c r="AN638" s="329"/>
      <c r="AO638" s="329"/>
      <c r="AP638" s="329"/>
      <c r="AQ638" s="329"/>
      <c r="AR638" s="329"/>
      <c r="AS638" s="329"/>
      <c r="AT638" s="329"/>
      <c r="AU638" s="329"/>
      <c r="AV638" s="330"/>
    </row>
    <row r="639" spans="15:48" x14ac:dyDescent="0.2">
      <c r="O639" s="473"/>
      <c r="P639" s="328"/>
      <c r="Q639" s="328"/>
      <c r="R639" s="328"/>
      <c r="S639" s="328"/>
      <c r="T639" s="328"/>
      <c r="U639" s="328"/>
      <c r="V639" s="328"/>
      <c r="W639" s="328"/>
      <c r="X639" s="328"/>
      <c r="Y639" s="328"/>
      <c r="Z639" s="328"/>
      <c r="AA639" s="328"/>
      <c r="AB639" s="328"/>
      <c r="AC639" s="328"/>
      <c r="AD639" s="329"/>
      <c r="AE639" s="329"/>
      <c r="AF639" s="329"/>
      <c r="AG639" s="329"/>
      <c r="AH639" s="329"/>
      <c r="AI639" s="329"/>
      <c r="AJ639" s="329"/>
      <c r="AK639" s="329"/>
      <c r="AL639" s="329"/>
      <c r="AM639" s="329"/>
      <c r="AN639" s="329"/>
      <c r="AO639" s="329"/>
      <c r="AP639" s="329"/>
      <c r="AQ639" s="329"/>
      <c r="AR639" s="329"/>
      <c r="AS639" s="329"/>
      <c r="AT639" s="329"/>
      <c r="AU639" s="329"/>
      <c r="AV639" s="330"/>
    </row>
    <row r="640" spans="15:48" x14ac:dyDescent="0.2">
      <c r="O640" s="473"/>
      <c r="P640" s="328"/>
      <c r="Q640" s="328"/>
      <c r="R640" s="328"/>
      <c r="S640" s="328"/>
      <c r="T640" s="328"/>
      <c r="U640" s="328"/>
      <c r="V640" s="328"/>
      <c r="W640" s="328"/>
      <c r="X640" s="328"/>
      <c r="Y640" s="328"/>
      <c r="Z640" s="328"/>
      <c r="AA640" s="328"/>
      <c r="AB640" s="328"/>
      <c r="AC640" s="328"/>
      <c r="AD640" s="329"/>
      <c r="AE640" s="329"/>
      <c r="AF640" s="329"/>
      <c r="AG640" s="329"/>
      <c r="AH640" s="329"/>
      <c r="AI640" s="329"/>
      <c r="AJ640" s="329"/>
      <c r="AK640" s="329"/>
      <c r="AL640" s="329"/>
      <c r="AM640" s="329"/>
      <c r="AN640" s="329"/>
      <c r="AO640" s="329"/>
      <c r="AP640" s="329"/>
      <c r="AQ640" s="329"/>
      <c r="AR640" s="329"/>
      <c r="AS640" s="329"/>
      <c r="AT640" s="329"/>
      <c r="AU640" s="329"/>
      <c r="AV640" s="330"/>
    </row>
    <row r="641" spans="15:48" x14ac:dyDescent="0.2">
      <c r="O641" s="473"/>
      <c r="P641" s="328"/>
      <c r="Q641" s="328"/>
      <c r="R641" s="328"/>
      <c r="S641" s="328"/>
      <c r="T641" s="328"/>
      <c r="U641" s="328"/>
      <c r="V641" s="328"/>
      <c r="W641" s="328"/>
      <c r="X641" s="328"/>
      <c r="Y641" s="328"/>
      <c r="Z641" s="328"/>
      <c r="AA641" s="328"/>
      <c r="AB641" s="328"/>
      <c r="AC641" s="328"/>
      <c r="AD641" s="329"/>
      <c r="AE641" s="329"/>
      <c r="AF641" s="329"/>
      <c r="AG641" s="329"/>
      <c r="AH641" s="329"/>
      <c r="AI641" s="329"/>
      <c r="AJ641" s="329"/>
      <c r="AK641" s="329"/>
      <c r="AL641" s="329"/>
      <c r="AM641" s="329"/>
      <c r="AN641" s="329"/>
      <c r="AO641" s="329"/>
      <c r="AP641" s="329"/>
      <c r="AQ641" s="329"/>
      <c r="AR641" s="329"/>
      <c r="AS641" s="329"/>
      <c r="AT641" s="329"/>
      <c r="AU641" s="329"/>
      <c r="AV641" s="330"/>
    </row>
    <row r="642" spans="15:48" x14ac:dyDescent="0.2">
      <c r="O642" s="473"/>
      <c r="P642" s="328"/>
      <c r="Q642" s="328"/>
      <c r="R642" s="328"/>
      <c r="S642" s="328"/>
      <c r="T642" s="328"/>
      <c r="U642" s="328"/>
      <c r="V642" s="328"/>
      <c r="W642" s="328"/>
      <c r="X642" s="328"/>
      <c r="Y642" s="328"/>
      <c r="Z642" s="328"/>
      <c r="AA642" s="328"/>
      <c r="AB642" s="328"/>
      <c r="AC642" s="328"/>
      <c r="AD642" s="329"/>
      <c r="AE642" s="329"/>
      <c r="AF642" s="329"/>
      <c r="AG642" s="329"/>
      <c r="AH642" s="329"/>
      <c r="AI642" s="329"/>
      <c r="AJ642" s="329"/>
      <c r="AK642" s="329"/>
      <c r="AL642" s="329"/>
      <c r="AM642" s="329"/>
      <c r="AN642" s="329"/>
      <c r="AO642" s="329"/>
      <c r="AP642" s="329"/>
      <c r="AQ642" s="329"/>
      <c r="AR642" s="329"/>
      <c r="AS642" s="329"/>
      <c r="AT642" s="329"/>
      <c r="AU642" s="329"/>
      <c r="AV642" s="330"/>
    </row>
    <row r="643" spans="15:48" x14ac:dyDescent="0.2">
      <c r="O643" s="473"/>
      <c r="P643" s="328"/>
      <c r="Q643" s="328"/>
      <c r="R643" s="328"/>
      <c r="S643" s="328"/>
      <c r="T643" s="328"/>
      <c r="U643" s="328"/>
      <c r="V643" s="328"/>
      <c r="W643" s="328"/>
      <c r="X643" s="328"/>
      <c r="Y643" s="328"/>
      <c r="Z643" s="328"/>
      <c r="AA643" s="328"/>
      <c r="AB643" s="328"/>
      <c r="AC643" s="328"/>
      <c r="AD643" s="329"/>
      <c r="AE643" s="329"/>
      <c r="AF643" s="329"/>
      <c r="AG643" s="329"/>
      <c r="AH643" s="329"/>
      <c r="AI643" s="329"/>
      <c r="AJ643" s="329"/>
      <c r="AK643" s="329"/>
      <c r="AL643" s="329"/>
      <c r="AM643" s="329"/>
      <c r="AN643" s="329"/>
      <c r="AO643" s="329"/>
      <c r="AP643" s="329"/>
      <c r="AQ643" s="329"/>
      <c r="AR643" s="329"/>
      <c r="AS643" s="329"/>
      <c r="AT643" s="329"/>
      <c r="AU643" s="329"/>
      <c r="AV643" s="330"/>
    </row>
    <row r="644" spans="15:48" x14ac:dyDescent="0.2">
      <c r="O644" s="473"/>
      <c r="P644" s="328"/>
      <c r="Q644" s="328"/>
      <c r="R644" s="328"/>
      <c r="S644" s="328"/>
      <c r="T644" s="328"/>
      <c r="U644" s="328"/>
      <c r="V644" s="328"/>
      <c r="W644" s="328"/>
      <c r="X644" s="328"/>
      <c r="Y644" s="328"/>
      <c r="Z644" s="328"/>
      <c r="AA644" s="328"/>
      <c r="AB644" s="328"/>
      <c r="AC644" s="328"/>
      <c r="AD644" s="329"/>
      <c r="AE644" s="329"/>
      <c r="AF644" s="329"/>
      <c r="AG644" s="329"/>
      <c r="AH644" s="329"/>
      <c r="AI644" s="329"/>
      <c r="AJ644" s="329"/>
      <c r="AK644" s="329"/>
      <c r="AL644" s="329"/>
      <c r="AM644" s="329"/>
      <c r="AN644" s="329"/>
      <c r="AO644" s="329"/>
      <c r="AP644" s="329"/>
      <c r="AQ644" s="329"/>
      <c r="AR644" s="329"/>
      <c r="AS644" s="329"/>
      <c r="AT644" s="329"/>
      <c r="AU644" s="329"/>
      <c r="AV644" s="330"/>
    </row>
    <row r="645" spans="15:48" x14ac:dyDescent="0.2">
      <c r="O645" s="473"/>
      <c r="P645" s="328"/>
      <c r="Q645" s="328"/>
      <c r="R645" s="328"/>
      <c r="S645" s="328"/>
      <c r="T645" s="328"/>
      <c r="U645" s="328"/>
      <c r="V645" s="328"/>
      <c r="W645" s="328"/>
      <c r="X645" s="328"/>
      <c r="Y645" s="328"/>
      <c r="Z645" s="328"/>
      <c r="AA645" s="328"/>
      <c r="AB645" s="328"/>
      <c r="AC645" s="328"/>
      <c r="AD645" s="329"/>
      <c r="AE645" s="329"/>
      <c r="AF645" s="329"/>
      <c r="AG645" s="329"/>
      <c r="AH645" s="329"/>
      <c r="AI645" s="329"/>
      <c r="AJ645" s="329"/>
      <c r="AK645" s="329"/>
      <c r="AL645" s="329"/>
      <c r="AM645" s="329"/>
      <c r="AN645" s="329"/>
      <c r="AO645" s="329"/>
      <c r="AP645" s="329"/>
      <c r="AQ645" s="329"/>
      <c r="AR645" s="329"/>
      <c r="AS645" s="329"/>
      <c r="AT645" s="329"/>
      <c r="AU645" s="329"/>
      <c r="AV645" s="330"/>
    </row>
    <row r="646" spans="15:48" x14ac:dyDescent="0.2">
      <c r="O646" s="473"/>
      <c r="P646" s="328"/>
      <c r="Q646" s="328"/>
      <c r="R646" s="328"/>
      <c r="S646" s="328"/>
      <c r="T646" s="328"/>
      <c r="U646" s="328"/>
      <c r="V646" s="328"/>
      <c r="W646" s="328"/>
      <c r="X646" s="328"/>
      <c r="Y646" s="328"/>
      <c r="Z646" s="328"/>
      <c r="AA646" s="328"/>
      <c r="AB646" s="328"/>
      <c r="AC646" s="328"/>
      <c r="AD646" s="329"/>
      <c r="AE646" s="329"/>
      <c r="AF646" s="329"/>
      <c r="AG646" s="329"/>
      <c r="AH646" s="329"/>
      <c r="AI646" s="329"/>
      <c r="AJ646" s="329"/>
      <c r="AK646" s="329"/>
      <c r="AL646" s="329"/>
      <c r="AM646" s="329"/>
      <c r="AN646" s="329"/>
      <c r="AO646" s="329"/>
      <c r="AP646" s="329"/>
      <c r="AQ646" s="329"/>
      <c r="AR646" s="329"/>
      <c r="AS646" s="329"/>
      <c r="AT646" s="329"/>
      <c r="AU646" s="329"/>
      <c r="AV646" s="330"/>
    </row>
    <row r="647" spans="15:48" x14ac:dyDescent="0.2">
      <c r="O647" s="473"/>
      <c r="P647" s="328"/>
      <c r="Q647" s="328"/>
      <c r="R647" s="328"/>
      <c r="S647" s="328"/>
      <c r="T647" s="328"/>
      <c r="U647" s="328"/>
      <c r="V647" s="328"/>
      <c r="W647" s="328"/>
      <c r="X647" s="328"/>
      <c r="Y647" s="328"/>
      <c r="Z647" s="328"/>
      <c r="AA647" s="328"/>
      <c r="AB647" s="328"/>
      <c r="AC647" s="328"/>
      <c r="AD647" s="329"/>
      <c r="AE647" s="329"/>
      <c r="AF647" s="329"/>
      <c r="AG647" s="329"/>
      <c r="AH647" s="329"/>
      <c r="AI647" s="329"/>
      <c r="AJ647" s="329"/>
      <c r="AK647" s="329"/>
      <c r="AL647" s="329"/>
      <c r="AM647" s="329"/>
      <c r="AN647" s="329"/>
      <c r="AO647" s="329"/>
      <c r="AP647" s="329"/>
      <c r="AQ647" s="329"/>
      <c r="AR647" s="329"/>
      <c r="AS647" s="329"/>
      <c r="AT647" s="329"/>
      <c r="AU647" s="329"/>
      <c r="AV647" s="330"/>
    </row>
    <row r="648" spans="15:48" x14ac:dyDescent="0.2">
      <c r="O648" s="473"/>
      <c r="P648" s="328"/>
      <c r="Q648" s="328"/>
      <c r="R648" s="328"/>
      <c r="S648" s="328"/>
      <c r="T648" s="328"/>
      <c r="U648" s="328"/>
      <c r="V648" s="328"/>
      <c r="W648" s="328"/>
      <c r="X648" s="328"/>
      <c r="Y648" s="328"/>
      <c r="Z648" s="328"/>
      <c r="AA648" s="328"/>
      <c r="AB648" s="328"/>
      <c r="AC648" s="328"/>
      <c r="AD648" s="329"/>
      <c r="AE648" s="329"/>
      <c r="AF648" s="329"/>
      <c r="AG648" s="329"/>
      <c r="AH648" s="329"/>
      <c r="AI648" s="329"/>
      <c r="AJ648" s="329"/>
      <c r="AK648" s="329"/>
      <c r="AL648" s="329"/>
      <c r="AM648" s="329"/>
      <c r="AN648" s="329"/>
      <c r="AO648" s="329"/>
      <c r="AP648" s="329"/>
      <c r="AQ648" s="329"/>
      <c r="AR648" s="329"/>
      <c r="AS648" s="329"/>
      <c r="AT648" s="329"/>
      <c r="AU648" s="329"/>
      <c r="AV648" s="330"/>
    </row>
    <row r="649" spans="15:48" x14ac:dyDescent="0.2">
      <c r="O649" s="473"/>
      <c r="P649" s="328"/>
      <c r="Q649" s="328"/>
      <c r="R649" s="328"/>
      <c r="S649" s="328"/>
      <c r="T649" s="328"/>
      <c r="U649" s="328"/>
      <c r="V649" s="328"/>
      <c r="W649" s="328"/>
      <c r="X649" s="328"/>
      <c r="Y649" s="328"/>
      <c r="Z649" s="328"/>
      <c r="AA649" s="328"/>
      <c r="AB649" s="328"/>
      <c r="AC649" s="328"/>
      <c r="AD649" s="329"/>
      <c r="AE649" s="329"/>
      <c r="AF649" s="329"/>
      <c r="AG649" s="329"/>
      <c r="AH649" s="329"/>
      <c r="AI649" s="329"/>
      <c r="AJ649" s="329"/>
      <c r="AK649" s="329"/>
      <c r="AL649" s="329"/>
      <c r="AM649" s="329"/>
      <c r="AN649" s="329"/>
      <c r="AO649" s="329"/>
      <c r="AP649" s="329"/>
      <c r="AQ649" s="329"/>
      <c r="AR649" s="329"/>
      <c r="AS649" s="329"/>
      <c r="AT649" s="329"/>
      <c r="AU649" s="329"/>
      <c r="AV649" s="330"/>
    </row>
    <row r="650" spans="15:48" x14ac:dyDescent="0.2">
      <c r="O650" s="473"/>
      <c r="P650" s="328"/>
      <c r="Q650" s="328"/>
      <c r="R650" s="328"/>
      <c r="S650" s="328"/>
      <c r="T650" s="328"/>
      <c r="U650" s="328"/>
      <c r="V650" s="328"/>
      <c r="W650" s="328"/>
      <c r="X650" s="328"/>
      <c r="Y650" s="328"/>
      <c r="Z650" s="328"/>
      <c r="AA650" s="328"/>
      <c r="AB650" s="328"/>
      <c r="AC650" s="328"/>
      <c r="AD650" s="329"/>
      <c r="AE650" s="329"/>
      <c r="AF650" s="329"/>
      <c r="AG650" s="329"/>
      <c r="AH650" s="329"/>
      <c r="AI650" s="329"/>
      <c r="AJ650" s="329"/>
      <c r="AK650" s="329"/>
      <c r="AL650" s="329"/>
      <c r="AM650" s="329"/>
      <c r="AN650" s="329"/>
      <c r="AO650" s="329"/>
      <c r="AP650" s="329"/>
      <c r="AQ650" s="329"/>
      <c r="AR650" s="329"/>
      <c r="AS650" s="329"/>
      <c r="AT650" s="329"/>
      <c r="AU650" s="329"/>
      <c r="AV650" s="330"/>
    </row>
    <row r="651" spans="15:48" x14ac:dyDescent="0.2">
      <c r="O651" s="473"/>
      <c r="P651" s="328"/>
      <c r="Q651" s="328"/>
      <c r="R651" s="328"/>
      <c r="S651" s="328"/>
      <c r="T651" s="328"/>
      <c r="U651" s="328"/>
      <c r="V651" s="328"/>
      <c r="W651" s="328"/>
      <c r="X651" s="328"/>
      <c r="Y651" s="328"/>
      <c r="Z651" s="328"/>
      <c r="AA651" s="328"/>
      <c r="AB651" s="328"/>
      <c r="AC651" s="328"/>
      <c r="AD651" s="329"/>
      <c r="AE651" s="329"/>
      <c r="AF651" s="329"/>
      <c r="AG651" s="329"/>
      <c r="AH651" s="329"/>
      <c r="AI651" s="329"/>
      <c r="AJ651" s="329"/>
      <c r="AK651" s="329"/>
      <c r="AL651" s="329"/>
      <c r="AM651" s="329"/>
      <c r="AN651" s="329"/>
      <c r="AO651" s="329"/>
      <c r="AP651" s="329"/>
      <c r="AQ651" s="329"/>
      <c r="AR651" s="329"/>
      <c r="AS651" s="329"/>
      <c r="AT651" s="329"/>
      <c r="AU651" s="329"/>
      <c r="AV651" s="330"/>
    </row>
    <row r="652" spans="15:48" x14ac:dyDescent="0.2">
      <c r="O652" s="473"/>
      <c r="P652" s="328"/>
      <c r="Q652" s="328"/>
      <c r="R652" s="328"/>
      <c r="S652" s="328"/>
      <c r="T652" s="328"/>
      <c r="U652" s="328"/>
      <c r="V652" s="328"/>
      <c r="W652" s="328"/>
      <c r="X652" s="328"/>
      <c r="Y652" s="328"/>
      <c r="Z652" s="328"/>
      <c r="AA652" s="328"/>
      <c r="AB652" s="328"/>
      <c r="AC652" s="328"/>
      <c r="AD652" s="329"/>
      <c r="AE652" s="329"/>
      <c r="AF652" s="329"/>
      <c r="AG652" s="329"/>
      <c r="AH652" s="329"/>
      <c r="AI652" s="329"/>
      <c r="AJ652" s="329"/>
      <c r="AK652" s="329"/>
      <c r="AL652" s="329"/>
      <c r="AM652" s="329"/>
      <c r="AN652" s="329"/>
      <c r="AO652" s="329"/>
      <c r="AP652" s="329"/>
      <c r="AQ652" s="329"/>
      <c r="AR652" s="329"/>
      <c r="AS652" s="329"/>
      <c r="AT652" s="329"/>
      <c r="AU652" s="329"/>
      <c r="AV652" s="330"/>
    </row>
    <row r="653" spans="15:48" x14ac:dyDescent="0.2">
      <c r="O653" s="473"/>
      <c r="P653" s="328"/>
      <c r="Q653" s="328"/>
      <c r="R653" s="328"/>
      <c r="S653" s="328"/>
      <c r="T653" s="328"/>
      <c r="U653" s="328"/>
      <c r="V653" s="328"/>
      <c r="W653" s="328"/>
      <c r="X653" s="328"/>
      <c r="Y653" s="328"/>
      <c r="Z653" s="328"/>
      <c r="AA653" s="328"/>
      <c r="AB653" s="328"/>
      <c r="AC653" s="328"/>
      <c r="AD653" s="329"/>
      <c r="AE653" s="329"/>
      <c r="AF653" s="329"/>
      <c r="AG653" s="329"/>
      <c r="AH653" s="329"/>
      <c r="AI653" s="329"/>
      <c r="AJ653" s="329"/>
      <c r="AK653" s="329"/>
      <c r="AL653" s="329"/>
      <c r="AM653" s="329"/>
      <c r="AN653" s="329"/>
      <c r="AO653" s="329"/>
      <c r="AP653" s="329"/>
      <c r="AQ653" s="329"/>
      <c r="AR653" s="329"/>
      <c r="AS653" s="329"/>
      <c r="AT653" s="329"/>
      <c r="AU653" s="329"/>
      <c r="AV653" s="330"/>
    </row>
    <row r="654" spans="15:48" x14ac:dyDescent="0.2">
      <c r="O654" s="473"/>
      <c r="P654" s="328"/>
      <c r="Q654" s="328"/>
      <c r="R654" s="328"/>
      <c r="S654" s="328"/>
      <c r="T654" s="328"/>
      <c r="U654" s="328"/>
      <c r="V654" s="328"/>
      <c r="W654" s="328"/>
      <c r="X654" s="328"/>
      <c r="Y654" s="328"/>
      <c r="Z654" s="328"/>
      <c r="AA654" s="328"/>
      <c r="AB654" s="328"/>
      <c r="AC654" s="328"/>
      <c r="AD654" s="329"/>
      <c r="AE654" s="329"/>
      <c r="AF654" s="329"/>
      <c r="AG654" s="329"/>
      <c r="AH654" s="329"/>
      <c r="AI654" s="329"/>
      <c r="AJ654" s="329"/>
      <c r="AK654" s="329"/>
      <c r="AL654" s="329"/>
      <c r="AM654" s="329"/>
      <c r="AN654" s="329"/>
      <c r="AO654" s="329"/>
      <c r="AP654" s="329"/>
      <c r="AQ654" s="329"/>
      <c r="AR654" s="329"/>
      <c r="AS654" s="329"/>
      <c r="AT654" s="329"/>
      <c r="AU654" s="329"/>
      <c r="AV654" s="330"/>
    </row>
    <row r="655" spans="15:48" x14ac:dyDescent="0.2">
      <c r="O655" s="473"/>
      <c r="P655" s="328"/>
      <c r="Q655" s="328"/>
      <c r="R655" s="328"/>
      <c r="S655" s="328"/>
      <c r="T655" s="328"/>
      <c r="U655" s="328"/>
      <c r="V655" s="328"/>
      <c r="W655" s="328"/>
      <c r="X655" s="328"/>
      <c r="Y655" s="328"/>
      <c r="Z655" s="328"/>
      <c r="AA655" s="328"/>
      <c r="AB655" s="328"/>
      <c r="AC655" s="328"/>
      <c r="AD655" s="329"/>
      <c r="AE655" s="329"/>
      <c r="AF655" s="329"/>
      <c r="AG655" s="329"/>
      <c r="AH655" s="329"/>
      <c r="AI655" s="329"/>
      <c r="AJ655" s="329"/>
      <c r="AK655" s="329"/>
      <c r="AL655" s="329"/>
      <c r="AM655" s="329"/>
      <c r="AN655" s="329"/>
      <c r="AO655" s="329"/>
      <c r="AP655" s="329"/>
      <c r="AQ655" s="329"/>
      <c r="AR655" s="329"/>
      <c r="AS655" s="329"/>
      <c r="AT655" s="329"/>
      <c r="AU655" s="329"/>
      <c r="AV655" s="330"/>
    </row>
    <row r="656" spans="15:48" x14ac:dyDescent="0.2">
      <c r="O656" s="473"/>
      <c r="P656" s="328"/>
      <c r="Q656" s="328"/>
      <c r="R656" s="328"/>
      <c r="S656" s="328"/>
      <c r="T656" s="328"/>
      <c r="U656" s="328"/>
      <c r="V656" s="328"/>
      <c r="W656" s="328"/>
      <c r="X656" s="328"/>
      <c r="Y656" s="328"/>
      <c r="Z656" s="328"/>
      <c r="AA656" s="328"/>
      <c r="AB656" s="328"/>
      <c r="AC656" s="328"/>
      <c r="AD656" s="329"/>
      <c r="AE656" s="329"/>
      <c r="AF656" s="329"/>
      <c r="AG656" s="329"/>
      <c r="AH656" s="329"/>
      <c r="AI656" s="329"/>
      <c r="AJ656" s="329"/>
      <c r="AK656" s="329"/>
      <c r="AL656" s="329"/>
      <c r="AM656" s="329"/>
      <c r="AN656" s="329"/>
      <c r="AO656" s="329"/>
      <c r="AP656" s="329"/>
      <c r="AQ656" s="329"/>
      <c r="AR656" s="329"/>
      <c r="AS656" s="329"/>
      <c r="AT656" s="329"/>
      <c r="AU656" s="329"/>
      <c r="AV656" s="330"/>
    </row>
    <row r="657" spans="15:48" x14ac:dyDescent="0.2">
      <c r="O657" s="473"/>
      <c r="P657" s="328"/>
      <c r="Q657" s="328"/>
      <c r="R657" s="328"/>
      <c r="S657" s="328"/>
      <c r="T657" s="328"/>
      <c r="U657" s="328"/>
      <c r="V657" s="328"/>
      <c r="W657" s="328"/>
      <c r="X657" s="328"/>
      <c r="Y657" s="328"/>
      <c r="Z657" s="328"/>
      <c r="AA657" s="328"/>
      <c r="AB657" s="328"/>
      <c r="AC657" s="328"/>
      <c r="AD657" s="329"/>
      <c r="AE657" s="329"/>
      <c r="AF657" s="329"/>
      <c r="AG657" s="329"/>
      <c r="AH657" s="329"/>
      <c r="AI657" s="329"/>
      <c r="AJ657" s="329"/>
      <c r="AK657" s="329"/>
      <c r="AL657" s="329"/>
      <c r="AM657" s="329"/>
      <c r="AN657" s="329"/>
      <c r="AO657" s="329"/>
      <c r="AP657" s="329"/>
      <c r="AQ657" s="329"/>
      <c r="AR657" s="329"/>
      <c r="AS657" s="329"/>
      <c r="AT657" s="329"/>
      <c r="AU657" s="329"/>
      <c r="AV657" s="330"/>
    </row>
    <row r="658" spans="15:48" x14ac:dyDescent="0.2">
      <c r="O658" s="473"/>
      <c r="P658" s="328"/>
      <c r="Q658" s="328"/>
      <c r="R658" s="328"/>
      <c r="S658" s="328"/>
      <c r="T658" s="328"/>
      <c r="U658" s="328"/>
      <c r="V658" s="328"/>
      <c r="W658" s="328"/>
      <c r="X658" s="328"/>
      <c r="Y658" s="328"/>
      <c r="Z658" s="328"/>
      <c r="AA658" s="328"/>
      <c r="AB658" s="328"/>
      <c r="AC658" s="328"/>
      <c r="AD658" s="329"/>
      <c r="AE658" s="329"/>
      <c r="AF658" s="329"/>
      <c r="AG658" s="329"/>
      <c r="AH658" s="329"/>
      <c r="AI658" s="329"/>
      <c r="AJ658" s="329"/>
      <c r="AK658" s="329"/>
      <c r="AL658" s="329"/>
      <c r="AM658" s="329"/>
      <c r="AN658" s="329"/>
      <c r="AO658" s="329"/>
      <c r="AP658" s="329"/>
      <c r="AQ658" s="329"/>
      <c r="AR658" s="329"/>
      <c r="AS658" s="329"/>
      <c r="AT658" s="329"/>
      <c r="AU658" s="329"/>
      <c r="AV658" s="330"/>
    </row>
    <row r="659" spans="15:48" x14ac:dyDescent="0.2">
      <c r="O659" s="473"/>
      <c r="P659" s="328"/>
      <c r="Q659" s="328"/>
      <c r="R659" s="328"/>
      <c r="S659" s="328"/>
      <c r="T659" s="328"/>
      <c r="U659" s="328"/>
      <c r="V659" s="328"/>
      <c r="W659" s="328"/>
      <c r="X659" s="328"/>
      <c r="Y659" s="328"/>
      <c r="Z659" s="328"/>
      <c r="AA659" s="328"/>
      <c r="AB659" s="328"/>
      <c r="AC659" s="328"/>
      <c r="AD659" s="329"/>
      <c r="AE659" s="329"/>
      <c r="AF659" s="329"/>
      <c r="AG659" s="329"/>
      <c r="AH659" s="329"/>
      <c r="AI659" s="329"/>
      <c r="AJ659" s="329"/>
      <c r="AK659" s="329"/>
      <c r="AL659" s="329"/>
      <c r="AM659" s="329"/>
      <c r="AN659" s="329"/>
      <c r="AO659" s="329"/>
      <c r="AP659" s="329"/>
      <c r="AQ659" s="329"/>
      <c r="AR659" s="329"/>
      <c r="AS659" s="329"/>
      <c r="AT659" s="329"/>
      <c r="AU659" s="329"/>
      <c r="AV659" s="330"/>
    </row>
    <row r="660" spans="15:48" x14ac:dyDescent="0.2">
      <c r="O660" s="473"/>
      <c r="P660" s="328"/>
      <c r="Q660" s="328"/>
      <c r="R660" s="328"/>
      <c r="S660" s="328"/>
      <c r="T660" s="328"/>
      <c r="U660" s="328"/>
      <c r="V660" s="328"/>
      <c r="W660" s="328"/>
      <c r="X660" s="328"/>
      <c r="Y660" s="328"/>
      <c r="Z660" s="328"/>
      <c r="AA660" s="328"/>
      <c r="AB660" s="328"/>
      <c r="AC660" s="328"/>
      <c r="AD660" s="329"/>
      <c r="AE660" s="329"/>
      <c r="AF660" s="329"/>
      <c r="AG660" s="329"/>
      <c r="AH660" s="329"/>
      <c r="AI660" s="329"/>
      <c r="AJ660" s="329"/>
      <c r="AK660" s="329"/>
      <c r="AL660" s="329"/>
      <c r="AM660" s="329"/>
      <c r="AN660" s="329"/>
      <c r="AO660" s="329"/>
      <c r="AP660" s="329"/>
      <c r="AQ660" s="329"/>
      <c r="AR660" s="329"/>
      <c r="AS660" s="329"/>
      <c r="AT660" s="329"/>
      <c r="AU660" s="329"/>
      <c r="AV660" s="330"/>
    </row>
    <row r="661" spans="15:48" x14ac:dyDescent="0.2">
      <c r="O661" s="473"/>
      <c r="P661" s="328"/>
      <c r="Q661" s="328"/>
      <c r="R661" s="328"/>
      <c r="S661" s="328"/>
      <c r="T661" s="328"/>
      <c r="U661" s="328"/>
      <c r="V661" s="328"/>
      <c r="W661" s="328"/>
      <c r="X661" s="328"/>
      <c r="Y661" s="328"/>
      <c r="Z661" s="328"/>
      <c r="AA661" s="328"/>
      <c r="AB661" s="328"/>
      <c r="AC661" s="328"/>
      <c r="AD661" s="329"/>
      <c r="AE661" s="329"/>
      <c r="AF661" s="329"/>
      <c r="AG661" s="329"/>
      <c r="AH661" s="329"/>
      <c r="AI661" s="329"/>
      <c r="AJ661" s="329"/>
      <c r="AK661" s="329"/>
      <c r="AL661" s="329"/>
      <c r="AM661" s="329"/>
      <c r="AN661" s="329"/>
      <c r="AO661" s="329"/>
      <c r="AP661" s="329"/>
      <c r="AQ661" s="329"/>
      <c r="AR661" s="329"/>
      <c r="AS661" s="329"/>
      <c r="AT661" s="329"/>
      <c r="AU661" s="329"/>
      <c r="AV661" s="330"/>
    </row>
    <row r="662" spans="15:48" x14ac:dyDescent="0.2">
      <c r="O662" s="473"/>
      <c r="P662" s="328"/>
      <c r="Q662" s="328"/>
      <c r="R662" s="328"/>
      <c r="S662" s="328"/>
      <c r="T662" s="328"/>
      <c r="U662" s="328"/>
      <c r="V662" s="328"/>
      <c r="W662" s="328"/>
      <c r="X662" s="328"/>
      <c r="Y662" s="328"/>
      <c r="Z662" s="328"/>
      <c r="AA662" s="328"/>
      <c r="AB662" s="328"/>
      <c r="AC662" s="328"/>
      <c r="AD662" s="329"/>
      <c r="AE662" s="329"/>
      <c r="AF662" s="329"/>
      <c r="AG662" s="329"/>
      <c r="AH662" s="329"/>
      <c r="AI662" s="329"/>
      <c r="AJ662" s="329"/>
      <c r="AK662" s="329"/>
      <c r="AL662" s="329"/>
      <c r="AM662" s="329"/>
      <c r="AN662" s="329"/>
      <c r="AO662" s="329"/>
      <c r="AP662" s="329"/>
      <c r="AQ662" s="329"/>
      <c r="AR662" s="329"/>
      <c r="AS662" s="329"/>
      <c r="AT662" s="329"/>
      <c r="AU662" s="329"/>
      <c r="AV662" s="330"/>
    </row>
    <row r="663" spans="15:48" x14ac:dyDescent="0.2">
      <c r="O663" s="473"/>
      <c r="P663" s="328"/>
      <c r="Q663" s="328"/>
      <c r="R663" s="328"/>
      <c r="S663" s="328"/>
      <c r="T663" s="328"/>
      <c r="U663" s="328"/>
      <c r="V663" s="328"/>
      <c r="W663" s="328"/>
      <c r="X663" s="328"/>
      <c r="Y663" s="328"/>
      <c r="Z663" s="328"/>
      <c r="AA663" s="328"/>
      <c r="AB663" s="328"/>
      <c r="AC663" s="328"/>
      <c r="AD663" s="329"/>
      <c r="AE663" s="329"/>
      <c r="AF663" s="329"/>
      <c r="AG663" s="329"/>
      <c r="AH663" s="329"/>
      <c r="AI663" s="329"/>
      <c r="AJ663" s="329"/>
      <c r="AK663" s="329"/>
      <c r="AL663" s="329"/>
      <c r="AM663" s="329"/>
      <c r="AN663" s="329"/>
      <c r="AO663" s="329"/>
      <c r="AP663" s="329"/>
      <c r="AQ663" s="329"/>
      <c r="AR663" s="329"/>
      <c r="AS663" s="329"/>
      <c r="AT663" s="329"/>
      <c r="AU663" s="329"/>
      <c r="AV663" s="330"/>
    </row>
    <row r="664" spans="15:48" x14ac:dyDescent="0.2">
      <c r="O664" s="473"/>
      <c r="P664" s="328"/>
      <c r="Q664" s="328"/>
      <c r="R664" s="328"/>
      <c r="S664" s="328"/>
      <c r="T664" s="328"/>
      <c r="U664" s="328"/>
      <c r="V664" s="328"/>
      <c r="W664" s="328"/>
      <c r="X664" s="328"/>
      <c r="Y664" s="328"/>
      <c r="Z664" s="328"/>
      <c r="AA664" s="328"/>
      <c r="AB664" s="328"/>
      <c r="AC664" s="328"/>
      <c r="AD664" s="329"/>
      <c r="AE664" s="329"/>
      <c r="AF664" s="329"/>
      <c r="AG664" s="329"/>
      <c r="AH664" s="329"/>
      <c r="AI664" s="329"/>
      <c r="AJ664" s="329"/>
      <c r="AK664" s="329"/>
      <c r="AL664" s="329"/>
      <c r="AM664" s="329"/>
      <c r="AN664" s="329"/>
      <c r="AO664" s="329"/>
      <c r="AP664" s="329"/>
      <c r="AQ664" s="329"/>
      <c r="AR664" s="329"/>
      <c r="AS664" s="329"/>
      <c r="AT664" s="329"/>
      <c r="AU664" s="329"/>
      <c r="AV664" s="330"/>
    </row>
    <row r="665" spans="15:48" x14ac:dyDescent="0.2">
      <c r="O665" s="473"/>
      <c r="P665" s="328"/>
      <c r="Q665" s="328"/>
      <c r="R665" s="328"/>
      <c r="S665" s="328"/>
      <c r="T665" s="328"/>
      <c r="U665" s="328"/>
      <c r="V665" s="328"/>
      <c r="W665" s="328"/>
      <c r="X665" s="328"/>
      <c r="Y665" s="328"/>
      <c r="Z665" s="328"/>
      <c r="AA665" s="328"/>
      <c r="AB665" s="328"/>
      <c r="AC665" s="328"/>
      <c r="AD665" s="329"/>
      <c r="AE665" s="329"/>
      <c r="AF665" s="329"/>
      <c r="AG665" s="329"/>
      <c r="AH665" s="329"/>
      <c r="AI665" s="329"/>
      <c r="AJ665" s="329"/>
      <c r="AK665" s="329"/>
      <c r="AL665" s="329"/>
      <c r="AM665" s="329"/>
      <c r="AN665" s="329"/>
      <c r="AO665" s="329"/>
      <c r="AP665" s="329"/>
      <c r="AQ665" s="329"/>
      <c r="AR665" s="329"/>
      <c r="AS665" s="329"/>
      <c r="AT665" s="329"/>
      <c r="AU665" s="329"/>
      <c r="AV665" s="330"/>
    </row>
    <row r="666" spans="15:48" x14ac:dyDescent="0.2">
      <c r="O666" s="473"/>
      <c r="P666" s="328"/>
      <c r="Q666" s="328"/>
      <c r="R666" s="328"/>
      <c r="S666" s="328"/>
      <c r="T666" s="328"/>
      <c r="U666" s="328"/>
      <c r="V666" s="328"/>
      <c r="W666" s="328"/>
      <c r="X666" s="328"/>
      <c r="Y666" s="328"/>
      <c r="Z666" s="328"/>
      <c r="AA666" s="328"/>
      <c r="AB666" s="328"/>
      <c r="AC666" s="328"/>
      <c r="AD666" s="329"/>
      <c r="AE666" s="329"/>
      <c r="AF666" s="329"/>
      <c r="AG666" s="329"/>
      <c r="AH666" s="329"/>
      <c r="AI666" s="329"/>
      <c r="AJ666" s="329"/>
      <c r="AK666" s="329"/>
      <c r="AL666" s="329"/>
      <c r="AM666" s="329"/>
      <c r="AN666" s="329"/>
      <c r="AO666" s="329"/>
      <c r="AP666" s="329"/>
      <c r="AQ666" s="329"/>
      <c r="AR666" s="329"/>
      <c r="AS666" s="329"/>
      <c r="AT666" s="329"/>
      <c r="AU666" s="329"/>
      <c r="AV666" s="330"/>
    </row>
    <row r="667" spans="15:48" x14ac:dyDescent="0.2">
      <c r="O667" s="473"/>
      <c r="P667" s="328"/>
      <c r="Q667" s="328"/>
      <c r="R667" s="328"/>
      <c r="S667" s="328"/>
      <c r="T667" s="328"/>
      <c r="U667" s="328"/>
      <c r="V667" s="328"/>
      <c r="W667" s="328"/>
      <c r="X667" s="328"/>
      <c r="Y667" s="328"/>
      <c r="Z667" s="328"/>
      <c r="AA667" s="328"/>
      <c r="AB667" s="328"/>
      <c r="AC667" s="328"/>
      <c r="AD667" s="329"/>
      <c r="AE667" s="329"/>
      <c r="AF667" s="329"/>
      <c r="AG667" s="329"/>
      <c r="AH667" s="329"/>
      <c r="AI667" s="329"/>
      <c r="AJ667" s="329"/>
      <c r="AK667" s="329"/>
      <c r="AL667" s="329"/>
      <c r="AM667" s="329"/>
      <c r="AN667" s="329"/>
      <c r="AO667" s="329"/>
      <c r="AP667" s="329"/>
      <c r="AQ667" s="329"/>
      <c r="AR667" s="329"/>
      <c r="AS667" s="329"/>
      <c r="AT667" s="329"/>
      <c r="AU667" s="329"/>
      <c r="AV667" s="330"/>
    </row>
    <row r="668" spans="15:48" x14ac:dyDescent="0.2">
      <c r="O668" s="473"/>
      <c r="P668" s="328"/>
      <c r="Q668" s="328"/>
      <c r="R668" s="328"/>
      <c r="S668" s="328"/>
      <c r="T668" s="328"/>
      <c r="U668" s="328"/>
      <c r="V668" s="328"/>
      <c r="W668" s="328"/>
      <c r="X668" s="328"/>
      <c r="Y668" s="328"/>
      <c r="Z668" s="328"/>
      <c r="AA668" s="328"/>
      <c r="AB668" s="328"/>
      <c r="AC668" s="328"/>
      <c r="AD668" s="329"/>
      <c r="AE668" s="329"/>
      <c r="AF668" s="329"/>
      <c r="AG668" s="329"/>
      <c r="AH668" s="329"/>
      <c r="AI668" s="329"/>
      <c r="AJ668" s="329"/>
      <c r="AK668" s="329"/>
      <c r="AL668" s="329"/>
      <c r="AM668" s="329"/>
      <c r="AN668" s="329"/>
      <c r="AO668" s="329"/>
      <c r="AP668" s="329"/>
      <c r="AQ668" s="329"/>
      <c r="AR668" s="329"/>
      <c r="AS668" s="329"/>
      <c r="AT668" s="329"/>
      <c r="AU668" s="329"/>
      <c r="AV668" s="330"/>
    </row>
    <row r="669" spans="15:48" x14ac:dyDescent="0.2">
      <c r="O669" s="473"/>
      <c r="P669" s="328"/>
      <c r="Q669" s="328"/>
      <c r="R669" s="328"/>
      <c r="S669" s="328"/>
      <c r="T669" s="328"/>
      <c r="U669" s="328"/>
      <c r="V669" s="328"/>
      <c r="W669" s="328"/>
      <c r="X669" s="328"/>
      <c r="Y669" s="328"/>
      <c r="Z669" s="328"/>
      <c r="AA669" s="328"/>
      <c r="AB669" s="328"/>
      <c r="AC669" s="328"/>
      <c r="AD669" s="329"/>
      <c r="AE669" s="329"/>
      <c r="AF669" s="329"/>
      <c r="AG669" s="329"/>
      <c r="AH669" s="329"/>
      <c r="AI669" s="329"/>
      <c r="AJ669" s="329"/>
      <c r="AK669" s="329"/>
      <c r="AL669" s="329"/>
      <c r="AM669" s="329"/>
      <c r="AN669" s="329"/>
      <c r="AO669" s="329"/>
      <c r="AP669" s="329"/>
      <c r="AQ669" s="329"/>
      <c r="AR669" s="329"/>
      <c r="AS669" s="329"/>
      <c r="AT669" s="329"/>
      <c r="AU669" s="329"/>
      <c r="AV669" s="330"/>
    </row>
    <row r="670" spans="15:48" x14ac:dyDescent="0.2">
      <c r="O670" s="473"/>
      <c r="P670" s="328"/>
      <c r="Q670" s="328"/>
      <c r="R670" s="328"/>
      <c r="S670" s="328"/>
      <c r="T670" s="328"/>
      <c r="U670" s="328"/>
      <c r="V670" s="328"/>
      <c r="W670" s="328"/>
      <c r="X670" s="328"/>
      <c r="Y670" s="328"/>
      <c r="Z670" s="328"/>
      <c r="AA670" s="328"/>
      <c r="AB670" s="328"/>
      <c r="AC670" s="328"/>
      <c r="AD670" s="329"/>
      <c r="AE670" s="329"/>
      <c r="AF670" s="329"/>
      <c r="AG670" s="329"/>
      <c r="AH670" s="329"/>
      <c r="AI670" s="329"/>
      <c r="AJ670" s="329"/>
      <c r="AK670" s="329"/>
      <c r="AL670" s="329"/>
      <c r="AM670" s="329"/>
      <c r="AN670" s="329"/>
      <c r="AO670" s="329"/>
      <c r="AP670" s="329"/>
      <c r="AQ670" s="329"/>
      <c r="AR670" s="329"/>
      <c r="AS670" s="329"/>
      <c r="AT670" s="329"/>
      <c r="AU670" s="329"/>
      <c r="AV670" s="330"/>
    </row>
    <row r="671" spans="15:48" x14ac:dyDescent="0.2">
      <c r="O671" s="473"/>
      <c r="P671" s="328"/>
      <c r="Q671" s="328"/>
      <c r="R671" s="328"/>
      <c r="S671" s="328"/>
      <c r="T671" s="328"/>
      <c r="U671" s="328"/>
      <c r="V671" s="328"/>
      <c r="W671" s="328"/>
      <c r="X671" s="328"/>
      <c r="Y671" s="328"/>
      <c r="Z671" s="328"/>
      <c r="AA671" s="328"/>
      <c r="AB671" s="328"/>
      <c r="AC671" s="328"/>
      <c r="AD671" s="329"/>
      <c r="AE671" s="329"/>
      <c r="AF671" s="329"/>
      <c r="AG671" s="329"/>
      <c r="AH671" s="329"/>
      <c r="AI671" s="329"/>
      <c r="AJ671" s="329"/>
      <c r="AK671" s="329"/>
      <c r="AL671" s="329"/>
      <c r="AM671" s="329"/>
      <c r="AN671" s="329"/>
      <c r="AO671" s="329"/>
      <c r="AP671" s="329"/>
      <c r="AQ671" s="329"/>
      <c r="AR671" s="329"/>
      <c r="AS671" s="329"/>
      <c r="AT671" s="329"/>
      <c r="AU671" s="329"/>
      <c r="AV671" s="330"/>
    </row>
    <row r="672" spans="15:48" x14ac:dyDescent="0.2">
      <c r="O672" s="473"/>
      <c r="P672" s="328"/>
      <c r="Q672" s="328"/>
      <c r="R672" s="328"/>
      <c r="S672" s="328"/>
      <c r="T672" s="328"/>
      <c r="U672" s="328"/>
      <c r="V672" s="328"/>
      <c r="W672" s="328"/>
      <c r="X672" s="328"/>
      <c r="Y672" s="328"/>
      <c r="Z672" s="328"/>
      <c r="AA672" s="328"/>
      <c r="AB672" s="328"/>
      <c r="AC672" s="328"/>
      <c r="AD672" s="329"/>
      <c r="AE672" s="329"/>
      <c r="AF672" s="329"/>
      <c r="AG672" s="329"/>
      <c r="AH672" s="329"/>
      <c r="AI672" s="329"/>
      <c r="AJ672" s="329"/>
      <c r="AK672" s="329"/>
      <c r="AL672" s="329"/>
      <c r="AM672" s="329"/>
      <c r="AN672" s="329"/>
      <c r="AO672" s="329"/>
      <c r="AP672" s="329"/>
      <c r="AQ672" s="329"/>
      <c r="AR672" s="329"/>
      <c r="AS672" s="329"/>
      <c r="AT672" s="329"/>
      <c r="AU672" s="329"/>
      <c r="AV672" s="330"/>
    </row>
    <row r="673" spans="15:48" x14ac:dyDescent="0.2">
      <c r="O673" s="473"/>
      <c r="P673" s="328"/>
      <c r="Q673" s="328"/>
      <c r="R673" s="328"/>
      <c r="S673" s="328"/>
      <c r="T673" s="328"/>
      <c r="U673" s="328"/>
      <c r="V673" s="328"/>
      <c r="W673" s="328"/>
      <c r="X673" s="328"/>
      <c r="Y673" s="328"/>
      <c r="Z673" s="328"/>
      <c r="AA673" s="328"/>
      <c r="AB673" s="328"/>
      <c r="AC673" s="328"/>
      <c r="AD673" s="329"/>
      <c r="AE673" s="329"/>
      <c r="AF673" s="329"/>
      <c r="AG673" s="329"/>
      <c r="AH673" s="329"/>
      <c r="AI673" s="329"/>
      <c r="AJ673" s="329"/>
      <c r="AK673" s="329"/>
      <c r="AL673" s="329"/>
      <c r="AM673" s="329"/>
      <c r="AN673" s="329"/>
      <c r="AO673" s="329"/>
      <c r="AP673" s="329"/>
      <c r="AQ673" s="329"/>
      <c r="AR673" s="329"/>
      <c r="AS673" s="329"/>
      <c r="AT673" s="329"/>
      <c r="AU673" s="329"/>
      <c r="AV673" s="330"/>
    </row>
    <row r="674" spans="15:48" x14ac:dyDescent="0.2">
      <c r="O674" s="473"/>
      <c r="P674" s="328"/>
      <c r="Q674" s="328"/>
      <c r="R674" s="328"/>
      <c r="S674" s="328"/>
      <c r="T674" s="328"/>
      <c r="U674" s="328"/>
      <c r="V674" s="328"/>
      <c r="W674" s="328"/>
      <c r="X674" s="328"/>
      <c r="Y674" s="328"/>
      <c r="Z674" s="328"/>
      <c r="AA674" s="328"/>
      <c r="AB674" s="328"/>
      <c r="AC674" s="328"/>
      <c r="AD674" s="329"/>
      <c r="AE674" s="329"/>
      <c r="AF674" s="329"/>
      <c r="AG674" s="329"/>
      <c r="AH674" s="329"/>
      <c r="AI674" s="329"/>
      <c r="AJ674" s="329"/>
      <c r="AK674" s="329"/>
      <c r="AL674" s="329"/>
      <c r="AM674" s="329"/>
      <c r="AN674" s="329"/>
      <c r="AO674" s="329"/>
      <c r="AP674" s="329"/>
      <c r="AQ674" s="329"/>
      <c r="AR674" s="329"/>
      <c r="AS674" s="329"/>
      <c r="AT674" s="329"/>
      <c r="AU674" s="329"/>
      <c r="AV674" s="330"/>
    </row>
    <row r="675" spans="15:48" x14ac:dyDescent="0.2">
      <c r="O675" s="473"/>
      <c r="P675" s="328"/>
      <c r="Q675" s="328"/>
      <c r="R675" s="328"/>
      <c r="S675" s="328"/>
      <c r="T675" s="328"/>
      <c r="U675" s="328"/>
      <c r="V675" s="328"/>
      <c r="W675" s="328"/>
      <c r="X675" s="328"/>
      <c r="Y675" s="328"/>
      <c r="Z675" s="328"/>
      <c r="AA675" s="328"/>
      <c r="AB675" s="328"/>
      <c r="AC675" s="328"/>
      <c r="AD675" s="329"/>
      <c r="AE675" s="329"/>
      <c r="AF675" s="329"/>
      <c r="AG675" s="329"/>
      <c r="AH675" s="329"/>
      <c r="AI675" s="329"/>
      <c r="AJ675" s="329"/>
      <c r="AK675" s="329"/>
      <c r="AL675" s="329"/>
      <c r="AM675" s="329"/>
      <c r="AN675" s="329"/>
      <c r="AO675" s="329"/>
      <c r="AP675" s="329"/>
      <c r="AQ675" s="329"/>
      <c r="AR675" s="329"/>
      <c r="AS675" s="329"/>
      <c r="AT675" s="329"/>
      <c r="AU675" s="329"/>
      <c r="AV675" s="330"/>
    </row>
    <row r="676" spans="15:48" x14ac:dyDescent="0.2">
      <c r="O676" s="473"/>
      <c r="P676" s="328"/>
      <c r="Q676" s="328"/>
      <c r="R676" s="328"/>
      <c r="S676" s="328"/>
      <c r="T676" s="328"/>
      <c r="U676" s="328"/>
      <c r="V676" s="328"/>
      <c r="W676" s="328"/>
      <c r="X676" s="328"/>
      <c r="Y676" s="328"/>
      <c r="Z676" s="328"/>
      <c r="AA676" s="328"/>
      <c r="AB676" s="328"/>
      <c r="AC676" s="328"/>
      <c r="AD676" s="329"/>
      <c r="AE676" s="329"/>
      <c r="AF676" s="329"/>
      <c r="AG676" s="329"/>
      <c r="AH676" s="329"/>
      <c r="AI676" s="329"/>
      <c r="AJ676" s="329"/>
      <c r="AK676" s="329"/>
      <c r="AL676" s="329"/>
      <c r="AM676" s="329"/>
      <c r="AN676" s="329"/>
      <c r="AO676" s="329"/>
      <c r="AP676" s="329"/>
      <c r="AQ676" s="329"/>
      <c r="AR676" s="329"/>
      <c r="AS676" s="329"/>
      <c r="AT676" s="329"/>
      <c r="AU676" s="329"/>
      <c r="AV676" s="330"/>
    </row>
    <row r="677" spans="15:48" x14ac:dyDescent="0.2">
      <c r="O677" s="473"/>
      <c r="P677" s="328"/>
      <c r="Q677" s="328"/>
      <c r="R677" s="328"/>
      <c r="S677" s="328"/>
      <c r="T677" s="328"/>
      <c r="U677" s="328"/>
      <c r="V677" s="328"/>
      <c r="W677" s="328"/>
      <c r="X677" s="328"/>
      <c r="Y677" s="328"/>
      <c r="Z677" s="328"/>
      <c r="AA677" s="328"/>
      <c r="AB677" s="328"/>
      <c r="AC677" s="328"/>
      <c r="AD677" s="329"/>
      <c r="AE677" s="329"/>
      <c r="AF677" s="329"/>
      <c r="AG677" s="329"/>
      <c r="AH677" s="329"/>
      <c r="AI677" s="329"/>
      <c r="AJ677" s="329"/>
      <c r="AK677" s="329"/>
      <c r="AL677" s="329"/>
      <c r="AM677" s="329"/>
      <c r="AN677" s="329"/>
      <c r="AO677" s="329"/>
      <c r="AP677" s="329"/>
      <c r="AQ677" s="329"/>
      <c r="AR677" s="329"/>
      <c r="AS677" s="329"/>
      <c r="AT677" s="329"/>
      <c r="AU677" s="329"/>
      <c r="AV677" s="330"/>
    </row>
    <row r="678" spans="15:48" x14ac:dyDescent="0.2">
      <c r="O678" s="473"/>
      <c r="P678" s="328"/>
      <c r="Q678" s="328"/>
      <c r="R678" s="328"/>
      <c r="S678" s="328"/>
      <c r="T678" s="328"/>
      <c r="U678" s="328"/>
      <c r="V678" s="328"/>
      <c r="W678" s="328"/>
      <c r="X678" s="328"/>
      <c r="Y678" s="328"/>
      <c r="Z678" s="328"/>
      <c r="AA678" s="328"/>
      <c r="AB678" s="328"/>
      <c r="AC678" s="328"/>
      <c r="AD678" s="329"/>
      <c r="AE678" s="329"/>
      <c r="AF678" s="329"/>
      <c r="AG678" s="329"/>
      <c r="AH678" s="329"/>
      <c r="AI678" s="329"/>
      <c r="AJ678" s="329"/>
      <c r="AK678" s="329"/>
      <c r="AL678" s="329"/>
      <c r="AM678" s="329"/>
      <c r="AN678" s="329"/>
      <c r="AO678" s="329"/>
      <c r="AP678" s="329"/>
      <c r="AQ678" s="329"/>
      <c r="AR678" s="329"/>
      <c r="AS678" s="329"/>
      <c r="AT678" s="329"/>
      <c r="AU678" s="329"/>
      <c r="AV678" s="330"/>
    </row>
    <row r="679" spans="15:48" x14ac:dyDescent="0.2">
      <c r="O679" s="473"/>
      <c r="P679" s="328"/>
      <c r="Q679" s="328"/>
      <c r="R679" s="328"/>
      <c r="S679" s="328"/>
      <c r="T679" s="328"/>
      <c r="U679" s="328"/>
      <c r="V679" s="328"/>
      <c r="W679" s="328"/>
      <c r="X679" s="328"/>
      <c r="Y679" s="328"/>
      <c r="Z679" s="328"/>
      <c r="AA679" s="328"/>
      <c r="AB679" s="328"/>
      <c r="AC679" s="328"/>
      <c r="AD679" s="329"/>
      <c r="AE679" s="329"/>
      <c r="AF679" s="329"/>
      <c r="AG679" s="329"/>
      <c r="AH679" s="329"/>
      <c r="AI679" s="329"/>
      <c r="AJ679" s="329"/>
      <c r="AK679" s="329"/>
      <c r="AL679" s="329"/>
      <c r="AM679" s="329"/>
      <c r="AN679" s="329"/>
      <c r="AO679" s="329"/>
      <c r="AP679" s="329"/>
      <c r="AQ679" s="329"/>
      <c r="AR679" s="329"/>
      <c r="AS679" s="329"/>
      <c r="AT679" s="329"/>
      <c r="AU679" s="329"/>
      <c r="AV679" s="330"/>
    </row>
    <row r="680" spans="15:48" x14ac:dyDescent="0.2">
      <c r="O680" s="473"/>
      <c r="P680" s="328"/>
      <c r="Q680" s="328"/>
      <c r="R680" s="328"/>
      <c r="S680" s="328"/>
      <c r="T680" s="328"/>
      <c r="U680" s="328"/>
      <c r="V680" s="328"/>
      <c r="W680" s="328"/>
      <c r="X680" s="328"/>
      <c r="Y680" s="328"/>
      <c r="Z680" s="328"/>
      <c r="AA680" s="328"/>
      <c r="AB680" s="328"/>
      <c r="AC680" s="328"/>
      <c r="AD680" s="329"/>
      <c r="AE680" s="329"/>
      <c r="AF680" s="329"/>
      <c r="AG680" s="329"/>
      <c r="AH680" s="329"/>
      <c r="AI680" s="329"/>
      <c r="AJ680" s="329"/>
      <c r="AK680" s="329"/>
      <c r="AL680" s="329"/>
      <c r="AM680" s="329"/>
      <c r="AN680" s="329"/>
      <c r="AO680" s="329"/>
      <c r="AP680" s="329"/>
      <c r="AQ680" s="329"/>
      <c r="AR680" s="329"/>
      <c r="AS680" s="329"/>
      <c r="AT680" s="329"/>
      <c r="AU680" s="329"/>
      <c r="AV680" s="330"/>
    </row>
    <row r="681" spans="15:48" x14ac:dyDescent="0.2">
      <c r="O681" s="473"/>
      <c r="P681" s="328"/>
      <c r="Q681" s="328"/>
      <c r="R681" s="328"/>
      <c r="S681" s="328"/>
      <c r="T681" s="328"/>
      <c r="U681" s="328"/>
      <c r="V681" s="328"/>
      <c r="W681" s="328"/>
      <c r="X681" s="328"/>
      <c r="Y681" s="328"/>
      <c r="Z681" s="328"/>
      <c r="AA681" s="328"/>
      <c r="AB681" s="328"/>
      <c r="AC681" s="328"/>
      <c r="AD681" s="329"/>
      <c r="AE681" s="329"/>
      <c r="AF681" s="329"/>
      <c r="AG681" s="329"/>
      <c r="AH681" s="329"/>
      <c r="AI681" s="329"/>
      <c r="AJ681" s="329"/>
      <c r="AK681" s="329"/>
      <c r="AL681" s="329"/>
      <c r="AM681" s="329"/>
      <c r="AN681" s="329"/>
      <c r="AO681" s="329"/>
      <c r="AP681" s="329"/>
      <c r="AQ681" s="329"/>
      <c r="AR681" s="329"/>
      <c r="AS681" s="329"/>
      <c r="AT681" s="329"/>
      <c r="AU681" s="329"/>
      <c r="AV681" s="330"/>
    </row>
    <row r="682" spans="15:48" x14ac:dyDescent="0.2">
      <c r="O682" s="473"/>
      <c r="P682" s="328"/>
      <c r="Q682" s="328"/>
      <c r="R682" s="328"/>
      <c r="S682" s="328"/>
      <c r="T682" s="328"/>
      <c r="U682" s="328"/>
      <c r="V682" s="328"/>
      <c r="W682" s="328"/>
      <c r="X682" s="328"/>
      <c r="Y682" s="328"/>
      <c r="Z682" s="328"/>
      <c r="AA682" s="328"/>
      <c r="AB682" s="328"/>
      <c r="AC682" s="328"/>
      <c r="AD682" s="329"/>
      <c r="AE682" s="329"/>
      <c r="AF682" s="329"/>
      <c r="AG682" s="329"/>
      <c r="AH682" s="329"/>
      <c r="AI682" s="329"/>
      <c r="AJ682" s="329"/>
      <c r="AK682" s="329"/>
      <c r="AL682" s="329"/>
      <c r="AM682" s="329"/>
      <c r="AN682" s="329"/>
      <c r="AO682" s="329"/>
      <c r="AP682" s="329"/>
      <c r="AQ682" s="329"/>
      <c r="AR682" s="329"/>
      <c r="AS682" s="329"/>
      <c r="AT682" s="329"/>
      <c r="AU682" s="329"/>
      <c r="AV682" s="330"/>
    </row>
    <row r="683" spans="15:48" x14ac:dyDescent="0.2">
      <c r="O683" s="473"/>
      <c r="P683" s="328"/>
      <c r="Q683" s="328"/>
      <c r="R683" s="328"/>
      <c r="S683" s="328"/>
      <c r="T683" s="328"/>
      <c r="U683" s="328"/>
      <c r="V683" s="328"/>
      <c r="W683" s="328"/>
      <c r="X683" s="328"/>
      <c r="Y683" s="328"/>
      <c r="Z683" s="328"/>
      <c r="AA683" s="328"/>
      <c r="AB683" s="328"/>
      <c r="AC683" s="328"/>
      <c r="AD683" s="329"/>
      <c r="AE683" s="329"/>
      <c r="AF683" s="329"/>
      <c r="AG683" s="329"/>
      <c r="AH683" s="329"/>
      <c r="AI683" s="329"/>
      <c r="AJ683" s="329"/>
      <c r="AK683" s="329"/>
      <c r="AL683" s="329"/>
      <c r="AM683" s="329"/>
      <c r="AN683" s="329"/>
      <c r="AO683" s="329"/>
      <c r="AP683" s="329"/>
      <c r="AQ683" s="329"/>
      <c r="AR683" s="329"/>
      <c r="AS683" s="329"/>
      <c r="AT683" s="329"/>
      <c r="AU683" s="329"/>
      <c r="AV683" s="330"/>
    </row>
    <row r="684" spans="15:48" x14ac:dyDescent="0.2">
      <c r="O684" s="473"/>
      <c r="P684" s="328"/>
      <c r="Q684" s="328"/>
      <c r="R684" s="328"/>
      <c r="S684" s="328"/>
      <c r="T684" s="328"/>
      <c r="U684" s="328"/>
      <c r="V684" s="328"/>
      <c r="W684" s="328"/>
      <c r="X684" s="328"/>
      <c r="Y684" s="328"/>
      <c r="Z684" s="328"/>
      <c r="AA684" s="328"/>
      <c r="AB684" s="328"/>
      <c r="AC684" s="328"/>
      <c r="AD684" s="329"/>
      <c r="AE684" s="329"/>
      <c r="AF684" s="329"/>
      <c r="AG684" s="329"/>
      <c r="AH684" s="329"/>
      <c r="AI684" s="329"/>
      <c r="AJ684" s="329"/>
      <c r="AK684" s="329"/>
      <c r="AL684" s="329"/>
      <c r="AM684" s="329"/>
      <c r="AN684" s="329"/>
      <c r="AO684" s="329"/>
      <c r="AP684" s="329"/>
      <c r="AQ684" s="329"/>
      <c r="AR684" s="329"/>
      <c r="AS684" s="329"/>
      <c r="AT684" s="329"/>
      <c r="AU684" s="329"/>
      <c r="AV684" s="330"/>
    </row>
    <row r="685" spans="15:48" x14ac:dyDescent="0.2">
      <c r="O685" s="473"/>
      <c r="P685" s="328"/>
      <c r="Q685" s="328"/>
      <c r="R685" s="328"/>
      <c r="S685" s="328"/>
      <c r="T685" s="328"/>
      <c r="U685" s="328"/>
      <c r="V685" s="328"/>
      <c r="W685" s="328"/>
      <c r="X685" s="328"/>
      <c r="Y685" s="328"/>
      <c r="Z685" s="328"/>
      <c r="AA685" s="328"/>
      <c r="AB685" s="328"/>
      <c r="AC685" s="328"/>
      <c r="AD685" s="329"/>
      <c r="AE685" s="329"/>
      <c r="AF685" s="329"/>
      <c r="AG685" s="329"/>
      <c r="AH685" s="329"/>
      <c r="AI685" s="329"/>
      <c r="AJ685" s="329"/>
      <c r="AK685" s="329"/>
      <c r="AL685" s="329"/>
      <c r="AM685" s="329"/>
      <c r="AN685" s="329"/>
      <c r="AO685" s="329"/>
      <c r="AP685" s="329"/>
      <c r="AQ685" s="329"/>
      <c r="AR685" s="329"/>
      <c r="AS685" s="329"/>
      <c r="AT685" s="329"/>
      <c r="AU685" s="329"/>
      <c r="AV685" s="330"/>
    </row>
    <row r="686" spans="15:48" x14ac:dyDescent="0.2">
      <c r="O686" s="473"/>
      <c r="P686" s="328"/>
      <c r="Q686" s="328"/>
      <c r="R686" s="328"/>
      <c r="S686" s="328"/>
      <c r="T686" s="328"/>
      <c r="U686" s="328"/>
      <c r="V686" s="328"/>
      <c r="W686" s="328"/>
      <c r="X686" s="328"/>
      <c r="Y686" s="328"/>
      <c r="Z686" s="328"/>
      <c r="AA686" s="328"/>
      <c r="AB686" s="328"/>
      <c r="AC686" s="328"/>
      <c r="AD686" s="329"/>
      <c r="AE686" s="329"/>
      <c r="AF686" s="329"/>
      <c r="AG686" s="329"/>
      <c r="AH686" s="329"/>
      <c r="AI686" s="329"/>
      <c r="AJ686" s="329"/>
      <c r="AK686" s="329"/>
      <c r="AL686" s="329"/>
      <c r="AM686" s="329"/>
      <c r="AN686" s="329"/>
      <c r="AO686" s="329"/>
      <c r="AP686" s="329"/>
      <c r="AQ686" s="329"/>
      <c r="AR686" s="329"/>
      <c r="AS686" s="329"/>
      <c r="AT686" s="329"/>
      <c r="AU686" s="329"/>
      <c r="AV686" s="330"/>
    </row>
    <row r="687" spans="15:48" x14ac:dyDescent="0.2">
      <c r="O687" s="473"/>
      <c r="P687" s="328"/>
      <c r="Q687" s="328"/>
      <c r="R687" s="328"/>
      <c r="S687" s="328"/>
      <c r="T687" s="328"/>
      <c r="U687" s="328"/>
      <c r="V687" s="328"/>
      <c r="W687" s="328"/>
      <c r="X687" s="328"/>
      <c r="Y687" s="328"/>
      <c r="Z687" s="328"/>
      <c r="AA687" s="328"/>
      <c r="AB687" s="328"/>
      <c r="AC687" s="328"/>
      <c r="AD687" s="329"/>
      <c r="AE687" s="329"/>
      <c r="AF687" s="329"/>
      <c r="AG687" s="329"/>
      <c r="AH687" s="329"/>
      <c r="AI687" s="329"/>
      <c r="AJ687" s="329"/>
      <c r="AK687" s="329"/>
      <c r="AL687" s="329"/>
      <c r="AM687" s="329"/>
      <c r="AN687" s="329"/>
      <c r="AO687" s="329"/>
      <c r="AP687" s="329"/>
      <c r="AQ687" s="329"/>
      <c r="AR687" s="329"/>
      <c r="AS687" s="329"/>
      <c r="AT687" s="329"/>
      <c r="AU687" s="329"/>
      <c r="AV687" s="330"/>
    </row>
    <row r="688" spans="15:48" x14ac:dyDescent="0.2">
      <c r="O688" s="473"/>
      <c r="P688" s="328"/>
      <c r="Q688" s="328"/>
      <c r="R688" s="328"/>
      <c r="S688" s="328"/>
      <c r="T688" s="328"/>
      <c r="U688" s="328"/>
      <c r="V688" s="328"/>
      <c r="W688" s="328"/>
      <c r="X688" s="328"/>
      <c r="Y688" s="328"/>
      <c r="Z688" s="328"/>
      <c r="AA688" s="328"/>
      <c r="AB688" s="328"/>
      <c r="AC688" s="328"/>
      <c r="AD688" s="329"/>
      <c r="AE688" s="329"/>
      <c r="AF688" s="329"/>
      <c r="AG688" s="329"/>
      <c r="AH688" s="329"/>
      <c r="AI688" s="329"/>
      <c r="AJ688" s="329"/>
      <c r="AK688" s="329"/>
      <c r="AL688" s="329"/>
      <c r="AM688" s="329"/>
      <c r="AN688" s="329"/>
      <c r="AO688" s="329"/>
      <c r="AP688" s="329"/>
      <c r="AQ688" s="329"/>
      <c r="AR688" s="329"/>
      <c r="AS688" s="329"/>
      <c r="AT688" s="329"/>
      <c r="AU688" s="329"/>
      <c r="AV688" s="330"/>
    </row>
    <row r="689" spans="15:48" x14ac:dyDescent="0.2">
      <c r="O689" s="473"/>
      <c r="P689" s="328"/>
      <c r="Q689" s="328"/>
      <c r="R689" s="328"/>
      <c r="S689" s="328"/>
      <c r="T689" s="328"/>
      <c r="U689" s="328"/>
      <c r="V689" s="328"/>
      <c r="W689" s="328"/>
      <c r="X689" s="328"/>
      <c r="Y689" s="328"/>
      <c r="Z689" s="328"/>
      <c r="AA689" s="328"/>
      <c r="AB689" s="328"/>
      <c r="AC689" s="328"/>
      <c r="AD689" s="329"/>
      <c r="AE689" s="329"/>
      <c r="AF689" s="329"/>
      <c r="AG689" s="329"/>
      <c r="AH689" s="329"/>
      <c r="AI689" s="329"/>
      <c r="AJ689" s="329"/>
      <c r="AK689" s="329"/>
      <c r="AL689" s="329"/>
      <c r="AM689" s="329"/>
      <c r="AN689" s="329"/>
      <c r="AO689" s="329"/>
      <c r="AP689" s="329"/>
      <c r="AQ689" s="329"/>
      <c r="AR689" s="329"/>
      <c r="AS689" s="329"/>
      <c r="AT689" s="329"/>
      <c r="AU689" s="329"/>
      <c r="AV689" s="330"/>
    </row>
    <row r="690" spans="15:48" x14ac:dyDescent="0.2">
      <c r="O690" s="473"/>
      <c r="P690" s="328"/>
      <c r="Q690" s="328"/>
      <c r="R690" s="328"/>
      <c r="S690" s="328"/>
      <c r="T690" s="328"/>
      <c r="U690" s="328"/>
      <c r="V690" s="328"/>
      <c r="W690" s="328"/>
      <c r="X690" s="328"/>
      <c r="Y690" s="328"/>
      <c r="Z690" s="328"/>
      <c r="AA690" s="328"/>
      <c r="AB690" s="328"/>
      <c r="AC690" s="328"/>
      <c r="AD690" s="329"/>
      <c r="AE690" s="329"/>
      <c r="AF690" s="329"/>
      <c r="AG690" s="329"/>
      <c r="AH690" s="329"/>
      <c r="AI690" s="329"/>
      <c r="AJ690" s="329"/>
      <c r="AK690" s="329"/>
      <c r="AL690" s="329"/>
      <c r="AM690" s="329"/>
      <c r="AN690" s="329"/>
      <c r="AO690" s="329"/>
      <c r="AP690" s="329"/>
      <c r="AQ690" s="329"/>
      <c r="AR690" s="329"/>
      <c r="AS690" s="329"/>
      <c r="AT690" s="329"/>
      <c r="AU690" s="329"/>
      <c r="AV690" s="330"/>
    </row>
    <row r="691" spans="15:48" x14ac:dyDescent="0.2">
      <c r="O691" s="473"/>
      <c r="P691" s="328"/>
      <c r="Q691" s="328"/>
      <c r="R691" s="328"/>
      <c r="S691" s="328"/>
      <c r="T691" s="328"/>
      <c r="U691" s="328"/>
      <c r="V691" s="328"/>
      <c r="W691" s="328"/>
      <c r="X691" s="328"/>
      <c r="Y691" s="328"/>
      <c r="Z691" s="328"/>
      <c r="AA691" s="328"/>
      <c r="AB691" s="328"/>
      <c r="AC691" s="328"/>
      <c r="AD691" s="329"/>
      <c r="AE691" s="329"/>
      <c r="AF691" s="329"/>
      <c r="AG691" s="329"/>
      <c r="AH691" s="329"/>
      <c r="AI691" s="329"/>
      <c r="AJ691" s="329"/>
      <c r="AK691" s="329"/>
      <c r="AL691" s="329"/>
      <c r="AM691" s="329"/>
      <c r="AN691" s="329"/>
      <c r="AO691" s="329"/>
      <c r="AP691" s="329"/>
      <c r="AQ691" s="329"/>
      <c r="AR691" s="329"/>
      <c r="AS691" s="329"/>
      <c r="AT691" s="329"/>
      <c r="AU691" s="329"/>
      <c r="AV691" s="330"/>
    </row>
    <row r="692" spans="15:48" x14ac:dyDescent="0.2">
      <c r="O692" s="473"/>
      <c r="P692" s="328"/>
      <c r="Q692" s="328"/>
      <c r="R692" s="328"/>
      <c r="S692" s="328"/>
      <c r="T692" s="328"/>
      <c r="U692" s="328"/>
      <c r="V692" s="328"/>
      <c r="W692" s="328"/>
      <c r="X692" s="328"/>
      <c r="Y692" s="328"/>
      <c r="Z692" s="328"/>
      <c r="AA692" s="328"/>
      <c r="AB692" s="328"/>
      <c r="AC692" s="328"/>
      <c r="AD692" s="329"/>
      <c r="AE692" s="329"/>
      <c r="AF692" s="329"/>
      <c r="AG692" s="329"/>
      <c r="AH692" s="329"/>
      <c r="AI692" s="329"/>
      <c r="AJ692" s="329"/>
      <c r="AK692" s="329"/>
      <c r="AL692" s="329"/>
      <c r="AM692" s="329"/>
      <c r="AN692" s="329"/>
      <c r="AO692" s="329"/>
      <c r="AP692" s="329"/>
      <c r="AQ692" s="329"/>
      <c r="AR692" s="329"/>
      <c r="AS692" s="329"/>
      <c r="AT692" s="329"/>
      <c r="AU692" s="329"/>
      <c r="AV692" s="330"/>
    </row>
    <row r="693" spans="15:48" x14ac:dyDescent="0.2">
      <c r="O693" s="473"/>
      <c r="P693" s="328"/>
      <c r="Q693" s="328"/>
      <c r="R693" s="328"/>
      <c r="S693" s="328"/>
      <c r="T693" s="328"/>
      <c r="U693" s="328"/>
      <c r="V693" s="328"/>
      <c r="W693" s="328"/>
      <c r="X693" s="328"/>
      <c r="Y693" s="328"/>
      <c r="Z693" s="328"/>
      <c r="AA693" s="328"/>
      <c r="AB693" s="328"/>
      <c r="AC693" s="328"/>
      <c r="AD693" s="329"/>
      <c r="AE693" s="329"/>
      <c r="AF693" s="329"/>
      <c r="AG693" s="329"/>
      <c r="AH693" s="329"/>
      <c r="AI693" s="329"/>
      <c r="AJ693" s="329"/>
      <c r="AK693" s="329"/>
      <c r="AL693" s="329"/>
      <c r="AM693" s="329"/>
      <c r="AN693" s="329"/>
      <c r="AO693" s="329"/>
      <c r="AP693" s="329"/>
      <c r="AQ693" s="329"/>
      <c r="AR693" s="329"/>
      <c r="AS693" s="329"/>
      <c r="AT693" s="329"/>
      <c r="AU693" s="329"/>
      <c r="AV693" s="330"/>
    </row>
    <row r="694" spans="15:48" x14ac:dyDescent="0.2">
      <c r="O694" s="473"/>
      <c r="P694" s="328"/>
      <c r="Q694" s="328"/>
      <c r="R694" s="328"/>
      <c r="S694" s="328"/>
      <c r="T694" s="328"/>
      <c r="U694" s="328"/>
      <c r="V694" s="328"/>
      <c r="W694" s="328"/>
      <c r="X694" s="328"/>
      <c r="Y694" s="328"/>
      <c r="Z694" s="328"/>
      <c r="AA694" s="328"/>
      <c r="AB694" s="328"/>
      <c r="AC694" s="328"/>
      <c r="AD694" s="329"/>
      <c r="AE694" s="329"/>
      <c r="AF694" s="329"/>
      <c r="AG694" s="329"/>
      <c r="AH694" s="329"/>
      <c r="AI694" s="329"/>
      <c r="AJ694" s="329"/>
      <c r="AK694" s="329"/>
      <c r="AL694" s="329"/>
      <c r="AM694" s="329"/>
      <c r="AN694" s="329"/>
      <c r="AO694" s="329"/>
      <c r="AP694" s="329"/>
      <c r="AQ694" s="329"/>
      <c r="AR694" s="329"/>
      <c r="AS694" s="329"/>
      <c r="AT694" s="329"/>
      <c r="AU694" s="329"/>
      <c r="AV694" s="330"/>
    </row>
    <row r="695" spans="15:48" x14ac:dyDescent="0.2">
      <c r="O695" s="473"/>
      <c r="P695" s="328"/>
      <c r="Q695" s="328"/>
      <c r="R695" s="328"/>
      <c r="S695" s="328"/>
      <c r="T695" s="328"/>
      <c r="U695" s="328"/>
      <c r="V695" s="328"/>
      <c r="W695" s="328"/>
      <c r="X695" s="328"/>
      <c r="Y695" s="328"/>
      <c r="Z695" s="328"/>
      <c r="AA695" s="328"/>
      <c r="AB695" s="328"/>
      <c r="AC695" s="328"/>
      <c r="AD695" s="329"/>
      <c r="AE695" s="329"/>
      <c r="AF695" s="329"/>
      <c r="AG695" s="329"/>
      <c r="AH695" s="329"/>
      <c r="AI695" s="329"/>
      <c r="AJ695" s="329"/>
      <c r="AK695" s="329"/>
      <c r="AL695" s="329"/>
      <c r="AM695" s="329"/>
      <c r="AN695" s="329"/>
      <c r="AO695" s="329"/>
      <c r="AP695" s="329"/>
      <c r="AQ695" s="329"/>
      <c r="AR695" s="329"/>
      <c r="AS695" s="329"/>
      <c r="AT695" s="329"/>
      <c r="AU695" s="329"/>
      <c r="AV695" s="330"/>
    </row>
    <row r="696" spans="15:48" x14ac:dyDescent="0.2">
      <c r="O696" s="473"/>
      <c r="P696" s="328"/>
      <c r="Q696" s="328"/>
      <c r="R696" s="328"/>
      <c r="S696" s="328"/>
      <c r="T696" s="328"/>
      <c r="U696" s="328"/>
      <c r="V696" s="328"/>
      <c r="W696" s="328"/>
      <c r="X696" s="328"/>
      <c r="Y696" s="328"/>
      <c r="Z696" s="328"/>
      <c r="AA696" s="328"/>
      <c r="AB696" s="328"/>
      <c r="AC696" s="328"/>
      <c r="AD696" s="329"/>
      <c r="AE696" s="329"/>
      <c r="AF696" s="329"/>
      <c r="AG696" s="329"/>
      <c r="AH696" s="329"/>
      <c r="AI696" s="329"/>
      <c r="AJ696" s="329"/>
      <c r="AK696" s="329"/>
      <c r="AL696" s="329"/>
      <c r="AM696" s="329"/>
      <c r="AN696" s="329"/>
      <c r="AO696" s="329"/>
      <c r="AP696" s="329"/>
      <c r="AQ696" s="329"/>
      <c r="AR696" s="329"/>
      <c r="AS696" s="329"/>
      <c r="AT696" s="329"/>
      <c r="AU696" s="329"/>
      <c r="AV696" s="330"/>
    </row>
    <row r="697" spans="15:48" x14ac:dyDescent="0.2">
      <c r="O697" s="473"/>
      <c r="P697" s="328"/>
      <c r="Q697" s="328"/>
      <c r="R697" s="328"/>
      <c r="S697" s="328"/>
      <c r="T697" s="328"/>
      <c r="U697" s="328"/>
      <c r="V697" s="328"/>
      <c r="W697" s="328"/>
      <c r="X697" s="328"/>
      <c r="Y697" s="328"/>
      <c r="Z697" s="328"/>
      <c r="AA697" s="328"/>
      <c r="AB697" s="328"/>
      <c r="AC697" s="328"/>
      <c r="AD697" s="329"/>
      <c r="AE697" s="329"/>
      <c r="AF697" s="329"/>
      <c r="AG697" s="329"/>
      <c r="AH697" s="329"/>
      <c r="AI697" s="329"/>
      <c r="AJ697" s="329"/>
      <c r="AK697" s="329"/>
      <c r="AL697" s="329"/>
      <c r="AM697" s="329"/>
      <c r="AN697" s="329"/>
      <c r="AO697" s="329"/>
      <c r="AP697" s="329"/>
      <c r="AQ697" s="329"/>
      <c r="AR697" s="329"/>
      <c r="AS697" s="329"/>
      <c r="AT697" s="329"/>
      <c r="AU697" s="329"/>
      <c r="AV697" s="330"/>
    </row>
    <row r="698" spans="15:48" x14ac:dyDescent="0.2">
      <c r="O698" s="473"/>
      <c r="P698" s="328"/>
      <c r="Q698" s="328"/>
      <c r="R698" s="328"/>
      <c r="S698" s="328"/>
      <c r="T698" s="328"/>
      <c r="U698" s="328"/>
      <c r="V698" s="328"/>
      <c r="W698" s="328"/>
      <c r="X698" s="328"/>
      <c r="Y698" s="328"/>
      <c r="Z698" s="328"/>
      <c r="AA698" s="328"/>
      <c r="AB698" s="328"/>
      <c r="AC698" s="328"/>
      <c r="AD698" s="329"/>
      <c r="AE698" s="329"/>
      <c r="AF698" s="329"/>
      <c r="AG698" s="329"/>
      <c r="AH698" s="329"/>
      <c r="AI698" s="329"/>
      <c r="AJ698" s="329"/>
      <c r="AK698" s="329"/>
      <c r="AL698" s="329"/>
      <c r="AM698" s="329"/>
      <c r="AN698" s="329"/>
      <c r="AO698" s="329"/>
      <c r="AP698" s="329"/>
      <c r="AQ698" s="329"/>
      <c r="AR698" s="329"/>
      <c r="AS698" s="329"/>
      <c r="AT698" s="329"/>
      <c r="AU698" s="329"/>
      <c r="AV698" s="330"/>
    </row>
    <row r="699" spans="15:48" x14ac:dyDescent="0.2">
      <c r="O699" s="473"/>
      <c r="P699" s="328"/>
      <c r="Q699" s="328"/>
      <c r="R699" s="328"/>
      <c r="S699" s="328"/>
      <c r="T699" s="328"/>
      <c r="U699" s="328"/>
      <c r="V699" s="328"/>
      <c r="W699" s="328"/>
      <c r="X699" s="328"/>
      <c r="Y699" s="328"/>
      <c r="Z699" s="328"/>
      <c r="AA699" s="328"/>
      <c r="AB699" s="328"/>
      <c r="AC699" s="328"/>
      <c r="AD699" s="329"/>
      <c r="AE699" s="329"/>
      <c r="AF699" s="329"/>
      <c r="AG699" s="329"/>
      <c r="AH699" s="329"/>
      <c r="AI699" s="329"/>
      <c r="AJ699" s="329"/>
      <c r="AK699" s="329"/>
      <c r="AL699" s="329"/>
      <c r="AM699" s="329"/>
      <c r="AN699" s="329"/>
      <c r="AO699" s="329"/>
      <c r="AP699" s="329"/>
      <c r="AQ699" s="329"/>
      <c r="AR699" s="329"/>
      <c r="AS699" s="329"/>
      <c r="AT699" s="329"/>
      <c r="AU699" s="329"/>
      <c r="AV699" s="330"/>
    </row>
    <row r="700" spans="15:48" x14ac:dyDescent="0.2">
      <c r="O700" s="473"/>
      <c r="P700" s="328"/>
      <c r="Q700" s="328"/>
      <c r="R700" s="328"/>
      <c r="S700" s="328"/>
      <c r="T700" s="328"/>
      <c r="U700" s="328"/>
      <c r="V700" s="328"/>
      <c r="W700" s="328"/>
      <c r="X700" s="328"/>
      <c r="Y700" s="328"/>
      <c r="Z700" s="328"/>
      <c r="AA700" s="328"/>
      <c r="AB700" s="328"/>
      <c r="AC700" s="328"/>
      <c r="AD700" s="329"/>
      <c r="AE700" s="329"/>
      <c r="AF700" s="329"/>
      <c r="AG700" s="329"/>
      <c r="AH700" s="329"/>
      <c r="AI700" s="329"/>
      <c r="AJ700" s="329"/>
      <c r="AK700" s="329"/>
      <c r="AL700" s="329"/>
      <c r="AM700" s="329"/>
      <c r="AN700" s="329"/>
      <c r="AO700" s="329"/>
      <c r="AP700" s="329"/>
      <c r="AQ700" s="329"/>
      <c r="AR700" s="329"/>
      <c r="AS700" s="329"/>
      <c r="AT700" s="329"/>
      <c r="AU700" s="329"/>
      <c r="AV700" s="330"/>
    </row>
    <row r="701" spans="15:48" x14ac:dyDescent="0.2">
      <c r="O701" s="473"/>
      <c r="P701" s="328"/>
      <c r="Q701" s="328"/>
      <c r="R701" s="328"/>
      <c r="S701" s="328"/>
      <c r="T701" s="328"/>
      <c r="U701" s="328"/>
      <c r="V701" s="328"/>
      <c r="W701" s="328"/>
      <c r="X701" s="328"/>
      <c r="Y701" s="328"/>
      <c r="Z701" s="328"/>
      <c r="AA701" s="328"/>
      <c r="AB701" s="328"/>
      <c r="AC701" s="328"/>
      <c r="AD701" s="329"/>
      <c r="AE701" s="329"/>
      <c r="AF701" s="329"/>
      <c r="AG701" s="329"/>
      <c r="AH701" s="329"/>
      <c r="AI701" s="329"/>
      <c r="AJ701" s="329"/>
      <c r="AK701" s="329"/>
      <c r="AL701" s="329"/>
      <c r="AM701" s="329"/>
      <c r="AN701" s="329"/>
      <c r="AO701" s="329"/>
      <c r="AP701" s="329"/>
      <c r="AQ701" s="329"/>
      <c r="AR701" s="329"/>
      <c r="AS701" s="329"/>
      <c r="AT701" s="329"/>
      <c r="AU701" s="329"/>
      <c r="AV701" s="330"/>
    </row>
    <row r="702" spans="15:48" x14ac:dyDescent="0.2">
      <c r="O702" s="473"/>
      <c r="P702" s="328"/>
      <c r="Q702" s="328"/>
      <c r="R702" s="328"/>
      <c r="S702" s="328"/>
      <c r="T702" s="328"/>
      <c r="U702" s="328"/>
      <c r="V702" s="328"/>
      <c r="W702" s="328"/>
      <c r="X702" s="328"/>
      <c r="Y702" s="328"/>
      <c r="Z702" s="328"/>
      <c r="AA702" s="328"/>
      <c r="AB702" s="328"/>
      <c r="AC702" s="328"/>
      <c r="AD702" s="329"/>
      <c r="AE702" s="329"/>
      <c r="AF702" s="329"/>
      <c r="AG702" s="329"/>
      <c r="AH702" s="329"/>
      <c r="AI702" s="329"/>
      <c r="AJ702" s="329"/>
      <c r="AK702" s="329"/>
      <c r="AL702" s="329"/>
      <c r="AM702" s="329"/>
      <c r="AN702" s="329"/>
      <c r="AO702" s="329"/>
      <c r="AP702" s="329"/>
      <c r="AQ702" s="329"/>
      <c r="AR702" s="329"/>
      <c r="AS702" s="329"/>
      <c r="AT702" s="329"/>
      <c r="AU702" s="329"/>
      <c r="AV702" s="330"/>
    </row>
    <row r="703" spans="15:48" x14ac:dyDescent="0.2">
      <c r="O703" s="473"/>
      <c r="P703" s="328"/>
      <c r="Q703" s="328"/>
      <c r="R703" s="328"/>
      <c r="S703" s="328"/>
      <c r="T703" s="328"/>
      <c r="U703" s="328"/>
      <c r="V703" s="328"/>
      <c r="W703" s="328"/>
      <c r="X703" s="328"/>
      <c r="Y703" s="328"/>
      <c r="Z703" s="328"/>
      <c r="AA703" s="328"/>
      <c r="AB703" s="328"/>
      <c r="AC703" s="328"/>
      <c r="AD703" s="329"/>
      <c r="AE703" s="329"/>
      <c r="AF703" s="329"/>
      <c r="AG703" s="329"/>
      <c r="AH703" s="329"/>
      <c r="AI703" s="329"/>
      <c r="AJ703" s="329"/>
      <c r="AK703" s="329"/>
      <c r="AL703" s="329"/>
      <c r="AM703" s="329"/>
      <c r="AN703" s="329"/>
      <c r="AO703" s="329"/>
      <c r="AP703" s="329"/>
      <c r="AQ703" s="329"/>
      <c r="AR703" s="329"/>
      <c r="AS703" s="329"/>
      <c r="AT703" s="329"/>
      <c r="AU703" s="329"/>
      <c r="AV703" s="330"/>
    </row>
    <row r="704" spans="15:48" x14ac:dyDescent="0.2">
      <c r="O704" s="473"/>
      <c r="P704" s="328"/>
      <c r="Q704" s="328"/>
      <c r="R704" s="328"/>
      <c r="S704" s="328"/>
      <c r="T704" s="328"/>
      <c r="U704" s="328"/>
      <c r="V704" s="328"/>
      <c r="W704" s="328"/>
      <c r="X704" s="328"/>
      <c r="Y704" s="328"/>
      <c r="Z704" s="328"/>
      <c r="AA704" s="328"/>
      <c r="AB704" s="328"/>
      <c r="AC704" s="328"/>
      <c r="AD704" s="329"/>
      <c r="AE704" s="329"/>
      <c r="AF704" s="329"/>
      <c r="AG704" s="329"/>
      <c r="AH704" s="329"/>
      <c r="AI704" s="329"/>
      <c r="AJ704" s="329"/>
      <c r="AK704" s="329"/>
      <c r="AL704" s="329"/>
      <c r="AM704" s="329"/>
      <c r="AN704" s="329"/>
      <c r="AO704" s="329"/>
      <c r="AP704" s="329"/>
      <c r="AQ704" s="329"/>
      <c r="AR704" s="329"/>
      <c r="AS704" s="329"/>
      <c r="AT704" s="329"/>
      <c r="AU704" s="329"/>
      <c r="AV704" s="330"/>
    </row>
    <row r="705" spans="15:48" x14ac:dyDescent="0.2">
      <c r="O705" s="473"/>
      <c r="P705" s="328"/>
      <c r="Q705" s="328"/>
      <c r="R705" s="328"/>
      <c r="S705" s="328"/>
      <c r="T705" s="328"/>
      <c r="U705" s="328"/>
      <c r="V705" s="328"/>
      <c r="W705" s="328"/>
      <c r="X705" s="328"/>
      <c r="Y705" s="328"/>
      <c r="Z705" s="328"/>
      <c r="AA705" s="328"/>
      <c r="AB705" s="328"/>
      <c r="AC705" s="328"/>
      <c r="AD705" s="329"/>
      <c r="AE705" s="329"/>
      <c r="AF705" s="329"/>
      <c r="AG705" s="329"/>
      <c r="AH705" s="329"/>
      <c r="AI705" s="329"/>
      <c r="AJ705" s="329"/>
      <c r="AK705" s="329"/>
      <c r="AL705" s="329"/>
      <c r="AM705" s="329"/>
      <c r="AN705" s="329"/>
      <c r="AO705" s="329"/>
      <c r="AP705" s="329"/>
      <c r="AQ705" s="329"/>
      <c r="AR705" s="329"/>
      <c r="AS705" s="329"/>
      <c r="AT705" s="329"/>
      <c r="AU705" s="329"/>
      <c r="AV705" s="330"/>
    </row>
    <row r="706" spans="15:48" x14ac:dyDescent="0.2">
      <c r="O706" s="473"/>
      <c r="P706" s="328"/>
      <c r="Q706" s="328"/>
      <c r="R706" s="328"/>
      <c r="S706" s="328"/>
      <c r="T706" s="328"/>
      <c r="U706" s="328"/>
      <c r="V706" s="328"/>
      <c r="W706" s="328"/>
      <c r="X706" s="328"/>
      <c r="Y706" s="328"/>
      <c r="Z706" s="328"/>
      <c r="AA706" s="328"/>
      <c r="AB706" s="328"/>
      <c r="AC706" s="328"/>
      <c r="AD706" s="329"/>
      <c r="AE706" s="329"/>
      <c r="AF706" s="329"/>
      <c r="AG706" s="329"/>
      <c r="AH706" s="329"/>
      <c r="AI706" s="329"/>
      <c r="AJ706" s="329"/>
      <c r="AK706" s="329"/>
      <c r="AL706" s="329"/>
      <c r="AM706" s="329"/>
      <c r="AN706" s="329"/>
      <c r="AO706" s="329"/>
      <c r="AP706" s="329"/>
      <c r="AQ706" s="329"/>
      <c r="AR706" s="329"/>
      <c r="AS706" s="329"/>
      <c r="AT706" s="329"/>
      <c r="AU706" s="329"/>
      <c r="AV706" s="330"/>
    </row>
    <row r="707" spans="15:48" x14ac:dyDescent="0.2">
      <c r="O707" s="473"/>
      <c r="P707" s="328"/>
      <c r="Q707" s="328"/>
      <c r="R707" s="328"/>
      <c r="S707" s="328"/>
      <c r="T707" s="328"/>
      <c r="U707" s="328"/>
      <c r="V707" s="328"/>
      <c r="W707" s="328"/>
      <c r="X707" s="328"/>
      <c r="Y707" s="328"/>
      <c r="Z707" s="328"/>
      <c r="AA707" s="328"/>
      <c r="AB707" s="328"/>
      <c r="AC707" s="328"/>
      <c r="AD707" s="329"/>
      <c r="AE707" s="329"/>
      <c r="AF707" s="329"/>
      <c r="AG707" s="329"/>
      <c r="AH707" s="329"/>
      <c r="AI707" s="329"/>
      <c r="AJ707" s="329"/>
      <c r="AK707" s="329"/>
      <c r="AL707" s="329"/>
      <c r="AM707" s="329"/>
      <c r="AN707" s="329"/>
      <c r="AO707" s="329"/>
      <c r="AP707" s="329"/>
      <c r="AQ707" s="329"/>
      <c r="AR707" s="329"/>
      <c r="AS707" s="329"/>
      <c r="AT707" s="329"/>
      <c r="AU707" s="329"/>
      <c r="AV707" s="330"/>
    </row>
    <row r="708" spans="15:48" x14ac:dyDescent="0.2">
      <c r="O708" s="473"/>
      <c r="P708" s="328"/>
      <c r="Q708" s="328"/>
      <c r="R708" s="328"/>
      <c r="S708" s="328"/>
      <c r="T708" s="328"/>
      <c r="U708" s="328"/>
      <c r="V708" s="328"/>
      <c r="W708" s="328"/>
      <c r="X708" s="328"/>
      <c r="Y708" s="328"/>
      <c r="Z708" s="328"/>
      <c r="AA708" s="328"/>
      <c r="AB708" s="328"/>
      <c r="AC708" s="328"/>
      <c r="AD708" s="329"/>
      <c r="AE708" s="329"/>
      <c r="AF708" s="329"/>
      <c r="AG708" s="329"/>
      <c r="AH708" s="329"/>
      <c r="AI708" s="329"/>
      <c r="AJ708" s="329"/>
      <c r="AK708" s="329"/>
      <c r="AL708" s="329"/>
      <c r="AM708" s="329"/>
      <c r="AN708" s="329"/>
      <c r="AO708" s="329"/>
      <c r="AP708" s="329"/>
      <c r="AQ708" s="329"/>
      <c r="AR708" s="329"/>
      <c r="AS708" s="329"/>
      <c r="AT708" s="329"/>
      <c r="AU708" s="329"/>
      <c r="AV708" s="330"/>
    </row>
    <row r="709" spans="15:48" x14ac:dyDescent="0.2">
      <c r="O709" s="473"/>
    </row>
    <row r="710" spans="15:48" x14ac:dyDescent="0.2">
      <c r="O710" s="473"/>
    </row>
    <row r="711" spans="15:48" x14ac:dyDescent="0.2">
      <c r="O711" s="473"/>
    </row>
    <row r="712" spans="15:48" x14ac:dyDescent="0.2">
      <c r="O712" s="473"/>
    </row>
    <row r="713" spans="15:48" x14ac:dyDescent="0.2">
      <c r="O713" s="473"/>
    </row>
    <row r="714" spans="15:48" x14ac:dyDescent="0.2">
      <c r="O714" s="473"/>
    </row>
    <row r="715" spans="15:48" x14ac:dyDescent="0.2">
      <c r="O715" s="473"/>
    </row>
    <row r="716" spans="15:48" x14ac:dyDescent="0.2">
      <c r="O716" s="473"/>
    </row>
    <row r="717" spans="15:48" x14ac:dyDescent="0.2">
      <c r="O717" s="473"/>
    </row>
    <row r="718" spans="15:48" x14ac:dyDescent="0.2">
      <c r="O718" s="473"/>
    </row>
    <row r="719" spans="15:48" x14ac:dyDescent="0.2">
      <c r="O719" s="473"/>
    </row>
    <row r="720" spans="15:48" x14ac:dyDescent="0.2">
      <c r="O720" s="473"/>
    </row>
    <row r="721" spans="15:15" x14ac:dyDescent="0.2">
      <c r="O721" s="473"/>
    </row>
    <row r="722" spans="15:15" x14ac:dyDescent="0.2">
      <c r="O722" s="473"/>
    </row>
    <row r="723" spans="15:15" x14ac:dyDescent="0.2">
      <c r="O723" s="473"/>
    </row>
    <row r="724" spans="15:15" x14ac:dyDescent="0.2">
      <c r="O724" s="473"/>
    </row>
    <row r="725" spans="15:15" x14ac:dyDescent="0.2">
      <c r="O725" s="473"/>
    </row>
    <row r="726" spans="15:15" x14ac:dyDescent="0.2">
      <c r="O726" s="473"/>
    </row>
  </sheetData>
  <mergeCells count="61">
    <mergeCell ref="A6:B6"/>
    <mergeCell ref="A1:B1"/>
    <mergeCell ref="A2:B2"/>
    <mergeCell ref="A3:B3"/>
    <mergeCell ref="A4:B4"/>
    <mergeCell ref="A5:B5"/>
    <mergeCell ref="A49:O49"/>
    <mergeCell ref="A7:O7"/>
    <mergeCell ref="A9:K9"/>
    <mergeCell ref="A12:O12"/>
    <mergeCell ref="A13:O13"/>
    <mergeCell ref="A33:O33"/>
    <mergeCell ref="A39:O39"/>
    <mergeCell ref="A40:O40"/>
    <mergeCell ref="A43:O43"/>
    <mergeCell ref="A44:O44"/>
    <mergeCell ref="A45:B45"/>
    <mergeCell ref="A48:O48"/>
    <mergeCell ref="A71:O71"/>
    <mergeCell ref="A52:O52"/>
    <mergeCell ref="A53:O53"/>
    <mergeCell ref="A56:O56"/>
    <mergeCell ref="A57:O57"/>
    <mergeCell ref="A58:O58"/>
    <mergeCell ref="A61:O61"/>
    <mergeCell ref="A62:O62"/>
    <mergeCell ref="A65:O65"/>
    <mergeCell ref="A66:O66"/>
    <mergeCell ref="A67:G67"/>
    <mergeCell ref="A70:O70"/>
    <mergeCell ref="A95:O95"/>
    <mergeCell ref="A74:O74"/>
    <mergeCell ref="A75:O75"/>
    <mergeCell ref="A78:O78"/>
    <mergeCell ref="A79:G79"/>
    <mergeCell ref="A82:O82"/>
    <mergeCell ref="A83:O83"/>
    <mergeCell ref="A86:O86"/>
    <mergeCell ref="A87:O87"/>
    <mergeCell ref="A90:O90"/>
    <mergeCell ref="A91:G91"/>
    <mergeCell ref="A94:O94"/>
    <mergeCell ref="A121:L121"/>
    <mergeCell ref="A98:O98"/>
    <mergeCell ref="A99:O99"/>
    <mergeCell ref="A102:G102"/>
    <mergeCell ref="A105:O105"/>
    <mergeCell ref="A106:O106"/>
    <mergeCell ref="A109:O109"/>
    <mergeCell ref="A110:O110"/>
    <mergeCell ref="A113:O113"/>
    <mergeCell ref="A114:O114"/>
    <mergeCell ref="A117:L117"/>
    <mergeCell ref="A118:L118"/>
    <mergeCell ref="A130:H130"/>
    <mergeCell ref="A122:L122"/>
    <mergeCell ref="A125:L125"/>
    <mergeCell ref="A126:L126"/>
    <mergeCell ref="A127:H127"/>
    <mergeCell ref="A128:H128"/>
    <mergeCell ref="A129:H129"/>
  </mergeCells>
  <conditionalFormatting sqref="F14:F32">
    <cfRule type="cellIs" dxfId="1" priority="1" operator="greaterThan">
      <formula>10</formula>
    </cfRule>
    <cfRule type="cellIs" dxfId="0" priority="2" operator="greaterThan">
      <formula>5</formula>
    </cfRule>
  </conditionalFormatting>
  <printOptions horizontalCentered="1"/>
  <pageMargins left="0.7" right="0.7" top="0.75" bottom="0.75" header="0.3" footer="0.3"/>
  <pageSetup paperSize="9" scale="44" fitToHeight="0" orientation="landscape" r:id="rId1"/>
  <headerFooter alignWithMargins="0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7"/>
  <sheetViews>
    <sheetView topLeftCell="D16" zoomScaleNormal="100" workbookViewId="0">
      <selection activeCell="P32" sqref="P32"/>
    </sheetView>
  </sheetViews>
  <sheetFormatPr defaultColWidth="8.85546875" defaultRowHeight="12" customHeight="1" x14ac:dyDescent="0.2"/>
  <cols>
    <col min="1" max="1" width="15" style="4" customWidth="1"/>
    <col min="2" max="2" width="15.42578125" style="4" customWidth="1"/>
    <col min="3" max="3" width="17.28515625" style="4" bestFit="1" customWidth="1"/>
    <col min="4" max="4" width="13.140625" style="4" bestFit="1" customWidth="1"/>
    <col min="5" max="5" width="14.28515625" style="4" customWidth="1"/>
    <col min="6" max="6" width="17.28515625" style="4" bestFit="1" customWidth="1"/>
    <col min="7" max="7" width="15" style="4" customWidth="1"/>
    <col min="8" max="8" width="14" style="4" customWidth="1"/>
    <col min="9" max="9" width="13.85546875" style="4" customWidth="1"/>
    <col min="10" max="10" width="12.7109375" style="4" customWidth="1"/>
    <col min="11" max="11" width="14.85546875" style="4" customWidth="1"/>
    <col min="12" max="16" width="17.28515625" style="4" customWidth="1"/>
    <col min="17" max="17" width="17.85546875" style="4" customWidth="1"/>
    <col min="18" max="18" width="12" style="4" customWidth="1"/>
    <col min="19" max="256" width="8.85546875" style="4"/>
    <col min="257" max="257" width="12.28515625" style="4" customWidth="1"/>
    <col min="258" max="258" width="15.42578125" style="4" customWidth="1"/>
    <col min="259" max="259" width="17.28515625" style="4" bestFit="1" customWidth="1"/>
    <col min="260" max="260" width="13.140625" style="4" bestFit="1" customWidth="1"/>
    <col min="261" max="261" width="14.28515625" style="4" customWidth="1"/>
    <col min="262" max="262" width="17.28515625" style="4" bestFit="1" customWidth="1"/>
    <col min="263" max="263" width="15" style="4" customWidth="1"/>
    <col min="264" max="264" width="14" style="4" customWidth="1"/>
    <col min="265" max="265" width="13.85546875" style="4" customWidth="1"/>
    <col min="266" max="266" width="12.7109375" style="4" customWidth="1"/>
    <col min="267" max="267" width="14.85546875" style="4" customWidth="1"/>
    <col min="268" max="272" width="17.28515625" style="4" customWidth="1"/>
    <col min="273" max="273" width="17.85546875" style="4" customWidth="1"/>
    <col min="274" max="274" width="12" style="4" customWidth="1"/>
    <col min="275" max="512" width="8.85546875" style="4"/>
    <col min="513" max="513" width="12.28515625" style="4" customWidth="1"/>
    <col min="514" max="514" width="15.42578125" style="4" customWidth="1"/>
    <col min="515" max="515" width="17.28515625" style="4" bestFit="1" customWidth="1"/>
    <col min="516" max="516" width="13.140625" style="4" bestFit="1" customWidth="1"/>
    <col min="517" max="517" width="14.28515625" style="4" customWidth="1"/>
    <col min="518" max="518" width="17.28515625" style="4" bestFit="1" customWidth="1"/>
    <col min="519" max="519" width="15" style="4" customWidth="1"/>
    <col min="520" max="520" width="14" style="4" customWidth="1"/>
    <col min="521" max="521" width="13.85546875" style="4" customWidth="1"/>
    <col min="522" max="522" width="12.7109375" style="4" customWidth="1"/>
    <col min="523" max="523" width="14.85546875" style="4" customWidth="1"/>
    <col min="524" max="528" width="17.28515625" style="4" customWidth="1"/>
    <col min="529" max="529" width="17.85546875" style="4" customWidth="1"/>
    <col min="530" max="530" width="12" style="4" customWidth="1"/>
    <col min="531" max="768" width="8.85546875" style="4"/>
    <col min="769" max="769" width="12.28515625" style="4" customWidth="1"/>
    <col min="770" max="770" width="15.42578125" style="4" customWidth="1"/>
    <col min="771" max="771" width="17.28515625" style="4" bestFit="1" customWidth="1"/>
    <col min="772" max="772" width="13.140625" style="4" bestFit="1" customWidth="1"/>
    <col min="773" max="773" width="14.28515625" style="4" customWidth="1"/>
    <col min="774" max="774" width="17.28515625" style="4" bestFit="1" customWidth="1"/>
    <col min="775" max="775" width="15" style="4" customWidth="1"/>
    <col min="776" max="776" width="14" style="4" customWidth="1"/>
    <col min="777" max="777" width="13.85546875" style="4" customWidth="1"/>
    <col min="778" max="778" width="12.7109375" style="4" customWidth="1"/>
    <col min="779" max="779" width="14.85546875" style="4" customWidth="1"/>
    <col min="780" max="784" width="17.28515625" style="4" customWidth="1"/>
    <col min="785" max="785" width="17.85546875" style="4" customWidth="1"/>
    <col min="786" max="786" width="12" style="4" customWidth="1"/>
    <col min="787" max="1024" width="8.85546875" style="4"/>
    <col min="1025" max="1025" width="12.28515625" style="4" customWidth="1"/>
    <col min="1026" max="1026" width="15.42578125" style="4" customWidth="1"/>
    <col min="1027" max="1027" width="17.28515625" style="4" bestFit="1" customWidth="1"/>
    <col min="1028" max="1028" width="13.140625" style="4" bestFit="1" customWidth="1"/>
    <col min="1029" max="1029" width="14.28515625" style="4" customWidth="1"/>
    <col min="1030" max="1030" width="17.28515625" style="4" bestFit="1" customWidth="1"/>
    <col min="1031" max="1031" width="15" style="4" customWidth="1"/>
    <col min="1032" max="1032" width="14" style="4" customWidth="1"/>
    <col min="1033" max="1033" width="13.85546875" style="4" customWidth="1"/>
    <col min="1034" max="1034" width="12.7109375" style="4" customWidth="1"/>
    <col min="1035" max="1035" width="14.85546875" style="4" customWidth="1"/>
    <col min="1036" max="1040" width="17.28515625" style="4" customWidth="1"/>
    <col min="1041" max="1041" width="17.85546875" style="4" customWidth="1"/>
    <col min="1042" max="1042" width="12" style="4" customWidth="1"/>
    <col min="1043" max="1280" width="8.85546875" style="4"/>
    <col min="1281" max="1281" width="12.28515625" style="4" customWidth="1"/>
    <col min="1282" max="1282" width="15.42578125" style="4" customWidth="1"/>
    <col min="1283" max="1283" width="17.28515625" style="4" bestFit="1" customWidth="1"/>
    <col min="1284" max="1284" width="13.140625" style="4" bestFit="1" customWidth="1"/>
    <col min="1285" max="1285" width="14.28515625" style="4" customWidth="1"/>
    <col min="1286" max="1286" width="17.28515625" style="4" bestFit="1" customWidth="1"/>
    <col min="1287" max="1287" width="15" style="4" customWidth="1"/>
    <col min="1288" max="1288" width="14" style="4" customWidth="1"/>
    <col min="1289" max="1289" width="13.85546875" style="4" customWidth="1"/>
    <col min="1290" max="1290" width="12.7109375" style="4" customWidth="1"/>
    <col min="1291" max="1291" width="14.85546875" style="4" customWidth="1"/>
    <col min="1292" max="1296" width="17.28515625" style="4" customWidth="1"/>
    <col min="1297" max="1297" width="17.85546875" style="4" customWidth="1"/>
    <col min="1298" max="1298" width="12" style="4" customWidth="1"/>
    <col min="1299" max="1536" width="8.85546875" style="4"/>
    <col min="1537" max="1537" width="12.28515625" style="4" customWidth="1"/>
    <col min="1538" max="1538" width="15.42578125" style="4" customWidth="1"/>
    <col min="1539" max="1539" width="17.28515625" style="4" bestFit="1" customWidth="1"/>
    <col min="1540" max="1540" width="13.140625" style="4" bestFit="1" customWidth="1"/>
    <col min="1541" max="1541" width="14.28515625" style="4" customWidth="1"/>
    <col min="1542" max="1542" width="17.28515625" style="4" bestFit="1" customWidth="1"/>
    <col min="1543" max="1543" width="15" style="4" customWidth="1"/>
    <col min="1544" max="1544" width="14" style="4" customWidth="1"/>
    <col min="1545" max="1545" width="13.85546875" style="4" customWidth="1"/>
    <col min="1546" max="1546" width="12.7109375" style="4" customWidth="1"/>
    <col min="1547" max="1547" width="14.85546875" style="4" customWidth="1"/>
    <col min="1548" max="1552" width="17.28515625" style="4" customWidth="1"/>
    <col min="1553" max="1553" width="17.85546875" style="4" customWidth="1"/>
    <col min="1554" max="1554" width="12" style="4" customWidth="1"/>
    <col min="1555" max="1792" width="8.85546875" style="4"/>
    <col min="1793" max="1793" width="12.28515625" style="4" customWidth="1"/>
    <col min="1794" max="1794" width="15.42578125" style="4" customWidth="1"/>
    <col min="1795" max="1795" width="17.28515625" style="4" bestFit="1" customWidth="1"/>
    <col min="1796" max="1796" width="13.140625" style="4" bestFit="1" customWidth="1"/>
    <col min="1797" max="1797" width="14.28515625" style="4" customWidth="1"/>
    <col min="1798" max="1798" width="17.28515625" style="4" bestFit="1" customWidth="1"/>
    <col min="1799" max="1799" width="15" style="4" customWidth="1"/>
    <col min="1800" max="1800" width="14" style="4" customWidth="1"/>
    <col min="1801" max="1801" width="13.85546875" style="4" customWidth="1"/>
    <col min="1802" max="1802" width="12.7109375" style="4" customWidth="1"/>
    <col min="1803" max="1803" width="14.85546875" style="4" customWidth="1"/>
    <col min="1804" max="1808" width="17.28515625" style="4" customWidth="1"/>
    <col min="1809" max="1809" width="17.85546875" style="4" customWidth="1"/>
    <col min="1810" max="1810" width="12" style="4" customWidth="1"/>
    <col min="1811" max="2048" width="8.85546875" style="4"/>
    <col min="2049" max="2049" width="12.28515625" style="4" customWidth="1"/>
    <col min="2050" max="2050" width="15.42578125" style="4" customWidth="1"/>
    <col min="2051" max="2051" width="17.28515625" style="4" bestFit="1" customWidth="1"/>
    <col min="2052" max="2052" width="13.140625" style="4" bestFit="1" customWidth="1"/>
    <col min="2053" max="2053" width="14.28515625" style="4" customWidth="1"/>
    <col min="2054" max="2054" width="17.28515625" style="4" bestFit="1" customWidth="1"/>
    <col min="2055" max="2055" width="15" style="4" customWidth="1"/>
    <col min="2056" max="2056" width="14" style="4" customWidth="1"/>
    <col min="2057" max="2057" width="13.85546875" style="4" customWidth="1"/>
    <col min="2058" max="2058" width="12.7109375" style="4" customWidth="1"/>
    <col min="2059" max="2059" width="14.85546875" style="4" customWidth="1"/>
    <col min="2060" max="2064" width="17.28515625" style="4" customWidth="1"/>
    <col min="2065" max="2065" width="17.85546875" style="4" customWidth="1"/>
    <col min="2066" max="2066" width="12" style="4" customWidth="1"/>
    <col min="2067" max="2304" width="8.85546875" style="4"/>
    <col min="2305" max="2305" width="12.28515625" style="4" customWidth="1"/>
    <col min="2306" max="2306" width="15.42578125" style="4" customWidth="1"/>
    <col min="2307" max="2307" width="17.28515625" style="4" bestFit="1" customWidth="1"/>
    <col min="2308" max="2308" width="13.140625" style="4" bestFit="1" customWidth="1"/>
    <col min="2309" max="2309" width="14.28515625" style="4" customWidth="1"/>
    <col min="2310" max="2310" width="17.28515625" style="4" bestFit="1" customWidth="1"/>
    <col min="2311" max="2311" width="15" style="4" customWidth="1"/>
    <col min="2312" max="2312" width="14" style="4" customWidth="1"/>
    <col min="2313" max="2313" width="13.85546875" style="4" customWidth="1"/>
    <col min="2314" max="2314" width="12.7109375" style="4" customWidth="1"/>
    <col min="2315" max="2315" width="14.85546875" style="4" customWidth="1"/>
    <col min="2316" max="2320" width="17.28515625" style="4" customWidth="1"/>
    <col min="2321" max="2321" width="17.85546875" style="4" customWidth="1"/>
    <col min="2322" max="2322" width="12" style="4" customWidth="1"/>
    <col min="2323" max="2560" width="8.85546875" style="4"/>
    <col min="2561" max="2561" width="12.28515625" style="4" customWidth="1"/>
    <col min="2562" max="2562" width="15.42578125" style="4" customWidth="1"/>
    <col min="2563" max="2563" width="17.28515625" style="4" bestFit="1" customWidth="1"/>
    <col min="2564" max="2564" width="13.140625" style="4" bestFit="1" customWidth="1"/>
    <col min="2565" max="2565" width="14.28515625" style="4" customWidth="1"/>
    <col min="2566" max="2566" width="17.28515625" style="4" bestFit="1" customWidth="1"/>
    <col min="2567" max="2567" width="15" style="4" customWidth="1"/>
    <col min="2568" max="2568" width="14" style="4" customWidth="1"/>
    <col min="2569" max="2569" width="13.85546875" style="4" customWidth="1"/>
    <col min="2570" max="2570" width="12.7109375" style="4" customWidth="1"/>
    <col min="2571" max="2571" width="14.85546875" style="4" customWidth="1"/>
    <col min="2572" max="2576" width="17.28515625" style="4" customWidth="1"/>
    <col min="2577" max="2577" width="17.85546875" style="4" customWidth="1"/>
    <col min="2578" max="2578" width="12" style="4" customWidth="1"/>
    <col min="2579" max="2816" width="8.85546875" style="4"/>
    <col min="2817" max="2817" width="12.28515625" style="4" customWidth="1"/>
    <col min="2818" max="2818" width="15.42578125" style="4" customWidth="1"/>
    <col min="2819" max="2819" width="17.28515625" style="4" bestFit="1" customWidth="1"/>
    <col min="2820" max="2820" width="13.140625" style="4" bestFit="1" customWidth="1"/>
    <col min="2821" max="2821" width="14.28515625" style="4" customWidth="1"/>
    <col min="2822" max="2822" width="17.28515625" style="4" bestFit="1" customWidth="1"/>
    <col min="2823" max="2823" width="15" style="4" customWidth="1"/>
    <col min="2824" max="2824" width="14" style="4" customWidth="1"/>
    <col min="2825" max="2825" width="13.85546875" style="4" customWidth="1"/>
    <col min="2826" max="2826" width="12.7109375" style="4" customWidth="1"/>
    <col min="2827" max="2827" width="14.85546875" style="4" customWidth="1"/>
    <col min="2828" max="2832" width="17.28515625" style="4" customWidth="1"/>
    <col min="2833" max="2833" width="17.85546875" style="4" customWidth="1"/>
    <col min="2834" max="2834" width="12" style="4" customWidth="1"/>
    <col min="2835" max="3072" width="8.85546875" style="4"/>
    <col min="3073" max="3073" width="12.28515625" style="4" customWidth="1"/>
    <col min="3074" max="3074" width="15.42578125" style="4" customWidth="1"/>
    <col min="3075" max="3075" width="17.28515625" style="4" bestFit="1" customWidth="1"/>
    <col min="3076" max="3076" width="13.140625" style="4" bestFit="1" customWidth="1"/>
    <col min="3077" max="3077" width="14.28515625" style="4" customWidth="1"/>
    <col min="3078" max="3078" width="17.28515625" style="4" bestFit="1" customWidth="1"/>
    <col min="3079" max="3079" width="15" style="4" customWidth="1"/>
    <col min="3080" max="3080" width="14" style="4" customWidth="1"/>
    <col min="3081" max="3081" width="13.85546875" style="4" customWidth="1"/>
    <col min="3082" max="3082" width="12.7109375" style="4" customWidth="1"/>
    <col min="3083" max="3083" width="14.85546875" style="4" customWidth="1"/>
    <col min="3084" max="3088" width="17.28515625" style="4" customWidth="1"/>
    <col min="3089" max="3089" width="17.85546875" style="4" customWidth="1"/>
    <col min="3090" max="3090" width="12" style="4" customWidth="1"/>
    <col min="3091" max="3328" width="8.85546875" style="4"/>
    <col min="3329" max="3329" width="12.28515625" style="4" customWidth="1"/>
    <col min="3330" max="3330" width="15.42578125" style="4" customWidth="1"/>
    <col min="3331" max="3331" width="17.28515625" style="4" bestFit="1" customWidth="1"/>
    <col min="3332" max="3332" width="13.140625" style="4" bestFit="1" customWidth="1"/>
    <col min="3333" max="3333" width="14.28515625" style="4" customWidth="1"/>
    <col min="3334" max="3334" width="17.28515625" style="4" bestFit="1" customWidth="1"/>
    <col min="3335" max="3335" width="15" style="4" customWidth="1"/>
    <col min="3336" max="3336" width="14" style="4" customWidth="1"/>
    <col min="3337" max="3337" width="13.85546875" style="4" customWidth="1"/>
    <col min="3338" max="3338" width="12.7109375" style="4" customWidth="1"/>
    <col min="3339" max="3339" width="14.85546875" style="4" customWidth="1"/>
    <col min="3340" max="3344" width="17.28515625" style="4" customWidth="1"/>
    <col min="3345" max="3345" width="17.85546875" style="4" customWidth="1"/>
    <col min="3346" max="3346" width="12" style="4" customWidth="1"/>
    <col min="3347" max="3584" width="8.85546875" style="4"/>
    <col min="3585" max="3585" width="12.28515625" style="4" customWidth="1"/>
    <col min="3586" max="3586" width="15.42578125" style="4" customWidth="1"/>
    <col min="3587" max="3587" width="17.28515625" style="4" bestFit="1" customWidth="1"/>
    <col min="3588" max="3588" width="13.140625" style="4" bestFit="1" customWidth="1"/>
    <col min="3589" max="3589" width="14.28515625" style="4" customWidth="1"/>
    <col min="3590" max="3590" width="17.28515625" style="4" bestFit="1" customWidth="1"/>
    <col min="3591" max="3591" width="15" style="4" customWidth="1"/>
    <col min="3592" max="3592" width="14" style="4" customWidth="1"/>
    <col min="3593" max="3593" width="13.85546875" style="4" customWidth="1"/>
    <col min="3594" max="3594" width="12.7109375" style="4" customWidth="1"/>
    <col min="3595" max="3595" width="14.85546875" style="4" customWidth="1"/>
    <col min="3596" max="3600" width="17.28515625" style="4" customWidth="1"/>
    <col min="3601" max="3601" width="17.85546875" style="4" customWidth="1"/>
    <col min="3602" max="3602" width="12" style="4" customWidth="1"/>
    <col min="3603" max="3840" width="8.85546875" style="4"/>
    <col min="3841" max="3841" width="12.28515625" style="4" customWidth="1"/>
    <col min="3842" max="3842" width="15.42578125" style="4" customWidth="1"/>
    <col min="3843" max="3843" width="17.28515625" style="4" bestFit="1" customWidth="1"/>
    <col min="3844" max="3844" width="13.140625" style="4" bestFit="1" customWidth="1"/>
    <col min="3845" max="3845" width="14.28515625" style="4" customWidth="1"/>
    <col min="3846" max="3846" width="17.28515625" style="4" bestFit="1" customWidth="1"/>
    <col min="3847" max="3847" width="15" style="4" customWidth="1"/>
    <col min="3848" max="3848" width="14" style="4" customWidth="1"/>
    <col min="3849" max="3849" width="13.85546875" style="4" customWidth="1"/>
    <col min="3850" max="3850" width="12.7109375" style="4" customWidth="1"/>
    <col min="3851" max="3851" width="14.85546875" style="4" customWidth="1"/>
    <col min="3852" max="3856" width="17.28515625" style="4" customWidth="1"/>
    <col min="3857" max="3857" width="17.85546875" style="4" customWidth="1"/>
    <col min="3858" max="3858" width="12" style="4" customWidth="1"/>
    <col min="3859" max="4096" width="8.85546875" style="4"/>
    <col min="4097" max="4097" width="12.28515625" style="4" customWidth="1"/>
    <col min="4098" max="4098" width="15.42578125" style="4" customWidth="1"/>
    <col min="4099" max="4099" width="17.28515625" style="4" bestFit="1" customWidth="1"/>
    <col min="4100" max="4100" width="13.140625" style="4" bestFit="1" customWidth="1"/>
    <col min="4101" max="4101" width="14.28515625" style="4" customWidth="1"/>
    <col min="4102" max="4102" width="17.28515625" style="4" bestFit="1" customWidth="1"/>
    <col min="4103" max="4103" width="15" style="4" customWidth="1"/>
    <col min="4104" max="4104" width="14" style="4" customWidth="1"/>
    <col min="4105" max="4105" width="13.85546875" style="4" customWidth="1"/>
    <col min="4106" max="4106" width="12.7109375" style="4" customWidth="1"/>
    <col min="4107" max="4107" width="14.85546875" style="4" customWidth="1"/>
    <col min="4108" max="4112" width="17.28515625" style="4" customWidth="1"/>
    <col min="4113" max="4113" width="17.85546875" style="4" customWidth="1"/>
    <col min="4114" max="4114" width="12" style="4" customWidth="1"/>
    <col min="4115" max="4352" width="8.85546875" style="4"/>
    <col min="4353" max="4353" width="12.28515625" style="4" customWidth="1"/>
    <col min="4354" max="4354" width="15.42578125" style="4" customWidth="1"/>
    <col min="4355" max="4355" width="17.28515625" style="4" bestFit="1" customWidth="1"/>
    <col min="4356" max="4356" width="13.140625" style="4" bestFit="1" customWidth="1"/>
    <col min="4357" max="4357" width="14.28515625" style="4" customWidth="1"/>
    <col min="4358" max="4358" width="17.28515625" style="4" bestFit="1" customWidth="1"/>
    <col min="4359" max="4359" width="15" style="4" customWidth="1"/>
    <col min="4360" max="4360" width="14" style="4" customWidth="1"/>
    <col min="4361" max="4361" width="13.85546875" style="4" customWidth="1"/>
    <col min="4362" max="4362" width="12.7109375" style="4" customWidth="1"/>
    <col min="4363" max="4363" width="14.85546875" style="4" customWidth="1"/>
    <col min="4364" max="4368" width="17.28515625" style="4" customWidth="1"/>
    <col min="4369" max="4369" width="17.85546875" style="4" customWidth="1"/>
    <col min="4370" max="4370" width="12" style="4" customWidth="1"/>
    <col min="4371" max="4608" width="8.85546875" style="4"/>
    <col min="4609" max="4609" width="12.28515625" style="4" customWidth="1"/>
    <col min="4610" max="4610" width="15.42578125" style="4" customWidth="1"/>
    <col min="4611" max="4611" width="17.28515625" style="4" bestFit="1" customWidth="1"/>
    <col min="4612" max="4612" width="13.140625" style="4" bestFit="1" customWidth="1"/>
    <col min="4613" max="4613" width="14.28515625" style="4" customWidth="1"/>
    <col min="4614" max="4614" width="17.28515625" style="4" bestFit="1" customWidth="1"/>
    <col min="4615" max="4615" width="15" style="4" customWidth="1"/>
    <col min="4616" max="4616" width="14" style="4" customWidth="1"/>
    <col min="4617" max="4617" width="13.85546875" style="4" customWidth="1"/>
    <col min="4618" max="4618" width="12.7109375" style="4" customWidth="1"/>
    <col min="4619" max="4619" width="14.85546875" style="4" customWidth="1"/>
    <col min="4620" max="4624" width="17.28515625" style="4" customWidth="1"/>
    <col min="4625" max="4625" width="17.85546875" style="4" customWidth="1"/>
    <col min="4626" max="4626" width="12" style="4" customWidth="1"/>
    <col min="4627" max="4864" width="8.85546875" style="4"/>
    <col min="4865" max="4865" width="12.28515625" style="4" customWidth="1"/>
    <col min="4866" max="4866" width="15.42578125" style="4" customWidth="1"/>
    <col min="4867" max="4867" width="17.28515625" style="4" bestFit="1" customWidth="1"/>
    <col min="4868" max="4868" width="13.140625" style="4" bestFit="1" customWidth="1"/>
    <col min="4869" max="4869" width="14.28515625" style="4" customWidth="1"/>
    <col min="4870" max="4870" width="17.28515625" style="4" bestFit="1" customWidth="1"/>
    <col min="4871" max="4871" width="15" style="4" customWidth="1"/>
    <col min="4872" max="4872" width="14" style="4" customWidth="1"/>
    <col min="4873" max="4873" width="13.85546875" style="4" customWidth="1"/>
    <col min="4874" max="4874" width="12.7109375" style="4" customWidth="1"/>
    <col min="4875" max="4875" width="14.85546875" style="4" customWidth="1"/>
    <col min="4876" max="4880" width="17.28515625" style="4" customWidth="1"/>
    <col min="4881" max="4881" width="17.85546875" style="4" customWidth="1"/>
    <col min="4882" max="4882" width="12" style="4" customWidth="1"/>
    <col min="4883" max="5120" width="8.85546875" style="4"/>
    <col min="5121" max="5121" width="12.28515625" style="4" customWidth="1"/>
    <col min="5122" max="5122" width="15.42578125" style="4" customWidth="1"/>
    <col min="5123" max="5123" width="17.28515625" style="4" bestFit="1" customWidth="1"/>
    <col min="5124" max="5124" width="13.140625" style="4" bestFit="1" customWidth="1"/>
    <col min="5125" max="5125" width="14.28515625" style="4" customWidth="1"/>
    <col min="5126" max="5126" width="17.28515625" style="4" bestFit="1" customWidth="1"/>
    <col min="5127" max="5127" width="15" style="4" customWidth="1"/>
    <col min="5128" max="5128" width="14" style="4" customWidth="1"/>
    <col min="5129" max="5129" width="13.85546875" style="4" customWidth="1"/>
    <col min="5130" max="5130" width="12.7109375" style="4" customWidth="1"/>
    <col min="5131" max="5131" width="14.85546875" style="4" customWidth="1"/>
    <col min="5132" max="5136" width="17.28515625" style="4" customWidth="1"/>
    <col min="5137" max="5137" width="17.85546875" style="4" customWidth="1"/>
    <col min="5138" max="5138" width="12" style="4" customWidth="1"/>
    <col min="5139" max="5376" width="8.85546875" style="4"/>
    <col min="5377" max="5377" width="12.28515625" style="4" customWidth="1"/>
    <col min="5378" max="5378" width="15.42578125" style="4" customWidth="1"/>
    <col min="5379" max="5379" width="17.28515625" style="4" bestFit="1" customWidth="1"/>
    <col min="5380" max="5380" width="13.140625" style="4" bestFit="1" customWidth="1"/>
    <col min="5381" max="5381" width="14.28515625" style="4" customWidth="1"/>
    <col min="5382" max="5382" width="17.28515625" style="4" bestFit="1" customWidth="1"/>
    <col min="5383" max="5383" width="15" style="4" customWidth="1"/>
    <col min="5384" max="5384" width="14" style="4" customWidth="1"/>
    <col min="5385" max="5385" width="13.85546875" style="4" customWidth="1"/>
    <col min="5386" max="5386" width="12.7109375" style="4" customWidth="1"/>
    <col min="5387" max="5387" width="14.85546875" style="4" customWidth="1"/>
    <col min="5388" max="5392" width="17.28515625" style="4" customWidth="1"/>
    <col min="5393" max="5393" width="17.85546875" style="4" customWidth="1"/>
    <col min="5394" max="5394" width="12" style="4" customWidth="1"/>
    <col min="5395" max="5632" width="8.85546875" style="4"/>
    <col min="5633" max="5633" width="12.28515625" style="4" customWidth="1"/>
    <col min="5634" max="5634" width="15.42578125" style="4" customWidth="1"/>
    <col min="5635" max="5635" width="17.28515625" style="4" bestFit="1" customWidth="1"/>
    <col min="5636" max="5636" width="13.140625" style="4" bestFit="1" customWidth="1"/>
    <col min="5637" max="5637" width="14.28515625" style="4" customWidth="1"/>
    <col min="5638" max="5638" width="17.28515625" style="4" bestFit="1" customWidth="1"/>
    <col min="5639" max="5639" width="15" style="4" customWidth="1"/>
    <col min="5640" max="5640" width="14" style="4" customWidth="1"/>
    <col min="5641" max="5641" width="13.85546875" style="4" customWidth="1"/>
    <col min="5642" max="5642" width="12.7109375" style="4" customWidth="1"/>
    <col min="5643" max="5643" width="14.85546875" style="4" customWidth="1"/>
    <col min="5644" max="5648" width="17.28515625" style="4" customWidth="1"/>
    <col min="5649" max="5649" width="17.85546875" style="4" customWidth="1"/>
    <col min="5650" max="5650" width="12" style="4" customWidth="1"/>
    <col min="5651" max="5888" width="8.85546875" style="4"/>
    <col min="5889" max="5889" width="12.28515625" style="4" customWidth="1"/>
    <col min="5890" max="5890" width="15.42578125" style="4" customWidth="1"/>
    <col min="5891" max="5891" width="17.28515625" style="4" bestFit="1" customWidth="1"/>
    <col min="5892" max="5892" width="13.140625" style="4" bestFit="1" customWidth="1"/>
    <col min="5893" max="5893" width="14.28515625" style="4" customWidth="1"/>
    <col min="5894" max="5894" width="17.28515625" style="4" bestFit="1" customWidth="1"/>
    <col min="5895" max="5895" width="15" style="4" customWidth="1"/>
    <col min="5896" max="5896" width="14" style="4" customWidth="1"/>
    <col min="5897" max="5897" width="13.85546875" style="4" customWidth="1"/>
    <col min="5898" max="5898" width="12.7109375" style="4" customWidth="1"/>
    <col min="5899" max="5899" width="14.85546875" style="4" customWidth="1"/>
    <col min="5900" max="5904" width="17.28515625" style="4" customWidth="1"/>
    <col min="5905" max="5905" width="17.85546875" style="4" customWidth="1"/>
    <col min="5906" max="5906" width="12" style="4" customWidth="1"/>
    <col min="5907" max="6144" width="8.85546875" style="4"/>
    <col min="6145" max="6145" width="12.28515625" style="4" customWidth="1"/>
    <col min="6146" max="6146" width="15.42578125" style="4" customWidth="1"/>
    <col min="6147" max="6147" width="17.28515625" style="4" bestFit="1" customWidth="1"/>
    <col min="6148" max="6148" width="13.140625" style="4" bestFit="1" customWidth="1"/>
    <col min="6149" max="6149" width="14.28515625" style="4" customWidth="1"/>
    <col min="6150" max="6150" width="17.28515625" style="4" bestFit="1" customWidth="1"/>
    <col min="6151" max="6151" width="15" style="4" customWidth="1"/>
    <col min="6152" max="6152" width="14" style="4" customWidth="1"/>
    <col min="6153" max="6153" width="13.85546875" style="4" customWidth="1"/>
    <col min="6154" max="6154" width="12.7109375" style="4" customWidth="1"/>
    <col min="6155" max="6155" width="14.85546875" style="4" customWidth="1"/>
    <col min="6156" max="6160" width="17.28515625" style="4" customWidth="1"/>
    <col min="6161" max="6161" width="17.85546875" style="4" customWidth="1"/>
    <col min="6162" max="6162" width="12" style="4" customWidth="1"/>
    <col min="6163" max="6400" width="8.85546875" style="4"/>
    <col min="6401" max="6401" width="12.28515625" style="4" customWidth="1"/>
    <col min="6402" max="6402" width="15.42578125" style="4" customWidth="1"/>
    <col min="6403" max="6403" width="17.28515625" style="4" bestFit="1" customWidth="1"/>
    <col min="6404" max="6404" width="13.140625" style="4" bestFit="1" customWidth="1"/>
    <col min="6405" max="6405" width="14.28515625" style="4" customWidth="1"/>
    <col min="6406" max="6406" width="17.28515625" style="4" bestFit="1" customWidth="1"/>
    <col min="6407" max="6407" width="15" style="4" customWidth="1"/>
    <col min="6408" max="6408" width="14" style="4" customWidth="1"/>
    <col min="6409" max="6409" width="13.85546875" style="4" customWidth="1"/>
    <col min="6410" max="6410" width="12.7109375" style="4" customWidth="1"/>
    <col min="6411" max="6411" width="14.85546875" style="4" customWidth="1"/>
    <col min="6412" max="6416" width="17.28515625" style="4" customWidth="1"/>
    <col min="6417" max="6417" width="17.85546875" style="4" customWidth="1"/>
    <col min="6418" max="6418" width="12" style="4" customWidth="1"/>
    <col min="6419" max="6656" width="8.85546875" style="4"/>
    <col min="6657" max="6657" width="12.28515625" style="4" customWidth="1"/>
    <col min="6658" max="6658" width="15.42578125" style="4" customWidth="1"/>
    <col min="6659" max="6659" width="17.28515625" style="4" bestFit="1" customWidth="1"/>
    <col min="6660" max="6660" width="13.140625" style="4" bestFit="1" customWidth="1"/>
    <col min="6661" max="6661" width="14.28515625" style="4" customWidth="1"/>
    <col min="6662" max="6662" width="17.28515625" style="4" bestFit="1" customWidth="1"/>
    <col min="6663" max="6663" width="15" style="4" customWidth="1"/>
    <col min="6664" max="6664" width="14" style="4" customWidth="1"/>
    <col min="6665" max="6665" width="13.85546875" style="4" customWidth="1"/>
    <col min="6666" max="6666" width="12.7109375" style="4" customWidth="1"/>
    <col min="6667" max="6667" width="14.85546875" style="4" customWidth="1"/>
    <col min="6668" max="6672" width="17.28515625" style="4" customWidth="1"/>
    <col min="6673" max="6673" width="17.85546875" style="4" customWidth="1"/>
    <col min="6674" max="6674" width="12" style="4" customWidth="1"/>
    <col min="6675" max="6912" width="8.85546875" style="4"/>
    <col min="6913" max="6913" width="12.28515625" style="4" customWidth="1"/>
    <col min="6914" max="6914" width="15.42578125" style="4" customWidth="1"/>
    <col min="6915" max="6915" width="17.28515625" style="4" bestFit="1" customWidth="1"/>
    <col min="6916" max="6916" width="13.140625" style="4" bestFit="1" customWidth="1"/>
    <col min="6917" max="6917" width="14.28515625" style="4" customWidth="1"/>
    <col min="6918" max="6918" width="17.28515625" style="4" bestFit="1" customWidth="1"/>
    <col min="6919" max="6919" width="15" style="4" customWidth="1"/>
    <col min="6920" max="6920" width="14" style="4" customWidth="1"/>
    <col min="6921" max="6921" width="13.85546875" style="4" customWidth="1"/>
    <col min="6922" max="6922" width="12.7109375" style="4" customWidth="1"/>
    <col min="6923" max="6923" width="14.85546875" style="4" customWidth="1"/>
    <col min="6924" max="6928" width="17.28515625" style="4" customWidth="1"/>
    <col min="6929" max="6929" width="17.85546875" style="4" customWidth="1"/>
    <col min="6930" max="6930" width="12" style="4" customWidth="1"/>
    <col min="6931" max="7168" width="8.85546875" style="4"/>
    <col min="7169" max="7169" width="12.28515625" style="4" customWidth="1"/>
    <col min="7170" max="7170" width="15.42578125" style="4" customWidth="1"/>
    <col min="7171" max="7171" width="17.28515625" style="4" bestFit="1" customWidth="1"/>
    <col min="7172" max="7172" width="13.140625" style="4" bestFit="1" customWidth="1"/>
    <col min="7173" max="7173" width="14.28515625" style="4" customWidth="1"/>
    <col min="7174" max="7174" width="17.28515625" style="4" bestFit="1" customWidth="1"/>
    <col min="7175" max="7175" width="15" style="4" customWidth="1"/>
    <col min="7176" max="7176" width="14" style="4" customWidth="1"/>
    <col min="7177" max="7177" width="13.85546875" style="4" customWidth="1"/>
    <col min="7178" max="7178" width="12.7109375" style="4" customWidth="1"/>
    <col min="7179" max="7179" width="14.85546875" style="4" customWidth="1"/>
    <col min="7180" max="7184" width="17.28515625" style="4" customWidth="1"/>
    <col min="7185" max="7185" width="17.85546875" style="4" customWidth="1"/>
    <col min="7186" max="7186" width="12" style="4" customWidth="1"/>
    <col min="7187" max="7424" width="8.85546875" style="4"/>
    <col min="7425" max="7425" width="12.28515625" style="4" customWidth="1"/>
    <col min="7426" max="7426" width="15.42578125" style="4" customWidth="1"/>
    <col min="7427" max="7427" width="17.28515625" style="4" bestFit="1" customWidth="1"/>
    <col min="7428" max="7428" width="13.140625" style="4" bestFit="1" customWidth="1"/>
    <col min="7429" max="7429" width="14.28515625" style="4" customWidth="1"/>
    <col min="7430" max="7430" width="17.28515625" style="4" bestFit="1" customWidth="1"/>
    <col min="7431" max="7431" width="15" style="4" customWidth="1"/>
    <col min="7432" max="7432" width="14" style="4" customWidth="1"/>
    <col min="7433" max="7433" width="13.85546875" style="4" customWidth="1"/>
    <col min="7434" max="7434" width="12.7109375" style="4" customWidth="1"/>
    <col min="7435" max="7435" width="14.85546875" style="4" customWidth="1"/>
    <col min="7436" max="7440" width="17.28515625" style="4" customWidth="1"/>
    <col min="7441" max="7441" width="17.85546875" style="4" customWidth="1"/>
    <col min="7442" max="7442" width="12" style="4" customWidth="1"/>
    <col min="7443" max="7680" width="8.85546875" style="4"/>
    <col min="7681" max="7681" width="12.28515625" style="4" customWidth="1"/>
    <col min="7682" max="7682" width="15.42578125" style="4" customWidth="1"/>
    <col min="7683" max="7683" width="17.28515625" style="4" bestFit="1" customWidth="1"/>
    <col min="7684" max="7684" width="13.140625" style="4" bestFit="1" customWidth="1"/>
    <col min="7685" max="7685" width="14.28515625" style="4" customWidth="1"/>
    <col min="7686" max="7686" width="17.28515625" style="4" bestFit="1" customWidth="1"/>
    <col min="7687" max="7687" width="15" style="4" customWidth="1"/>
    <col min="7688" max="7688" width="14" style="4" customWidth="1"/>
    <col min="7689" max="7689" width="13.85546875" style="4" customWidth="1"/>
    <col min="7690" max="7690" width="12.7109375" style="4" customWidth="1"/>
    <col min="7691" max="7691" width="14.85546875" style="4" customWidth="1"/>
    <col min="7692" max="7696" width="17.28515625" style="4" customWidth="1"/>
    <col min="7697" max="7697" width="17.85546875" style="4" customWidth="1"/>
    <col min="7698" max="7698" width="12" style="4" customWidth="1"/>
    <col min="7699" max="7936" width="8.85546875" style="4"/>
    <col min="7937" max="7937" width="12.28515625" style="4" customWidth="1"/>
    <col min="7938" max="7938" width="15.42578125" style="4" customWidth="1"/>
    <col min="7939" max="7939" width="17.28515625" style="4" bestFit="1" customWidth="1"/>
    <col min="7940" max="7940" width="13.140625" style="4" bestFit="1" customWidth="1"/>
    <col min="7941" max="7941" width="14.28515625" style="4" customWidth="1"/>
    <col min="7942" max="7942" width="17.28515625" style="4" bestFit="1" customWidth="1"/>
    <col min="7943" max="7943" width="15" style="4" customWidth="1"/>
    <col min="7944" max="7944" width="14" style="4" customWidth="1"/>
    <col min="7945" max="7945" width="13.85546875" style="4" customWidth="1"/>
    <col min="7946" max="7946" width="12.7109375" style="4" customWidth="1"/>
    <col min="7947" max="7947" width="14.85546875" style="4" customWidth="1"/>
    <col min="7948" max="7952" width="17.28515625" style="4" customWidth="1"/>
    <col min="7953" max="7953" width="17.85546875" style="4" customWidth="1"/>
    <col min="7954" max="7954" width="12" style="4" customWidth="1"/>
    <col min="7955" max="8192" width="8.85546875" style="4"/>
    <col min="8193" max="8193" width="12.28515625" style="4" customWidth="1"/>
    <col min="8194" max="8194" width="15.42578125" style="4" customWidth="1"/>
    <col min="8195" max="8195" width="17.28515625" style="4" bestFit="1" customWidth="1"/>
    <col min="8196" max="8196" width="13.140625" style="4" bestFit="1" customWidth="1"/>
    <col min="8197" max="8197" width="14.28515625" style="4" customWidth="1"/>
    <col min="8198" max="8198" width="17.28515625" style="4" bestFit="1" customWidth="1"/>
    <col min="8199" max="8199" width="15" style="4" customWidth="1"/>
    <col min="8200" max="8200" width="14" style="4" customWidth="1"/>
    <col min="8201" max="8201" width="13.85546875" style="4" customWidth="1"/>
    <col min="8202" max="8202" width="12.7109375" style="4" customWidth="1"/>
    <col min="8203" max="8203" width="14.85546875" style="4" customWidth="1"/>
    <col min="8204" max="8208" width="17.28515625" style="4" customWidth="1"/>
    <col min="8209" max="8209" width="17.85546875" style="4" customWidth="1"/>
    <col min="8210" max="8210" width="12" style="4" customWidth="1"/>
    <col min="8211" max="8448" width="8.85546875" style="4"/>
    <col min="8449" max="8449" width="12.28515625" style="4" customWidth="1"/>
    <col min="8450" max="8450" width="15.42578125" style="4" customWidth="1"/>
    <col min="8451" max="8451" width="17.28515625" style="4" bestFit="1" customWidth="1"/>
    <col min="8452" max="8452" width="13.140625" style="4" bestFit="1" customWidth="1"/>
    <col min="8453" max="8453" width="14.28515625" style="4" customWidth="1"/>
    <col min="8454" max="8454" width="17.28515625" style="4" bestFit="1" customWidth="1"/>
    <col min="8455" max="8455" width="15" style="4" customWidth="1"/>
    <col min="8456" max="8456" width="14" style="4" customWidth="1"/>
    <col min="8457" max="8457" width="13.85546875" style="4" customWidth="1"/>
    <col min="8458" max="8458" width="12.7109375" style="4" customWidth="1"/>
    <col min="8459" max="8459" width="14.85546875" style="4" customWidth="1"/>
    <col min="8460" max="8464" width="17.28515625" style="4" customWidth="1"/>
    <col min="8465" max="8465" width="17.85546875" style="4" customWidth="1"/>
    <col min="8466" max="8466" width="12" style="4" customWidth="1"/>
    <col min="8467" max="8704" width="8.85546875" style="4"/>
    <col min="8705" max="8705" width="12.28515625" style="4" customWidth="1"/>
    <col min="8706" max="8706" width="15.42578125" style="4" customWidth="1"/>
    <col min="8707" max="8707" width="17.28515625" style="4" bestFit="1" customWidth="1"/>
    <col min="8708" max="8708" width="13.140625" style="4" bestFit="1" customWidth="1"/>
    <col min="8709" max="8709" width="14.28515625" style="4" customWidth="1"/>
    <col min="8710" max="8710" width="17.28515625" style="4" bestFit="1" customWidth="1"/>
    <col min="8711" max="8711" width="15" style="4" customWidth="1"/>
    <col min="8712" max="8712" width="14" style="4" customWidth="1"/>
    <col min="8713" max="8713" width="13.85546875" style="4" customWidth="1"/>
    <col min="8714" max="8714" width="12.7109375" style="4" customWidth="1"/>
    <col min="8715" max="8715" width="14.85546875" style="4" customWidth="1"/>
    <col min="8716" max="8720" width="17.28515625" style="4" customWidth="1"/>
    <col min="8721" max="8721" width="17.85546875" style="4" customWidth="1"/>
    <col min="8722" max="8722" width="12" style="4" customWidth="1"/>
    <col min="8723" max="8960" width="8.85546875" style="4"/>
    <col min="8961" max="8961" width="12.28515625" style="4" customWidth="1"/>
    <col min="8962" max="8962" width="15.42578125" style="4" customWidth="1"/>
    <col min="8963" max="8963" width="17.28515625" style="4" bestFit="1" customWidth="1"/>
    <col min="8964" max="8964" width="13.140625" style="4" bestFit="1" customWidth="1"/>
    <col min="8965" max="8965" width="14.28515625" style="4" customWidth="1"/>
    <col min="8966" max="8966" width="17.28515625" style="4" bestFit="1" customWidth="1"/>
    <col min="8967" max="8967" width="15" style="4" customWidth="1"/>
    <col min="8968" max="8968" width="14" style="4" customWidth="1"/>
    <col min="8969" max="8969" width="13.85546875" style="4" customWidth="1"/>
    <col min="8970" max="8970" width="12.7109375" style="4" customWidth="1"/>
    <col min="8971" max="8971" width="14.85546875" style="4" customWidth="1"/>
    <col min="8972" max="8976" width="17.28515625" style="4" customWidth="1"/>
    <col min="8977" max="8977" width="17.85546875" style="4" customWidth="1"/>
    <col min="8978" max="8978" width="12" style="4" customWidth="1"/>
    <col min="8979" max="9216" width="8.85546875" style="4"/>
    <col min="9217" max="9217" width="12.28515625" style="4" customWidth="1"/>
    <col min="9218" max="9218" width="15.42578125" style="4" customWidth="1"/>
    <col min="9219" max="9219" width="17.28515625" style="4" bestFit="1" customWidth="1"/>
    <col min="9220" max="9220" width="13.140625" style="4" bestFit="1" customWidth="1"/>
    <col min="9221" max="9221" width="14.28515625" style="4" customWidth="1"/>
    <col min="9222" max="9222" width="17.28515625" style="4" bestFit="1" customWidth="1"/>
    <col min="9223" max="9223" width="15" style="4" customWidth="1"/>
    <col min="9224" max="9224" width="14" style="4" customWidth="1"/>
    <col min="9225" max="9225" width="13.85546875" style="4" customWidth="1"/>
    <col min="9226" max="9226" width="12.7109375" style="4" customWidth="1"/>
    <col min="9227" max="9227" width="14.85546875" style="4" customWidth="1"/>
    <col min="9228" max="9232" width="17.28515625" style="4" customWidth="1"/>
    <col min="9233" max="9233" width="17.85546875" style="4" customWidth="1"/>
    <col min="9234" max="9234" width="12" style="4" customWidth="1"/>
    <col min="9235" max="9472" width="8.85546875" style="4"/>
    <col min="9473" max="9473" width="12.28515625" style="4" customWidth="1"/>
    <col min="9474" max="9474" width="15.42578125" style="4" customWidth="1"/>
    <col min="9475" max="9475" width="17.28515625" style="4" bestFit="1" customWidth="1"/>
    <col min="9476" max="9476" width="13.140625" style="4" bestFit="1" customWidth="1"/>
    <col min="9477" max="9477" width="14.28515625" style="4" customWidth="1"/>
    <col min="9478" max="9478" width="17.28515625" style="4" bestFit="1" customWidth="1"/>
    <col min="9479" max="9479" width="15" style="4" customWidth="1"/>
    <col min="9480" max="9480" width="14" style="4" customWidth="1"/>
    <col min="9481" max="9481" width="13.85546875" style="4" customWidth="1"/>
    <col min="9482" max="9482" width="12.7109375" style="4" customWidth="1"/>
    <col min="9483" max="9483" width="14.85546875" style="4" customWidth="1"/>
    <col min="9484" max="9488" width="17.28515625" style="4" customWidth="1"/>
    <col min="9489" max="9489" width="17.85546875" style="4" customWidth="1"/>
    <col min="9490" max="9490" width="12" style="4" customWidth="1"/>
    <col min="9491" max="9728" width="8.85546875" style="4"/>
    <col min="9729" max="9729" width="12.28515625" style="4" customWidth="1"/>
    <col min="9730" max="9730" width="15.42578125" style="4" customWidth="1"/>
    <col min="9731" max="9731" width="17.28515625" style="4" bestFit="1" customWidth="1"/>
    <col min="9732" max="9732" width="13.140625" style="4" bestFit="1" customWidth="1"/>
    <col min="9733" max="9733" width="14.28515625" style="4" customWidth="1"/>
    <col min="9734" max="9734" width="17.28515625" style="4" bestFit="1" customWidth="1"/>
    <col min="9735" max="9735" width="15" style="4" customWidth="1"/>
    <col min="9736" max="9736" width="14" style="4" customWidth="1"/>
    <col min="9737" max="9737" width="13.85546875" style="4" customWidth="1"/>
    <col min="9738" max="9738" width="12.7109375" style="4" customWidth="1"/>
    <col min="9739" max="9739" width="14.85546875" style="4" customWidth="1"/>
    <col min="9740" max="9744" width="17.28515625" style="4" customWidth="1"/>
    <col min="9745" max="9745" width="17.85546875" style="4" customWidth="1"/>
    <col min="9746" max="9746" width="12" style="4" customWidth="1"/>
    <col min="9747" max="9984" width="8.85546875" style="4"/>
    <col min="9985" max="9985" width="12.28515625" style="4" customWidth="1"/>
    <col min="9986" max="9986" width="15.42578125" style="4" customWidth="1"/>
    <col min="9987" max="9987" width="17.28515625" style="4" bestFit="1" customWidth="1"/>
    <col min="9988" max="9988" width="13.140625" style="4" bestFit="1" customWidth="1"/>
    <col min="9989" max="9989" width="14.28515625" style="4" customWidth="1"/>
    <col min="9990" max="9990" width="17.28515625" style="4" bestFit="1" customWidth="1"/>
    <col min="9991" max="9991" width="15" style="4" customWidth="1"/>
    <col min="9992" max="9992" width="14" style="4" customWidth="1"/>
    <col min="9993" max="9993" width="13.85546875" style="4" customWidth="1"/>
    <col min="9994" max="9994" width="12.7109375" style="4" customWidth="1"/>
    <col min="9995" max="9995" width="14.85546875" style="4" customWidth="1"/>
    <col min="9996" max="10000" width="17.28515625" style="4" customWidth="1"/>
    <col min="10001" max="10001" width="17.85546875" style="4" customWidth="1"/>
    <col min="10002" max="10002" width="12" style="4" customWidth="1"/>
    <col min="10003" max="10240" width="8.85546875" style="4"/>
    <col min="10241" max="10241" width="12.28515625" style="4" customWidth="1"/>
    <col min="10242" max="10242" width="15.42578125" style="4" customWidth="1"/>
    <col min="10243" max="10243" width="17.28515625" style="4" bestFit="1" customWidth="1"/>
    <col min="10244" max="10244" width="13.140625" style="4" bestFit="1" customWidth="1"/>
    <col min="10245" max="10245" width="14.28515625" style="4" customWidth="1"/>
    <col min="10246" max="10246" width="17.28515625" style="4" bestFit="1" customWidth="1"/>
    <col min="10247" max="10247" width="15" style="4" customWidth="1"/>
    <col min="10248" max="10248" width="14" style="4" customWidth="1"/>
    <col min="10249" max="10249" width="13.85546875" style="4" customWidth="1"/>
    <col min="10250" max="10250" width="12.7109375" style="4" customWidth="1"/>
    <col min="10251" max="10251" width="14.85546875" style="4" customWidth="1"/>
    <col min="10252" max="10256" width="17.28515625" style="4" customWidth="1"/>
    <col min="10257" max="10257" width="17.85546875" style="4" customWidth="1"/>
    <col min="10258" max="10258" width="12" style="4" customWidth="1"/>
    <col min="10259" max="10496" width="8.85546875" style="4"/>
    <col min="10497" max="10497" width="12.28515625" style="4" customWidth="1"/>
    <col min="10498" max="10498" width="15.42578125" style="4" customWidth="1"/>
    <col min="10499" max="10499" width="17.28515625" style="4" bestFit="1" customWidth="1"/>
    <col min="10500" max="10500" width="13.140625" style="4" bestFit="1" customWidth="1"/>
    <col min="10501" max="10501" width="14.28515625" style="4" customWidth="1"/>
    <col min="10502" max="10502" width="17.28515625" style="4" bestFit="1" customWidth="1"/>
    <col min="10503" max="10503" width="15" style="4" customWidth="1"/>
    <col min="10504" max="10504" width="14" style="4" customWidth="1"/>
    <col min="10505" max="10505" width="13.85546875" style="4" customWidth="1"/>
    <col min="10506" max="10506" width="12.7109375" style="4" customWidth="1"/>
    <col min="10507" max="10507" width="14.85546875" style="4" customWidth="1"/>
    <col min="10508" max="10512" width="17.28515625" style="4" customWidth="1"/>
    <col min="10513" max="10513" width="17.85546875" style="4" customWidth="1"/>
    <col min="10514" max="10514" width="12" style="4" customWidth="1"/>
    <col min="10515" max="10752" width="8.85546875" style="4"/>
    <col min="10753" max="10753" width="12.28515625" style="4" customWidth="1"/>
    <col min="10754" max="10754" width="15.42578125" style="4" customWidth="1"/>
    <col min="10755" max="10755" width="17.28515625" style="4" bestFit="1" customWidth="1"/>
    <col min="10756" max="10756" width="13.140625" style="4" bestFit="1" customWidth="1"/>
    <col min="10757" max="10757" width="14.28515625" style="4" customWidth="1"/>
    <col min="10758" max="10758" width="17.28515625" style="4" bestFit="1" customWidth="1"/>
    <col min="10759" max="10759" width="15" style="4" customWidth="1"/>
    <col min="10760" max="10760" width="14" style="4" customWidth="1"/>
    <col min="10761" max="10761" width="13.85546875" style="4" customWidth="1"/>
    <col min="10762" max="10762" width="12.7109375" style="4" customWidth="1"/>
    <col min="10763" max="10763" width="14.85546875" style="4" customWidth="1"/>
    <col min="10764" max="10768" width="17.28515625" style="4" customWidth="1"/>
    <col min="10769" max="10769" width="17.85546875" style="4" customWidth="1"/>
    <col min="10770" max="10770" width="12" style="4" customWidth="1"/>
    <col min="10771" max="11008" width="8.85546875" style="4"/>
    <col min="11009" max="11009" width="12.28515625" style="4" customWidth="1"/>
    <col min="11010" max="11010" width="15.42578125" style="4" customWidth="1"/>
    <col min="11011" max="11011" width="17.28515625" style="4" bestFit="1" customWidth="1"/>
    <col min="11012" max="11012" width="13.140625" style="4" bestFit="1" customWidth="1"/>
    <col min="11013" max="11013" width="14.28515625" style="4" customWidth="1"/>
    <col min="11014" max="11014" width="17.28515625" style="4" bestFit="1" customWidth="1"/>
    <col min="11015" max="11015" width="15" style="4" customWidth="1"/>
    <col min="11016" max="11016" width="14" style="4" customWidth="1"/>
    <col min="11017" max="11017" width="13.85546875" style="4" customWidth="1"/>
    <col min="11018" max="11018" width="12.7109375" style="4" customWidth="1"/>
    <col min="11019" max="11019" width="14.85546875" style="4" customWidth="1"/>
    <col min="11020" max="11024" width="17.28515625" style="4" customWidth="1"/>
    <col min="11025" max="11025" width="17.85546875" style="4" customWidth="1"/>
    <col min="11026" max="11026" width="12" style="4" customWidth="1"/>
    <col min="11027" max="11264" width="8.85546875" style="4"/>
    <col min="11265" max="11265" width="12.28515625" style="4" customWidth="1"/>
    <col min="11266" max="11266" width="15.42578125" style="4" customWidth="1"/>
    <col min="11267" max="11267" width="17.28515625" style="4" bestFit="1" customWidth="1"/>
    <col min="11268" max="11268" width="13.140625" style="4" bestFit="1" customWidth="1"/>
    <col min="11269" max="11269" width="14.28515625" style="4" customWidth="1"/>
    <col min="11270" max="11270" width="17.28515625" style="4" bestFit="1" customWidth="1"/>
    <col min="11271" max="11271" width="15" style="4" customWidth="1"/>
    <col min="11272" max="11272" width="14" style="4" customWidth="1"/>
    <col min="11273" max="11273" width="13.85546875" style="4" customWidth="1"/>
    <col min="11274" max="11274" width="12.7109375" style="4" customWidth="1"/>
    <col min="11275" max="11275" width="14.85546875" style="4" customWidth="1"/>
    <col min="11276" max="11280" width="17.28515625" style="4" customWidth="1"/>
    <col min="11281" max="11281" width="17.85546875" style="4" customWidth="1"/>
    <col min="11282" max="11282" width="12" style="4" customWidth="1"/>
    <col min="11283" max="11520" width="8.85546875" style="4"/>
    <col min="11521" max="11521" width="12.28515625" style="4" customWidth="1"/>
    <col min="11522" max="11522" width="15.42578125" style="4" customWidth="1"/>
    <col min="11523" max="11523" width="17.28515625" style="4" bestFit="1" customWidth="1"/>
    <col min="11524" max="11524" width="13.140625" style="4" bestFit="1" customWidth="1"/>
    <col min="11525" max="11525" width="14.28515625" style="4" customWidth="1"/>
    <col min="11526" max="11526" width="17.28515625" style="4" bestFit="1" customWidth="1"/>
    <col min="11527" max="11527" width="15" style="4" customWidth="1"/>
    <col min="11528" max="11528" width="14" style="4" customWidth="1"/>
    <col min="11529" max="11529" width="13.85546875" style="4" customWidth="1"/>
    <col min="11530" max="11530" width="12.7109375" style="4" customWidth="1"/>
    <col min="11531" max="11531" width="14.85546875" style="4" customWidth="1"/>
    <col min="11532" max="11536" width="17.28515625" style="4" customWidth="1"/>
    <col min="11537" max="11537" width="17.85546875" style="4" customWidth="1"/>
    <col min="11538" max="11538" width="12" style="4" customWidth="1"/>
    <col min="11539" max="11776" width="8.85546875" style="4"/>
    <col min="11777" max="11777" width="12.28515625" style="4" customWidth="1"/>
    <col min="11778" max="11778" width="15.42578125" style="4" customWidth="1"/>
    <col min="11779" max="11779" width="17.28515625" style="4" bestFit="1" customWidth="1"/>
    <col min="11780" max="11780" width="13.140625" style="4" bestFit="1" customWidth="1"/>
    <col min="11781" max="11781" width="14.28515625" style="4" customWidth="1"/>
    <col min="11782" max="11782" width="17.28515625" style="4" bestFit="1" customWidth="1"/>
    <col min="11783" max="11783" width="15" style="4" customWidth="1"/>
    <col min="11784" max="11784" width="14" style="4" customWidth="1"/>
    <col min="11785" max="11785" width="13.85546875" style="4" customWidth="1"/>
    <col min="11786" max="11786" width="12.7109375" style="4" customWidth="1"/>
    <col min="11787" max="11787" width="14.85546875" style="4" customWidth="1"/>
    <col min="11788" max="11792" width="17.28515625" style="4" customWidth="1"/>
    <col min="11793" max="11793" width="17.85546875" style="4" customWidth="1"/>
    <col min="11794" max="11794" width="12" style="4" customWidth="1"/>
    <col min="11795" max="12032" width="8.85546875" style="4"/>
    <col min="12033" max="12033" width="12.28515625" style="4" customWidth="1"/>
    <col min="12034" max="12034" width="15.42578125" style="4" customWidth="1"/>
    <col min="12035" max="12035" width="17.28515625" style="4" bestFit="1" customWidth="1"/>
    <col min="12036" max="12036" width="13.140625" style="4" bestFit="1" customWidth="1"/>
    <col min="12037" max="12037" width="14.28515625" style="4" customWidth="1"/>
    <col min="12038" max="12038" width="17.28515625" style="4" bestFit="1" customWidth="1"/>
    <col min="12039" max="12039" width="15" style="4" customWidth="1"/>
    <col min="12040" max="12040" width="14" style="4" customWidth="1"/>
    <col min="12041" max="12041" width="13.85546875" style="4" customWidth="1"/>
    <col min="12042" max="12042" width="12.7109375" style="4" customWidth="1"/>
    <col min="12043" max="12043" width="14.85546875" style="4" customWidth="1"/>
    <col min="12044" max="12048" width="17.28515625" style="4" customWidth="1"/>
    <col min="12049" max="12049" width="17.85546875" style="4" customWidth="1"/>
    <col min="12050" max="12050" width="12" style="4" customWidth="1"/>
    <col min="12051" max="12288" width="8.85546875" style="4"/>
    <col min="12289" max="12289" width="12.28515625" style="4" customWidth="1"/>
    <col min="12290" max="12290" width="15.42578125" style="4" customWidth="1"/>
    <col min="12291" max="12291" width="17.28515625" style="4" bestFit="1" customWidth="1"/>
    <col min="12292" max="12292" width="13.140625" style="4" bestFit="1" customWidth="1"/>
    <col min="12293" max="12293" width="14.28515625" style="4" customWidth="1"/>
    <col min="12294" max="12294" width="17.28515625" style="4" bestFit="1" customWidth="1"/>
    <col min="12295" max="12295" width="15" style="4" customWidth="1"/>
    <col min="12296" max="12296" width="14" style="4" customWidth="1"/>
    <col min="12297" max="12297" width="13.85546875" style="4" customWidth="1"/>
    <col min="12298" max="12298" width="12.7109375" style="4" customWidth="1"/>
    <col min="12299" max="12299" width="14.85546875" style="4" customWidth="1"/>
    <col min="12300" max="12304" width="17.28515625" style="4" customWidth="1"/>
    <col min="12305" max="12305" width="17.85546875" style="4" customWidth="1"/>
    <col min="12306" max="12306" width="12" style="4" customWidth="1"/>
    <col min="12307" max="12544" width="8.85546875" style="4"/>
    <col min="12545" max="12545" width="12.28515625" style="4" customWidth="1"/>
    <col min="12546" max="12546" width="15.42578125" style="4" customWidth="1"/>
    <col min="12547" max="12547" width="17.28515625" style="4" bestFit="1" customWidth="1"/>
    <col min="12548" max="12548" width="13.140625" style="4" bestFit="1" customWidth="1"/>
    <col min="12549" max="12549" width="14.28515625" style="4" customWidth="1"/>
    <col min="12550" max="12550" width="17.28515625" style="4" bestFit="1" customWidth="1"/>
    <col min="12551" max="12551" width="15" style="4" customWidth="1"/>
    <col min="12552" max="12552" width="14" style="4" customWidth="1"/>
    <col min="12553" max="12553" width="13.85546875" style="4" customWidth="1"/>
    <col min="12554" max="12554" width="12.7109375" style="4" customWidth="1"/>
    <col min="12555" max="12555" width="14.85546875" style="4" customWidth="1"/>
    <col min="12556" max="12560" width="17.28515625" style="4" customWidth="1"/>
    <col min="12561" max="12561" width="17.85546875" style="4" customWidth="1"/>
    <col min="12562" max="12562" width="12" style="4" customWidth="1"/>
    <col min="12563" max="12800" width="8.85546875" style="4"/>
    <col min="12801" max="12801" width="12.28515625" style="4" customWidth="1"/>
    <col min="12802" max="12802" width="15.42578125" style="4" customWidth="1"/>
    <col min="12803" max="12803" width="17.28515625" style="4" bestFit="1" customWidth="1"/>
    <col min="12804" max="12804" width="13.140625" style="4" bestFit="1" customWidth="1"/>
    <col min="12805" max="12805" width="14.28515625" style="4" customWidth="1"/>
    <col min="12806" max="12806" width="17.28515625" style="4" bestFit="1" customWidth="1"/>
    <col min="12807" max="12807" width="15" style="4" customWidth="1"/>
    <col min="12808" max="12808" width="14" style="4" customWidth="1"/>
    <col min="12809" max="12809" width="13.85546875" style="4" customWidth="1"/>
    <col min="12810" max="12810" width="12.7109375" style="4" customWidth="1"/>
    <col min="12811" max="12811" width="14.85546875" style="4" customWidth="1"/>
    <col min="12812" max="12816" width="17.28515625" style="4" customWidth="1"/>
    <col min="12817" max="12817" width="17.85546875" style="4" customWidth="1"/>
    <col min="12818" max="12818" width="12" style="4" customWidth="1"/>
    <col min="12819" max="13056" width="8.85546875" style="4"/>
    <col min="13057" max="13057" width="12.28515625" style="4" customWidth="1"/>
    <col min="13058" max="13058" width="15.42578125" style="4" customWidth="1"/>
    <col min="13059" max="13059" width="17.28515625" style="4" bestFit="1" customWidth="1"/>
    <col min="13060" max="13060" width="13.140625" style="4" bestFit="1" customWidth="1"/>
    <col min="13061" max="13061" width="14.28515625" style="4" customWidth="1"/>
    <col min="13062" max="13062" width="17.28515625" style="4" bestFit="1" customWidth="1"/>
    <col min="13063" max="13063" width="15" style="4" customWidth="1"/>
    <col min="13064" max="13064" width="14" style="4" customWidth="1"/>
    <col min="13065" max="13065" width="13.85546875" style="4" customWidth="1"/>
    <col min="13066" max="13066" width="12.7109375" style="4" customWidth="1"/>
    <col min="13067" max="13067" width="14.85546875" style="4" customWidth="1"/>
    <col min="13068" max="13072" width="17.28515625" style="4" customWidth="1"/>
    <col min="13073" max="13073" width="17.85546875" style="4" customWidth="1"/>
    <col min="13074" max="13074" width="12" style="4" customWidth="1"/>
    <col min="13075" max="13312" width="8.85546875" style="4"/>
    <col min="13313" max="13313" width="12.28515625" style="4" customWidth="1"/>
    <col min="13314" max="13314" width="15.42578125" style="4" customWidth="1"/>
    <col min="13315" max="13315" width="17.28515625" style="4" bestFit="1" customWidth="1"/>
    <col min="13316" max="13316" width="13.140625" style="4" bestFit="1" customWidth="1"/>
    <col min="13317" max="13317" width="14.28515625" style="4" customWidth="1"/>
    <col min="13318" max="13318" width="17.28515625" style="4" bestFit="1" customWidth="1"/>
    <col min="13319" max="13319" width="15" style="4" customWidth="1"/>
    <col min="13320" max="13320" width="14" style="4" customWidth="1"/>
    <col min="13321" max="13321" width="13.85546875" style="4" customWidth="1"/>
    <col min="13322" max="13322" width="12.7109375" style="4" customWidth="1"/>
    <col min="13323" max="13323" width="14.85546875" style="4" customWidth="1"/>
    <col min="13324" max="13328" width="17.28515625" style="4" customWidth="1"/>
    <col min="13329" max="13329" width="17.85546875" style="4" customWidth="1"/>
    <col min="13330" max="13330" width="12" style="4" customWidth="1"/>
    <col min="13331" max="13568" width="8.85546875" style="4"/>
    <col min="13569" max="13569" width="12.28515625" style="4" customWidth="1"/>
    <col min="13570" max="13570" width="15.42578125" style="4" customWidth="1"/>
    <col min="13571" max="13571" width="17.28515625" style="4" bestFit="1" customWidth="1"/>
    <col min="13572" max="13572" width="13.140625" style="4" bestFit="1" customWidth="1"/>
    <col min="13573" max="13573" width="14.28515625" style="4" customWidth="1"/>
    <col min="13574" max="13574" width="17.28515625" style="4" bestFit="1" customWidth="1"/>
    <col min="13575" max="13575" width="15" style="4" customWidth="1"/>
    <col min="13576" max="13576" width="14" style="4" customWidth="1"/>
    <col min="13577" max="13577" width="13.85546875" style="4" customWidth="1"/>
    <col min="13578" max="13578" width="12.7109375" style="4" customWidth="1"/>
    <col min="13579" max="13579" width="14.85546875" style="4" customWidth="1"/>
    <col min="13580" max="13584" width="17.28515625" style="4" customWidth="1"/>
    <col min="13585" max="13585" width="17.85546875" style="4" customWidth="1"/>
    <col min="13586" max="13586" width="12" style="4" customWidth="1"/>
    <col min="13587" max="13824" width="8.85546875" style="4"/>
    <col min="13825" max="13825" width="12.28515625" style="4" customWidth="1"/>
    <col min="13826" max="13826" width="15.42578125" style="4" customWidth="1"/>
    <col min="13827" max="13827" width="17.28515625" style="4" bestFit="1" customWidth="1"/>
    <col min="13828" max="13828" width="13.140625" style="4" bestFit="1" customWidth="1"/>
    <col min="13829" max="13829" width="14.28515625" style="4" customWidth="1"/>
    <col min="13830" max="13830" width="17.28515625" style="4" bestFit="1" customWidth="1"/>
    <col min="13831" max="13831" width="15" style="4" customWidth="1"/>
    <col min="13832" max="13832" width="14" style="4" customWidth="1"/>
    <col min="13833" max="13833" width="13.85546875" style="4" customWidth="1"/>
    <col min="13834" max="13834" width="12.7109375" style="4" customWidth="1"/>
    <col min="13835" max="13835" width="14.85546875" style="4" customWidth="1"/>
    <col min="13836" max="13840" width="17.28515625" style="4" customWidth="1"/>
    <col min="13841" max="13841" width="17.85546875" style="4" customWidth="1"/>
    <col min="13842" max="13842" width="12" style="4" customWidth="1"/>
    <col min="13843" max="14080" width="8.85546875" style="4"/>
    <col min="14081" max="14081" width="12.28515625" style="4" customWidth="1"/>
    <col min="14082" max="14082" width="15.42578125" style="4" customWidth="1"/>
    <col min="14083" max="14083" width="17.28515625" style="4" bestFit="1" customWidth="1"/>
    <col min="14084" max="14084" width="13.140625" style="4" bestFit="1" customWidth="1"/>
    <col min="14085" max="14085" width="14.28515625" style="4" customWidth="1"/>
    <col min="14086" max="14086" width="17.28515625" style="4" bestFit="1" customWidth="1"/>
    <col min="14087" max="14087" width="15" style="4" customWidth="1"/>
    <col min="14088" max="14088" width="14" style="4" customWidth="1"/>
    <col min="14089" max="14089" width="13.85546875" style="4" customWidth="1"/>
    <col min="14090" max="14090" width="12.7109375" style="4" customWidth="1"/>
    <col min="14091" max="14091" width="14.85546875" style="4" customWidth="1"/>
    <col min="14092" max="14096" width="17.28515625" style="4" customWidth="1"/>
    <col min="14097" max="14097" width="17.85546875" style="4" customWidth="1"/>
    <col min="14098" max="14098" width="12" style="4" customWidth="1"/>
    <col min="14099" max="14336" width="8.85546875" style="4"/>
    <col min="14337" max="14337" width="12.28515625" style="4" customWidth="1"/>
    <col min="14338" max="14338" width="15.42578125" style="4" customWidth="1"/>
    <col min="14339" max="14339" width="17.28515625" style="4" bestFit="1" customWidth="1"/>
    <col min="14340" max="14340" width="13.140625" style="4" bestFit="1" customWidth="1"/>
    <col min="14341" max="14341" width="14.28515625" style="4" customWidth="1"/>
    <col min="14342" max="14342" width="17.28515625" style="4" bestFit="1" customWidth="1"/>
    <col min="14343" max="14343" width="15" style="4" customWidth="1"/>
    <col min="14344" max="14344" width="14" style="4" customWidth="1"/>
    <col min="14345" max="14345" width="13.85546875" style="4" customWidth="1"/>
    <col min="14346" max="14346" width="12.7109375" style="4" customWidth="1"/>
    <col min="14347" max="14347" width="14.85546875" style="4" customWidth="1"/>
    <col min="14348" max="14352" width="17.28515625" style="4" customWidth="1"/>
    <col min="14353" max="14353" width="17.85546875" style="4" customWidth="1"/>
    <col min="14354" max="14354" width="12" style="4" customWidth="1"/>
    <col min="14355" max="14592" width="8.85546875" style="4"/>
    <col min="14593" max="14593" width="12.28515625" style="4" customWidth="1"/>
    <col min="14594" max="14594" width="15.42578125" style="4" customWidth="1"/>
    <col min="14595" max="14595" width="17.28515625" style="4" bestFit="1" customWidth="1"/>
    <col min="14596" max="14596" width="13.140625" style="4" bestFit="1" customWidth="1"/>
    <col min="14597" max="14597" width="14.28515625" style="4" customWidth="1"/>
    <col min="14598" max="14598" width="17.28515625" style="4" bestFit="1" customWidth="1"/>
    <col min="14599" max="14599" width="15" style="4" customWidth="1"/>
    <col min="14600" max="14600" width="14" style="4" customWidth="1"/>
    <col min="14601" max="14601" width="13.85546875" style="4" customWidth="1"/>
    <col min="14602" max="14602" width="12.7109375" style="4" customWidth="1"/>
    <col min="14603" max="14603" width="14.85546875" style="4" customWidth="1"/>
    <col min="14604" max="14608" width="17.28515625" style="4" customWidth="1"/>
    <col min="14609" max="14609" width="17.85546875" style="4" customWidth="1"/>
    <col min="14610" max="14610" width="12" style="4" customWidth="1"/>
    <col min="14611" max="14848" width="8.85546875" style="4"/>
    <col min="14849" max="14849" width="12.28515625" style="4" customWidth="1"/>
    <col min="14850" max="14850" width="15.42578125" style="4" customWidth="1"/>
    <col min="14851" max="14851" width="17.28515625" style="4" bestFit="1" customWidth="1"/>
    <col min="14852" max="14852" width="13.140625" style="4" bestFit="1" customWidth="1"/>
    <col min="14853" max="14853" width="14.28515625" style="4" customWidth="1"/>
    <col min="14854" max="14854" width="17.28515625" style="4" bestFit="1" customWidth="1"/>
    <col min="14855" max="14855" width="15" style="4" customWidth="1"/>
    <col min="14856" max="14856" width="14" style="4" customWidth="1"/>
    <col min="14857" max="14857" width="13.85546875" style="4" customWidth="1"/>
    <col min="14858" max="14858" width="12.7109375" style="4" customWidth="1"/>
    <col min="14859" max="14859" width="14.85546875" style="4" customWidth="1"/>
    <col min="14860" max="14864" width="17.28515625" style="4" customWidth="1"/>
    <col min="14865" max="14865" width="17.85546875" style="4" customWidth="1"/>
    <col min="14866" max="14866" width="12" style="4" customWidth="1"/>
    <col min="14867" max="15104" width="8.85546875" style="4"/>
    <col min="15105" max="15105" width="12.28515625" style="4" customWidth="1"/>
    <col min="15106" max="15106" width="15.42578125" style="4" customWidth="1"/>
    <col min="15107" max="15107" width="17.28515625" style="4" bestFit="1" customWidth="1"/>
    <col min="15108" max="15108" width="13.140625" style="4" bestFit="1" customWidth="1"/>
    <col min="15109" max="15109" width="14.28515625" style="4" customWidth="1"/>
    <col min="15110" max="15110" width="17.28515625" style="4" bestFit="1" customWidth="1"/>
    <col min="15111" max="15111" width="15" style="4" customWidth="1"/>
    <col min="15112" max="15112" width="14" style="4" customWidth="1"/>
    <col min="15113" max="15113" width="13.85546875" style="4" customWidth="1"/>
    <col min="15114" max="15114" width="12.7109375" style="4" customWidth="1"/>
    <col min="15115" max="15115" width="14.85546875" style="4" customWidth="1"/>
    <col min="15116" max="15120" width="17.28515625" style="4" customWidth="1"/>
    <col min="15121" max="15121" width="17.85546875" style="4" customWidth="1"/>
    <col min="15122" max="15122" width="12" style="4" customWidth="1"/>
    <col min="15123" max="15360" width="8.85546875" style="4"/>
    <col min="15361" max="15361" width="12.28515625" style="4" customWidth="1"/>
    <col min="15362" max="15362" width="15.42578125" style="4" customWidth="1"/>
    <col min="15363" max="15363" width="17.28515625" style="4" bestFit="1" customWidth="1"/>
    <col min="15364" max="15364" width="13.140625" style="4" bestFit="1" customWidth="1"/>
    <col min="15365" max="15365" width="14.28515625" style="4" customWidth="1"/>
    <col min="15366" max="15366" width="17.28515625" style="4" bestFit="1" customWidth="1"/>
    <col min="15367" max="15367" width="15" style="4" customWidth="1"/>
    <col min="15368" max="15368" width="14" style="4" customWidth="1"/>
    <col min="15369" max="15369" width="13.85546875" style="4" customWidth="1"/>
    <col min="15370" max="15370" width="12.7109375" style="4" customWidth="1"/>
    <col min="15371" max="15371" width="14.85546875" style="4" customWidth="1"/>
    <col min="15372" max="15376" width="17.28515625" style="4" customWidth="1"/>
    <col min="15377" max="15377" width="17.85546875" style="4" customWidth="1"/>
    <col min="15378" max="15378" width="12" style="4" customWidth="1"/>
    <col min="15379" max="15616" width="8.85546875" style="4"/>
    <col min="15617" max="15617" width="12.28515625" style="4" customWidth="1"/>
    <col min="15618" max="15618" width="15.42578125" style="4" customWidth="1"/>
    <col min="15619" max="15619" width="17.28515625" style="4" bestFit="1" customWidth="1"/>
    <col min="15620" max="15620" width="13.140625" style="4" bestFit="1" customWidth="1"/>
    <col min="15621" max="15621" width="14.28515625" style="4" customWidth="1"/>
    <col min="15622" max="15622" width="17.28515625" style="4" bestFit="1" customWidth="1"/>
    <col min="15623" max="15623" width="15" style="4" customWidth="1"/>
    <col min="15624" max="15624" width="14" style="4" customWidth="1"/>
    <col min="15625" max="15625" width="13.85546875" style="4" customWidth="1"/>
    <col min="15626" max="15626" width="12.7109375" style="4" customWidth="1"/>
    <col min="15627" max="15627" width="14.85546875" style="4" customWidth="1"/>
    <col min="15628" max="15632" width="17.28515625" style="4" customWidth="1"/>
    <col min="15633" max="15633" width="17.85546875" style="4" customWidth="1"/>
    <col min="15634" max="15634" width="12" style="4" customWidth="1"/>
    <col min="15635" max="15872" width="8.85546875" style="4"/>
    <col min="15873" max="15873" width="12.28515625" style="4" customWidth="1"/>
    <col min="15874" max="15874" width="15.42578125" style="4" customWidth="1"/>
    <col min="15875" max="15875" width="17.28515625" style="4" bestFit="1" customWidth="1"/>
    <col min="15876" max="15876" width="13.140625" style="4" bestFit="1" customWidth="1"/>
    <col min="15877" max="15877" width="14.28515625" style="4" customWidth="1"/>
    <col min="15878" max="15878" width="17.28515625" style="4" bestFit="1" customWidth="1"/>
    <col min="15879" max="15879" width="15" style="4" customWidth="1"/>
    <col min="15880" max="15880" width="14" style="4" customWidth="1"/>
    <col min="15881" max="15881" width="13.85546875" style="4" customWidth="1"/>
    <col min="15882" max="15882" width="12.7109375" style="4" customWidth="1"/>
    <col min="15883" max="15883" width="14.85546875" style="4" customWidth="1"/>
    <col min="15884" max="15888" width="17.28515625" style="4" customWidth="1"/>
    <col min="15889" max="15889" width="17.85546875" style="4" customWidth="1"/>
    <col min="15890" max="15890" width="12" style="4" customWidth="1"/>
    <col min="15891" max="16128" width="8.85546875" style="4"/>
    <col min="16129" max="16129" width="12.28515625" style="4" customWidth="1"/>
    <col min="16130" max="16130" width="15.42578125" style="4" customWidth="1"/>
    <col min="16131" max="16131" width="17.28515625" style="4" bestFit="1" customWidth="1"/>
    <col min="16132" max="16132" width="13.140625" style="4" bestFit="1" customWidth="1"/>
    <col min="16133" max="16133" width="14.28515625" style="4" customWidth="1"/>
    <col min="16134" max="16134" width="17.28515625" style="4" bestFit="1" customWidth="1"/>
    <col min="16135" max="16135" width="15" style="4" customWidth="1"/>
    <col min="16136" max="16136" width="14" style="4" customWidth="1"/>
    <col min="16137" max="16137" width="13.85546875" style="4" customWidth="1"/>
    <col min="16138" max="16138" width="12.7109375" style="4" customWidth="1"/>
    <col min="16139" max="16139" width="14.85546875" style="4" customWidth="1"/>
    <col min="16140" max="16144" width="17.28515625" style="4" customWidth="1"/>
    <col min="16145" max="16145" width="17.85546875" style="4" customWidth="1"/>
    <col min="16146" max="16146" width="12" style="4" customWidth="1"/>
    <col min="16147" max="16384" width="8.85546875" style="4"/>
  </cols>
  <sheetData>
    <row r="1" spans="1:22" ht="12" customHeight="1" x14ac:dyDescent="0.2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62"/>
    </row>
    <row r="2" spans="1:22" ht="12" customHeight="1" x14ac:dyDescent="0.2">
      <c r="A2" s="573" t="s">
        <v>203</v>
      </c>
      <c r="B2" s="574"/>
      <c r="C2" s="574"/>
      <c r="D2" s="578" t="s">
        <v>40</v>
      </c>
      <c r="E2" s="579"/>
      <c r="F2" s="579"/>
      <c r="G2" s="579"/>
      <c r="H2" s="579"/>
      <c r="I2" s="579"/>
      <c r="J2" s="579"/>
      <c r="K2" s="147"/>
      <c r="L2" s="147"/>
      <c r="M2" s="147"/>
      <c r="N2" s="147"/>
      <c r="O2" s="147"/>
      <c r="P2" s="147"/>
      <c r="Q2" s="147"/>
      <c r="R2" s="163" t="s">
        <v>204</v>
      </c>
      <c r="S2" s="162"/>
    </row>
    <row r="3" spans="1:22" ht="12" customHeight="1" x14ac:dyDescent="0.2">
      <c r="A3" s="573" t="s">
        <v>205</v>
      </c>
      <c r="B3" s="574"/>
      <c r="C3" s="574"/>
      <c r="D3" s="575" t="s">
        <v>13</v>
      </c>
      <c r="E3" s="576"/>
      <c r="F3" s="576"/>
      <c r="G3" s="576"/>
      <c r="H3" s="576"/>
      <c r="I3" s="576"/>
      <c r="J3" s="576"/>
      <c r="K3" s="147"/>
      <c r="L3" s="147"/>
      <c r="M3" s="147"/>
      <c r="N3" s="147"/>
      <c r="O3" s="147"/>
      <c r="P3" s="147"/>
      <c r="Q3" s="147"/>
      <c r="R3" s="147"/>
      <c r="S3" s="162"/>
    </row>
    <row r="4" spans="1:22" ht="12" customHeight="1" x14ac:dyDescent="0.2">
      <c r="A4" s="573" t="s">
        <v>206</v>
      </c>
      <c r="B4" s="574"/>
      <c r="C4" s="574"/>
      <c r="D4" s="576" t="s">
        <v>207</v>
      </c>
      <c r="E4" s="576"/>
      <c r="F4" s="576"/>
      <c r="G4" s="576"/>
      <c r="H4" s="576"/>
      <c r="I4" s="576"/>
      <c r="J4" s="576"/>
      <c r="K4" s="147"/>
      <c r="L4" s="147"/>
      <c r="M4" s="147"/>
      <c r="N4" s="147"/>
      <c r="O4" s="147"/>
      <c r="P4" s="147"/>
      <c r="Q4" s="147"/>
      <c r="R4" s="147"/>
      <c r="S4" s="162"/>
    </row>
    <row r="5" spans="1:22" ht="12" customHeight="1" x14ac:dyDescent="0.2">
      <c r="A5" s="573" t="s">
        <v>208</v>
      </c>
      <c r="B5" s="574"/>
      <c r="C5" s="574"/>
      <c r="D5" s="575" t="s">
        <v>46</v>
      </c>
      <c r="E5" s="576"/>
      <c r="F5" s="576"/>
      <c r="G5" s="576"/>
      <c r="H5" s="576"/>
      <c r="I5" s="576"/>
      <c r="J5" s="576"/>
      <c r="K5" s="147"/>
      <c r="L5" s="147"/>
      <c r="M5" s="147"/>
      <c r="N5" s="147"/>
      <c r="O5" s="147"/>
      <c r="P5" s="147"/>
      <c r="Q5" s="147"/>
      <c r="R5" s="147"/>
      <c r="S5" s="162"/>
    </row>
    <row r="6" spans="1:22" ht="12" customHeight="1" x14ac:dyDescent="0.2">
      <c r="A6" s="573" t="s">
        <v>209</v>
      </c>
      <c r="B6" s="574"/>
      <c r="C6" s="574"/>
      <c r="D6" s="577">
        <v>4201337670008</v>
      </c>
      <c r="E6" s="577"/>
      <c r="F6" s="577"/>
      <c r="G6" s="577"/>
      <c r="H6" s="577"/>
      <c r="I6" s="577"/>
      <c r="J6" s="577"/>
      <c r="K6" s="147"/>
      <c r="L6" s="147"/>
      <c r="M6" s="147"/>
      <c r="N6" s="147"/>
      <c r="O6" s="147"/>
      <c r="P6" s="147"/>
      <c r="Q6" s="147"/>
      <c r="R6" s="147"/>
      <c r="S6" s="162"/>
    </row>
    <row r="7" spans="1:22" ht="12" customHeight="1" x14ac:dyDescent="0.2">
      <c r="A7" s="573" t="s">
        <v>210</v>
      </c>
      <c r="B7" s="574"/>
      <c r="C7" s="574"/>
      <c r="D7" s="575" t="s">
        <v>211</v>
      </c>
      <c r="E7" s="576"/>
      <c r="F7" s="576"/>
      <c r="G7" s="576"/>
      <c r="H7" s="576"/>
      <c r="I7" s="576"/>
      <c r="J7" s="576"/>
      <c r="K7" s="147"/>
      <c r="L7" s="147"/>
      <c r="M7" s="147"/>
      <c r="N7" s="147"/>
      <c r="O7" s="147"/>
      <c r="P7" s="147"/>
      <c r="Q7" s="147"/>
      <c r="R7" s="147"/>
      <c r="S7" s="162"/>
    </row>
    <row r="8" spans="1:22" ht="12" customHeight="1" x14ac:dyDescent="0.2">
      <c r="A8" s="164"/>
      <c r="B8" s="164"/>
      <c r="C8" s="164"/>
      <c r="D8" s="165"/>
      <c r="E8" s="165"/>
      <c r="F8" s="165"/>
      <c r="G8" s="165"/>
      <c r="H8" s="165"/>
      <c r="I8" s="165"/>
      <c r="J8" s="165"/>
      <c r="K8" s="147"/>
      <c r="L8" s="147"/>
      <c r="M8" s="147"/>
      <c r="N8" s="147"/>
      <c r="O8" s="147"/>
      <c r="P8" s="147"/>
      <c r="Q8" s="147"/>
      <c r="R8" s="147"/>
      <c r="S8" s="162"/>
    </row>
    <row r="9" spans="1:22" s="5" customFormat="1" ht="21.75" customHeight="1" x14ac:dyDescent="0.25">
      <c r="A9" s="570" t="s">
        <v>532</v>
      </c>
      <c r="B9" s="570"/>
      <c r="C9" s="570"/>
      <c r="D9" s="570"/>
      <c r="E9" s="570"/>
      <c r="F9" s="570"/>
      <c r="G9" s="570"/>
      <c r="H9" s="570"/>
      <c r="I9" s="570"/>
      <c r="J9" s="570"/>
      <c r="K9" s="570"/>
      <c r="L9" s="570"/>
      <c r="M9" s="570"/>
      <c r="N9" s="570"/>
      <c r="O9" s="570"/>
      <c r="P9" s="570"/>
      <c r="Q9" s="570"/>
      <c r="R9" s="570"/>
      <c r="S9" s="166"/>
    </row>
    <row r="10" spans="1:22" ht="23.25" customHeight="1" x14ac:dyDescent="0.2">
      <c r="A10" s="568" t="s">
        <v>212</v>
      </c>
      <c r="B10" s="568" t="s">
        <v>213</v>
      </c>
      <c r="C10" s="568"/>
      <c r="D10" s="568"/>
      <c r="E10" s="568"/>
      <c r="F10" s="568"/>
      <c r="G10" s="568" t="s">
        <v>214</v>
      </c>
      <c r="H10" s="568"/>
      <c r="I10" s="568"/>
      <c r="J10" s="568"/>
      <c r="K10" s="568"/>
      <c r="L10" s="568" t="s">
        <v>215</v>
      </c>
      <c r="M10" s="571" t="s">
        <v>216</v>
      </c>
      <c r="N10" s="571" t="s">
        <v>217</v>
      </c>
      <c r="O10" s="571" t="s">
        <v>218</v>
      </c>
      <c r="P10" s="571" t="s">
        <v>219</v>
      </c>
      <c r="Q10" s="568" t="s">
        <v>220</v>
      </c>
      <c r="R10" s="568" t="s">
        <v>221</v>
      </c>
      <c r="S10" s="162"/>
    </row>
    <row r="11" spans="1:22" s="6" customFormat="1" ht="47.25" customHeight="1" x14ac:dyDescent="0.25">
      <c r="A11" s="569"/>
      <c r="B11" s="167" t="s">
        <v>222</v>
      </c>
      <c r="C11" s="168" t="s">
        <v>223</v>
      </c>
      <c r="D11" s="167" t="s">
        <v>224</v>
      </c>
      <c r="E11" s="167" t="s">
        <v>225</v>
      </c>
      <c r="F11" s="169" t="s">
        <v>148</v>
      </c>
      <c r="G11" s="167" t="s">
        <v>226</v>
      </c>
      <c r="H11" s="167" t="s">
        <v>227</v>
      </c>
      <c r="I11" s="167" t="s">
        <v>228</v>
      </c>
      <c r="J11" s="167" t="s">
        <v>229</v>
      </c>
      <c r="K11" s="169" t="s">
        <v>148</v>
      </c>
      <c r="L11" s="569"/>
      <c r="M11" s="572"/>
      <c r="N11" s="572"/>
      <c r="O11" s="572"/>
      <c r="P11" s="572"/>
      <c r="Q11" s="569"/>
      <c r="R11" s="569"/>
      <c r="S11" s="170"/>
    </row>
    <row r="12" spans="1:22" ht="12" customHeight="1" x14ac:dyDescent="0.2">
      <c r="A12" s="171">
        <v>45658</v>
      </c>
      <c r="B12" s="112">
        <v>146192.53</v>
      </c>
      <c r="C12" s="112">
        <v>2930170.4500000007</v>
      </c>
      <c r="D12" s="112">
        <v>1752.9799999999814</v>
      </c>
      <c r="E12" s="172">
        <v>0</v>
      </c>
      <c r="F12" s="173">
        <v>3078115.9600000004</v>
      </c>
      <c r="G12" s="172">
        <v>0</v>
      </c>
      <c r="H12" s="174">
        <v>8504.94</v>
      </c>
      <c r="I12" s="175">
        <v>5321.15</v>
      </c>
      <c r="J12" s="172">
        <v>0</v>
      </c>
      <c r="K12" s="173">
        <v>13826.09</v>
      </c>
      <c r="L12" s="112">
        <v>3064289.8700000006</v>
      </c>
      <c r="M12" s="112">
        <v>453526.41000000061</v>
      </c>
      <c r="N12" s="112">
        <v>2610763.46</v>
      </c>
      <c r="O12" s="176">
        <v>0.02</v>
      </c>
      <c r="P12" s="112">
        <v>143.06</v>
      </c>
      <c r="Q12" s="177">
        <v>2470391.0787</v>
      </c>
      <c r="R12" s="298">
        <v>1.2404067908197471</v>
      </c>
      <c r="S12" s="162"/>
      <c r="V12" s="7"/>
    </row>
    <row r="13" spans="1:22" ht="12" customHeight="1" x14ac:dyDescent="0.2">
      <c r="A13" s="171">
        <v>45659</v>
      </c>
      <c r="B13" s="112">
        <v>146192.53</v>
      </c>
      <c r="C13" s="112">
        <v>2933366.310000001</v>
      </c>
      <c r="D13" s="112">
        <v>1752.9799999999814</v>
      </c>
      <c r="E13" s="172">
        <v>0</v>
      </c>
      <c r="F13" s="173">
        <v>3081311.8200000008</v>
      </c>
      <c r="G13" s="172">
        <v>0</v>
      </c>
      <c r="H13" s="174">
        <v>8569.98</v>
      </c>
      <c r="I13" s="175">
        <v>5464.2099999999991</v>
      </c>
      <c r="J13" s="172">
        <v>0</v>
      </c>
      <c r="K13" s="173">
        <v>14034.189999999999</v>
      </c>
      <c r="L13" s="112">
        <v>3067277.6300000008</v>
      </c>
      <c r="M13" s="112">
        <v>452032.87999999989</v>
      </c>
      <c r="N13" s="112">
        <v>2615244.7500000009</v>
      </c>
      <c r="O13" s="176">
        <v>0.02</v>
      </c>
      <c r="P13" s="112">
        <v>143.30000000000001</v>
      </c>
      <c r="Q13" s="177">
        <v>2470391.0786999995</v>
      </c>
      <c r="R13" s="298">
        <v>1.2416162187624571</v>
      </c>
      <c r="S13" s="162"/>
      <c r="V13" s="7"/>
    </row>
    <row r="14" spans="1:22" ht="12" customHeight="1" x14ac:dyDescent="0.2">
      <c r="A14" s="171">
        <v>45660</v>
      </c>
      <c r="B14" s="112">
        <v>146192.53</v>
      </c>
      <c r="C14" s="112">
        <v>2933051.2100000004</v>
      </c>
      <c r="D14" s="112">
        <v>1752.9799999999814</v>
      </c>
      <c r="E14" s="172">
        <v>0</v>
      </c>
      <c r="F14" s="178">
        <v>3080996.72</v>
      </c>
      <c r="G14" s="172">
        <v>0</v>
      </c>
      <c r="H14" s="174">
        <v>8635.02</v>
      </c>
      <c r="I14" s="175">
        <v>5607.5099999999993</v>
      </c>
      <c r="J14" s="172">
        <v>0</v>
      </c>
      <c r="K14" s="178">
        <v>14242.529999999999</v>
      </c>
      <c r="L14" s="112">
        <v>3066754.1900000004</v>
      </c>
      <c r="M14" s="112">
        <v>452294.48000000045</v>
      </c>
      <c r="N14" s="112">
        <v>2614459.71</v>
      </c>
      <c r="O14" s="176">
        <v>0.02</v>
      </c>
      <c r="P14" s="112">
        <v>143.26</v>
      </c>
      <c r="Q14" s="177">
        <v>2470391.0787</v>
      </c>
      <c r="R14" s="299">
        <v>1.2414043332822535</v>
      </c>
      <c r="S14" s="162"/>
      <c r="V14" s="7"/>
    </row>
    <row r="15" spans="1:22" ht="12" customHeight="1" x14ac:dyDescent="0.2">
      <c r="A15" s="171">
        <v>45661</v>
      </c>
      <c r="B15" s="112">
        <v>146192.53</v>
      </c>
      <c r="C15" s="112">
        <v>2933045.7100000004</v>
      </c>
      <c r="D15" s="112">
        <v>1752.9799999999814</v>
      </c>
      <c r="E15" s="172">
        <v>0</v>
      </c>
      <c r="F15" s="173">
        <v>3080991.22</v>
      </c>
      <c r="G15" s="172">
        <v>0</v>
      </c>
      <c r="H15" s="174">
        <v>8700.06</v>
      </c>
      <c r="I15" s="175">
        <v>5750.7699999999995</v>
      </c>
      <c r="J15" s="172">
        <v>0</v>
      </c>
      <c r="K15" s="173">
        <v>14450.829999999998</v>
      </c>
      <c r="L15" s="112">
        <v>3066540.39</v>
      </c>
      <c r="M15" s="112">
        <v>452396.18999999994</v>
      </c>
      <c r="N15" s="112">
        <v>2614144.2000000002</v>
      </c>
      <c r="O15" s="176">
        <v>0.02</v>
      </c>
      <c r="P15" s="112">
        <v>143.24</v>
      </c>
      <c r="Q15" s="177">
        <v>2470391.0787</v>
      </c>
      <c r="R15" s="298">
        <v>1.2413177882805961</v>
      </c>
      <c r="S15" s="162"/>
      <c r="T15" s="8"/>
      <c r="V15" s="7"/>
    </row>
    <row r="16" spans="1:22" ht="12" customHeight="1" x14ac:dyDescent="0.2">
      <c r="A16" s="171">
        <v>45662</v>
      </c>
      <c r="B16" s="112">
        <v>146192.53</v>
      </c>
      <c r="C16" s="112">
        <v>2931553.7300000009</v>
      </c>
      <c r="D16" s="112">
        <v>1752.9799999999814</v>
      </c>
      <c r="E16" s="172">
        <v>0</v>
      </c>
      <c r="F16" s="173">
        <v>3079499.2400000007</v>
      </c>
      <c r="G16" s="172">
        <v>0</v>
      </c>
      <c r="H16" s="174">
        <v>8765.1</v>
      </c>
      <c r="I16" s="175">
        <v>5894.0099999999993</v>
      </c>
      <c r="J16" s="172">
        <v>0</v>
      </c>
      <c r="K16" s="173">
        <v>14659.11</v>
      </c>
      <c r="L16" s="112">
        <v>3064840.1300000008</v>
      </c>
      <c r="M16" s="112">
        <v>451754.35000000102</v>
      </c>
      <c r="N16" s="112">
        <v>2613085.7799999998</v>
      </c>
      <c r="O16" s="176">
        <v>0.02</v>
      </c>
      <c r="P16" s="112">
        <v>143.18</v>
      </c>
      <c r="Q16" s="177">
        <v>2470391.0787</v>
      </c>
      <c r="R16" s="298">
        <v>1.2406295328806074</v>
      </c>
      <c r="S16" s="162"/>
      <c r="V16" s="7"/>
    </row>
    <row r="17" spans="1:22" ht="12" customHeight="1" x14ac:dyDescent="0.2">
      <c r="A17" s="171">
        <v>45663</v>
      </c>
      <c r="B17" s="112">
        <v>146192.53</v>
      </c>
      <c r="C17" s="112">
        <v>2932472.5900000003</v>
      </c>
      <c r="D17" s="112">
        <v>1752.9799999999814</v>
      </c>
      <c r="E17" s="172">
        <v>0</v>
      </c>
      <c r="F17" s="173">
        <v>3080418.1</v>
      </c>
      <c r="G17" s="172">
        <v>0</v>
      </c>
      <c r="H17" s="174">
        <v>8830.14</v>
      </c>
      <c r="I17" s="175">
        <v>6037.19</v>
      </c>
      <c r="J17" s="172">
        <v>0</v>
      </c>
      <c r="K17" s="173">
        <v>14867.329999999998</v>
      </c>
      <c r="L17" s="112">
        <v>3065550.77</v>
      </c>
      <c r="M17" s="112">
        <v>451388.62000000011</v>
      </c>
      <c r="N17" s="112">
        <v>2614162.15</v>
      </c>
      <c r="O17" s="176">
        <v>0.02</v>
      </c>
      <c r="P17" s="112">
        <v>143.24</v>
      </c>
      <c r="Q17" s="177">
        <v>2470391.0787</v>
      </c>
      <c r="R17" s="298">
        <v>1.2409171958365364</v>
      </c>
      <c r="S17" s="162"/>
      <c r="V17" s="7"/>
    </row>
    <row r="18" spans="1:22" ht="12" customHeight="1" x14ac:dyDescent="0.2">
      <c r="A18" s="171">
        <v>45664</v>
      </c>
      <c r="B18" s="112">
        <v>146192.53</v>
      </c>
      <c r="C18" s="112">
        <v>2931993.5100000002</v>
      </c>
      <c r="D18" s="112">
        <v>1752.9799999999814</v>
      </c>
      <c r="E18" s="172">
        <v>0</v>
      </c>
      <c r="F18" s="173">
        <v>3079939.02</v>
      </c>
      <c r="G18" s="172">
        <v>0</v>
      </c>
      <c r="H18" s="174">
        <v>8895.18</v>
      </c>
      <c r="I18" s="175">
        <v>6180.4299999999994</v>
      </c>
      <c r="J18" s="172">
        <v>0</v>
      </c>
      <c r="K18" s="173">
        <v>15075.61</v>
      </c>
      <c r="L18" s="112">
        <v>3064863.41</v>
      </c>
      <c r="M18" s="112">
        <v>451721.79000000004</v>
      </c>
      <c r="N18" s="112">
        <v>2613141.62</v>
      </c>
      <c r="O18" s="176">
        <v>0.02</v>
      </c>
      <c r="P18" s="112">
        <v>143.19</v>
      </c>
      <c r="Q18" s="177">
        <v>2470391.0787</v>
      </c>
      <c r="R18" s="298">
        <v>1.240638956489768</v>
      </c>
      <c r="S18" s="162"/>
      <c r="V18" s="7"/>
    </row>
    <row r="19" spans="1:22" ht="12" customHeight="1" x14ac:dyDescent="0.2">
      <c r="A19" s="171">
        <v>45665</v>
      </c>
      <c r="B19" s="112">
        <v>146192.53</v>
      </c>
      <c r="C19" s="112">
        <v>2933231.7900000005</v>
      </c>
      <c r="D19" s="112">
        <v>1752.9799999999814</v>
      </c>
      <c r="E19" s="172">
        <v>0</v>
      </c>
      <c r="F19" s="173">
        <v>3081177.3000000003</v>
      </c>
      <c r="G19" s="172">
        <v>0</v>
      </c>
      <c r="H19" s="174">
        <v>8960.2200000000012</v>
      </c>
      <c r="I19" s="175">
        <v>6323.62</v>
      </c>
      <c r="J19" s="172">
        <v>0</v>
      </c>
      <c r="K19" s="173">
        <v>15283.84</v>
      </c>
      <c r="L19" s="112">
        <v>3065893.4600000004</v>
      </c>
      <c r="M19" s="112">
        <v>452490.11000000034</v>
      </c>
      <c r="N19" s="112">
        <v>2613403.35</v>
      </c>
      <c r="O19" s="176">
        <v>0.02</v>
      </c>
      <c r="P19" s="112">
        <v>143.19999999999999</v>
      </c>
      <c r="Q19" s="177">
        <v>2470391.0787</v>
      </c>
      <c r="R19" s="298">
        <v>1.2410559147636548</v>
      </c>
      <c r="S19" s="162"/>
      <c r="V19" s="7"/>
    </row>
    <row r="20" spans="1:22" ht="12" customHeight="1" x14ac:dyDescent="0.2">
      <c r="A20" s="171">
        <v>45666</v>
      </c>
      <c r="B20" s="112">
        <v>140412.48000000001</v>
      </c>
      <c r="C20" s="112">
        <v>2934051.1900000009</v>
      </c>
      <c r="D20" s="112">
        <v>1752.9799999999814</v>
      </c>
      <c r="E20" s="172">
        <v>0</v>
      </c>
      <c r="F20" s="173">
        <v>3076216.6500000008</v>
      </c>
      <c r="G20" s="172">
        <v>0</v>
      </c>
      <c r="H20" s="174">
        <v>7617.130000000001</v>
      </c>
      <c r="I20" s="175">
        <v>2096.4</v>
      </c>
      <c r="J20" s="172">
        <v>0</v>
      </c>
      <c r="K20" s="173">
        <v>9713.5300000000007</v>
      </c>
      <c r="L20" s="112">
        <v>3066503.120000001</v>
      </c>
      <c r="M20" s="112">
        <v>452653.29000000004</v>
      </c>
      <c r="N20" s="112">
        <v>2613849.830000001</v>
      </c>
      <c r="O20" s="176">
        <v>0.02</v>
      </c>
      <c r="P20" s="112">
        <v>143.22</v>
      </c>
      <c r="Q20" s="177">
        <v>2470391.0786999995</v>
      </c>
      <c r="R20" s="298">
        <v>1.241302701600467</v>
      </c>
      <c r="S20" s="162"/>
      <c r="V20" s="7"/>
    </row>
    <row r="21" spans="1:22" ht="12" customHeight="1" x14ac:dyDescent="0.2">
      <c r="A21" s="171">
        <v>45667</v>
      </c>
      <c r="B21" s="112">
        <v>140412.48000000001</v>
      </c>
      <c r="C21" s="112">
        <v>2933622.8900000011</v>
      </c>
      <c r="D21" s="112">
        <v>1752.9799999999814</v>
      </c>
      <c r="E21" s="172">
        <v>0</v>
      </c>
      <c r="F21" s="173">
        <v>3075788.350000001</v>
      </c>
      <c r="G21" s="172">
        <v>0</v>
      </c>
      <c r="H21" s="174">
        <v>7682.1700000000019</v>
      </c>
      <c r="I21" s="175">
        <v>2239.6200000000003</v>
      </c>
      <c r="J21" s="172">
        <v>0</v>
      </c>
      <c r="K21" s="173">
        <v>9921.7900000000027</v>
      </c>
      <c r="L21" s="112">
        <v>3065866.560000001</v>
      </c>
      <c r="M21" s="112">
        <v>453096.75</v>
      </c>
      <c r="N21" s="112">
        <v>2612769.810000001</v>
      </c>
      <c r="O21" s="176">
        <v>0.02</v>
      </c>
      <c r="P21" s="112">
        <v>143.16999999999999</v>
      </c>
      <c r="Q21" s="177">
        <v>2470391.0786999995</v>
      </c>
      <c r="R21" s="298">
        <v>1.2410450257994616</v>
      </c>
      <c r="S21" s="162"/>
      <c r="V21" s="7"/>
    </row>
    <row r="22" spans="1:22" ht="12" customHeight="1" x14ac:dyDescent="0.2">
      <c r="A22" s="171">
        <v>45668</v>
      </c>
      <c r="B22" s="112">
        <v>140412.48000000001</v>
      </c>
      <c r="C22" s="112">
        <v>2934522.2500000005</v>
      </c>
      <c r="D22" s="112">
        <v>1752.9799999999814</v>
      </c>
      <c r="E22" s="172">
        <v>0</v>
      </c>
      <c r="F22" s="173">
        <v>3076687.7100000004</v>
      </c>
      <c r="G22" s="172">
        <v>0</v>
      </c>
      <c r="H22" s="174">
        <v>7747.2100000000009</v>
      </c>
      <c r="I22" s="175">
        <v>2382.7899999999995</v>
      </c>
      <c r="J22" s="172">
        <v>0</v>
      </c>
      <c r="K22" s="173">
        <v>10130</v>
      </c>
      <c r="L22" s="112">
        <v>3066557.7100000004</v>
      </c>
      <c r="M22" s="112">
        <v>452769.40000000037</v>
      </c>
      <c r="N22" s="112">
        <v>2613788.31</v>
      </c>
      <c r="O22" s="176">
        <v>0.02</v>
      </c>
      <c r="P22" s="112">
        <v>143.22</v>
      </c>
      <c r="Q22" s="177">
        <v>2470391.0787</v>
      </c>
      <c r="R22" s="298">
        <v>1.2413247993162777</v>
      </c>
      <c r="S22" s="162"/>
      <c r="V22" s="7"/>
    </row>
    <row r="23" spans="1:22" ht="12" customHeight="1" x14ac:dyDescent="0.2">
      <c r="A23" s="171">
        <v>45669</v>
      </c>
      <c r="B23" s="112">
        <v>140412.48000000001</v>
      </c>
      <c r="C23" s="112">
        <v>2934522.2500000005</v>
      </c>
      <c r="D23" s="112">
        <v>1752.9799999999814</v>
      </c>
      <c r="E23" s="172">
        <v>0</v>
      </c>
      <c r="F23" s="173">
        <v>3076687.7100000004</v>
      </c>
      <c r="G23" s="172">
        <v>0</v>
      </c>
      <c r="H23" s="174">
        <v>7812.2500000000018</v>
      </c>
      <c r="I23" s="175">
        <v>2526.0099999999998</v>
      </c>
      <c r="J23" s="172">
        <v>0</v>
      </c>
      <c r="K23" s="173">
        <v>10338.260000000002</v>
      </c>
      <c r="L23" s="112">
        <v>3066349.4500000007</v>
      </c>
      <c r="M23" s="112">
        <v>452873.50000000047</v>
      </c>
      <c r="N23" s="112">
        <v>2613475.9500000002</v>
      </c>
      <c r="O23" s="176">
        <v>0.02</v>
      </c>
      <c r="P23" s="112">
        <v>143.19999999999999</v>
      </c>
      <c r="Q23" s="177">
        <v>2470391.0787</v>
      </c>
      <c r="R23" s="298">
        <v>1.2412404968745328</v>
      </c>
      <c r="S23" s="179"/>
      <c r="V23" s="7"/>
    </row>
    <row r="24" spans="1:22" ht="12" customHeight="1" x14ac:dyDescent="0.2">
      <c r="A24" s="171">
        <v>45670</v>
      </c>
      <c r="B24" s="112">
        <v>140412.48000000001</v>
      </c>
      <c r="C24" s="112">
        <v>2933975.5800000005</v>
      </c>
      <c r="D24" s="112">
        <v>1752.9799999999814</v>
      </c>
      <c r="E24" s="172">
        <v>0</v>
      </c>
      <c r="F24" s="173">
        <v>3076141.0400000005</v>
      </c>
      <c r="G24" s="172">
        <v>0</v>
      </c>
      <c r="H24" s="174">
        <v>7877.2900000000018</v>
      </c>
      <c r="I24" s="180">
        <v>2669.2099999999996</v>
      </c>
      <c r="J24" s="172">
        <v>0</v>
      </c>
      <c r="K24" s="173">
        <v>10546.500000000002</v>
      </c>
      <c r="L24" s="112">
        <v>3065594.5400000005</v>
      </c>
      <c r="M24" s="112">
        <v>453073.60000000056</v>
      </c>
      <c r="N24" s="112">
        <v>2612520.94</v>
      </c>
      <c r="O24" s="176">
        <v>0.02</v>
      </c>
      <c r="P24" s="112">
        <v>143.15</v>
      </c>
      <c r="Q24" s="177">
        <v>2470391.0787</v>
      </c>
      <c r="R24" s="298">
        <v>1.240934913679018</v>
      </c>
      <c r="S24" s="162"/>
      <c r="V24" s="7"/>
    </row>
    <row r="25" spans="1:22" ht="12" customHeight="1" x14ac:dyDescent="0.2">
      <c r="A25" s="171">
        <v>45671</v>
      </c>
      <c r="B25" s="112">
        <v>140412.48000000001</v>
      </c>
      <c r="C25" s="112">
        <v>2934262.0900000003</v>
      </c>
      <c r="D25" s="112">
        <v>1752.9799999999814</v>
      </c>
      <c r="E25" s="172">
        <v>0</v>
      </c>
      <c r="F25" s="173">
        <v>3076427.5500000003</v>
      </c>
      <c r="G25" s="172">
        <v>0</v>
      </c>
      <c r="H25" s="174">
        <v>7942.3300000000017</v>
      </c>
      <c r="I25" s="175">
        <v>2812.36</v>
      </c>
      <c r="J25" s="172">
        <v>0</v>
      </c>
      <c r="K25" s="173">
        <v>10754.690000000002</v>
      </c>
      <c r="L25" s="112">
        <v>3065672.8600000003</v>
      </c>
      <c r="M25" s="112">
        <v>454012.48000000045</v>
      </c>
      <c r="N25" s="112">
        <v>2611660.38</v>
      </c>
      <c r="O25" s="176">
        <v>0.02</v>
      </c>
      <c r="P25" s="112">
        <v>143.1</v>
      </c>
      <c r="Q25" s="177">
        <v>2470391.0787</v>
      </c>
      <c r="R25" s="298">
        <v>1.2409666171613836</v>
      </c>
      <c r="S25" s="162"/>
      <c r="V25" s="7"/>
    </row>
    <row r="26" spans="1:22" ht="12" customHeight="1" x14ac:dyDescent="0.2">
      <c r="A26" s="171">
        <v>45672</v>
      </c>
      <c r="B26" s="112">
        <v>140400.76</v>
      </c>
      <c r="C26" s="112">
        <v>2914619.0800000005</v>
      </c>
      <c r="D26" s="112">
        <v>1752.9799999999814</v>
      </c>
      <c r="E26" s="172">
        <v>0</v>
      </c>
      <c r="F26" s="173">
        <v>3056772.8200000008</v>
      </c>
      <c r="G26" s="172">
        <v>0</v>
      </c>
      <c r="H26" s="174">
        <v>7995.6500000000024</v>
      </c>
      <c r="I26" s="175">
        <v>2955.4599999999996</v>
      </c>
      <c r="J26" s="172">
        <v>0</v>
      </c>
      <c r="K26" s="173">
        <v>10951.110000000002</v>
      </c>
      <c r="L26" s="112">
        <v>3045821.7100000009</v>
      </c>
      <c r="M26" s="112">
        <v>443901.51000000071</v>
      </c>
      <c r="N26" s="112">
        <v>2601920.2000000002</v>
      </c>
      <c r="O26" s="176">
        <v>0.02</v>
      </c>
      <c r="P26" s="112">
        <v>142.57</v>
      </c>
      <c r="Q26" s="177">
        <v>2470391.0786999995</v>
      </c>
      <c r="R26" s="298">
        <v>1.2329309866204714</v>
      </c>
      <c r="S26" s="162"/>
      <c r="V26" s="7"/>
    </row>
    <row r="27" spans="1:22" ht="12" customHeight="1" x14ac:dyDescent="0.2">
      <c r="A27" s="171">
        <v>45673</v>
      </c>
      <c r="B27" s="112">
        <v>140400.76</v>
      </c>
      <c r="C27" s="112">
        <v>2914586.0800000005</v>
      </c>
      <c r="D27" s="112">
        <v>1752.9799999999814</v>
      </c>
      <c r="E27" s="172">
        <v>0</v>
      </c>
      <c r="F27" s="173">
        <v>3056739.8200000008</v>
      </c>
      <c r="G27" s="172">
        <v>0</v>
      </c>
      <c r="H27" s="174">
        <v>8060.6500000000024</v>
      </c>
      <c r="I27" s="175">
        <v>3098.03</v>
      </c>
      <c r="J27" s="172">
        <v>0</v>
      </c>
      <c r="K27" s="173">
        <v>11158.680000000002</v>
      </c>
      <c r="L27" s="112">
        <v>3045581.1400000006</v>
      </c>
      <c r="M27" s="112">
        <v>444022.08000000054</v>
      </c>
      <c r="N27" s="112">
        <v>2601559.06</v>
      </c>
      <c r="O27" s="176">
        <v>0.02</v>
      </c>
      <c r="P27" s="112">
        <v>142.55000000000001</v>
      </c>
      <c r="Q27" s="177">
        <v>2470391.0787</v>
      </c>
      <c r="R27" s="298">
        <v>1.2328336052778672</v>
      </c>
      <c r="S27" s="162"/>
      <c r="V27" s="7"/>
    </row>
    <row r="28" spans="1:22" ht="12" customHeight="1" x14ac:dyDescent="0.2">
      <c r="A28" s="171">
        <v>45674</v>
      </c>
      <c r="B28" s="112">
        <v>140400.76</v>
      </c>
      <c r="C28" s="112">
        <v>2915664.9200000004</v>
      </c>
      <c r="D28" s="112">
        <v>1752.9799999999814</v>
      </c>
      <c r="E28" s="172">
        <v>0</v>
      </c>
      <c r="F28" s="173">
        <v>3057818.6600000006</v>
      </c>
      <c r="G28" s="172">
        <v>0</v>
      </c>
      <c r="H28" s="174">
        <v>8125.6500000000024</v>
      </c>
      <c r="I28" s="175">
        <v>3240.5799999999995</v>
      </c>
      <c r="J28" s="172">
        <v>0</v>
      </c>
      <c r="K28" s="173">
        <v>11366.230000000001</v>
      </c>
      <c r="L28" s="112">
        <v>3046452.4300000006</v>
      </c>
      <c r="M28" s="112">
        <v>443910.94000000041</v>
      </c>
      <c r="N28" s="112">
        <v>2602541.4900000002</v>
      </c>
      <c r="O28" s="176">
        <v>0.02</v>
      </c>
      <c r="P28" s="112">
        <v>142.61000000000001</v>
      </c>
      <c r="Q28" s="177">
        <v>2470391.0786999995</v>
      </c>
      <c r="R28" s="298">
        <v>1.233186298423302</v>
      </c>
      <c r="S28" s="162"/>
      <c r="V28" s="7"/>
    </row>
    <row r="29" spans="1:22" ht="12" customHeight="1" x14ac:dyDescent="0.2">
      <c r="A29" s="171">
        <v>45675</v>
      </c>
      <c r="B29" s="112">
        <v>140400.76</v>
      </c>
      <c r="C29" s="112">
        <v>2917433.4000000008</v>
      </c>
      <c r="D29" s="112">
        <v>1752.9799999999814</v>
      </c>
      <c r="E29" s="172">
        <v>0</v>
      </c>
      <c r="F29" s="173">
        <v>3059587.1400000011</v>
      </c>
      <c r="G29" s="172">
        <v>0</v>
      </c>
      <c r="H29" s="174">
        <v>8190.6500000000033</v>
      </c>
      <c r="I29" s="175">
        <v>3383.19</v>
      </c>
      <c r="J29" s="172">
        <v>0</v>
      </c>
      <c r="K29" s="173">
        <v>11573.840000000004</v>
      </c>
      <c r="L29" s="112">
        <v>3048013.3000000012</v>
      </c>
      <c r="M29" s="112">
        <v>443194.18000000063</v>
      </c>
      <c r="N29" s="112">
        <v>2604819.1200000006</v>
      </c>
      <c r="O29" s="176">
        <v>0.02</v>
      </c>
      <c r="P29" s="112">
        <v>142.72999999999999</v>
      </c>
      <c r="Q29" s="177">
        <v>2470391.0786999995</v>
      </c>
      <c r="R29" s="298">
        <v>1.2338181295586468</v>
      </c>
      <c r="S29" s="162"/>
      <c r="V29" s="7"/>
    </row>
    <row r="30" spans="1:22" ht="12" customHeight="1" x14ac:dyDescent="0.2">
      <c r="A30" s="171">
        <v>45676</v>
      </c>
      <c r="B30" s="112">
        <v>140400.76</v>
      </c>
      <c r="C30" s="112">
        <v>2917433.4000000008</v>
      </c>
      <c r="D30" s="112">
        <v>1752.9799999999814</v>
      </c>
      <c r="E30" s="172">
        <v>0</v>
      </c>
      <c r="F30" s="173">
        <v>3059587.1400000011</v>
      </c>
      <c r="G30" s="172">
        <v>0</v>
      </c>
      <c r="H30" s="174">
        <v>8255.6500000000033</v>
      </c>
      <c r="I30" s="175">
        <v>3525.92</v>
      </c>
      <c r="J30" s="172">
        <v>0</v>
      </c>
      <c r="K30" s="173">
        <v>11781.570000000003</v>
      </c>
      <c r="L30" s="112">
        <v>3047805.5700000012</v>
      </c>
      <c r="M30" s="112">
        <v>443297.98000000045</v>
      </c>
      <c r="N30" s="112">
        <v>2604507.5900000008</v>
      </c>
      <c r="O30" s="176">
        <v>0.02</v>
      </c>
      <c r="P30" s="112">
        <v>142.71</v>
      </c>
      <c r="Q30" s="177">
        <v>2470391.0786999995</v>
      </c>
      <c r="R30" s="298">
        <v>1.2337340416578317</v>
      </c>
      <c r="S30" s="162"/>
      <c r="V30" s="7"/>
    </row>
    <row r="31" spans="1:22" ht="12" customHeight="1" x14ac:dyDescent="0.2">
      <c r="A31" s="171">
        <v>45677</v>
      </c>
      <c r="B31" s="112">
        <v>140400.76</v>
      </c>
      <c r="C31" s="112">
        <v>2917207.7500000005</v>
      </c>
      <c r="D31" s="112">
        <v>1752.9799999999814</v>
      </c>
      <c r="E31" s="172">
        <v>0</v>
      </c>
      <c r="F31" s="173">
        <v>3059361.4900000007</v>
      </c>
      <c r="G31" s="172">
        <v>0</v>
      </c>
      <c r="H31" s="174">
        <v>8320.6500000000033</v>
      </c>
      <c r="I31" s="175">
        <v>3668.63</v>
      </c>
      <c r="J31" s="172">
        <v>0</v>
      </c>
      <c r="K31" s="173">
        <v>11989.280000000002</v>
      </c>
      <c r="L31" s="112">
        <v>3047372.2100000009</v>
      </c>
      <c r="M31" s="112">
        <v>443535.54000000004</v>
      </c>
      <c r="N31" s="112">
        <v>2603836.6700000009</v>
      </c>
      <c r="O31" s="176">
        <v>0.02</v>
      </c>
      <c r="P31" s="112">
        <v>142.68</v>
      </c>
      <c r="Q31" s="177">
        <v>2470391.0786999995</v>
      </c>
      <c r="R31" s="298">
        <v>1.2335586200398796</v>
      </c>
      <c r="S31" s="162"/>
      <c r="V31" s="7"/>
    </row>
    <row r="32" spans="1:22" ht="12" customHeight="1" x14ac:dyDescent="0.2">
      <c r="A32" s="171">
        <v>45678</v>
      </c>
      <c r="B32" s="112">
        <v>140400.76</v>
      </c>
      <c r="C32" s="112">
        <v>2917479.1100000008</v>
      </c>
      <c r="D32" s="112">
        <v>1752.9799999999814</v>
      </c>
      <c r="E32" s="172">
        <v>0</v>
      </c>
      <c r="F32" s="173">
        <v>3059632.850000001</v>
      </c>
      <c r="G32" s="172">
        <v>0</v>
      </c>
      <c r="H32" s="174">
        <v>8385.6500000000033</v>
      </c>
      <c r="I32" s="175">
        <v>3811.3099999999995</v>
      </c>
      <c r="J32" s="172">
        <v>0</v>
      </c>
      <c r="K32" s="173">
        <v>12196.960000000003</v>
      </c>
      <c r="L32" s="112">
        <v>3047435.8900000011</v>
      </c>
      <c r="M32" s="112">
        <v>443493.27000000048</v>
      </c>
      <c r="N32" s="112">
        <v>2603942.6200000006</v>
      </c>
      <c r="O32" s="176">
        <v>0.02</v>
      </c>
      <c r="P32" s="112">
        <v>142.68</v>
      </c>
      <c r="Q32" s="177">
        <v>2470391.0786999995</v>
      </c>
      <c r="R32" s="298">
        <v>1.2335843973350411</v>
      </c>
      <c r="S32" s="162"/>
      <c r="V32" s="7"/>
    </row>
    <row r="33" spans="1:22" ht="12" customHeight="1" x14ac:dyDescent="0.2">
      <c r="A33" s="171">
        <v>45679</v>
      </c>
      <c r="B33" s="112">
        <v>140400.76</v>
      </c>
      <c r="C33" s="112">
        <v>2918934.4300000011</v>
      </c>
      <c r="D33" s="112">
        <v>1752.9799999999814</v>
      </c>
      <c r="E33" s="172">
        <v>0</v>
      </c>
      <c r="F33" s="178">
        <v>3061088.1700000013</v>
      </c>
      <c r="G33" s="172">
        <v>0</v>
      </c>
      <c r="H33" s="174">
        <v>8450.6500000000033</v>
      </c>
      <c r="I33" s="175">
        <v>3953.99</v>
      </c>
      <c r="J33" s="172">
        <v>0</v>
      </c>
      <c r="K33" s="178">
        <v>12404.640000000003</v>
      </c>
      <c r="L33" s="112">
        <v>3048683.5300000012</v>
      </c>
      <c r="M33" s="112">
        <v>442973.87000000011</v>
      </c>
      <c r="N33" s="112">
        <v>2605709.6600000011</v>
      </c>
      <c r="O33" s="176">
        <v>0.02</v>
      </c>
      <c r="P33" s="112">
        <v>142.78</v>
      </c>
      <c r="Q33" s="177">
        <v>2470391.0786999995</v>
      </c>
      <c r="R33" s="299">
        <v>1.2340894347806333</v>
      </c>
      <c r="S33" s="162"/>
      <c r="V33" s="7"/>
    </row>
    <row r="34" spans="1:22" ht="12" customHeight="1" x14ac:dyDescent="0.2">
      <c r="A34" s="171">
        <v>45680</v>
      </c>
      <c r="B34" s="112">
        <v>140400.76</v>
      </c>
      <c r="C34" s="112">
        <v>2918747.43</v>
      </c>
      <c r="D34" s="112">
        <v>1752.9799999999814</v>
      </c>
      <c r="E34" s="172">
        <v>0</v>
      </c>
      <c r="F34" s="178">
        <v>3060901.1700000004</v>
      </c>
      <c r="G34" s="172">
        <v>0</v>
      </c>
      <c r="H34" s="174">
        <v>8515.6500000000033</v>
      </c>
      <c r="I34" s="175">
        <v>4096.7699999999995</v>
      </c>
      <c r="J34" s="172">
        <v>0</v>
      </c>
      <c r="K34" s="178">
        <v>12612.420000000002</v>
      </c>
      <c r="L34" s="112">
        <v>3048288.7500000005</v>
      </c>
      <c r="M34" s="112">
        <v>443077.3200000003</v>
      </c>
      <c r="N34" s="112">
        <v>2605211.4300000002</v>
      </c>
      <c r="O34" s="176">
        <v>0.02</v>
      </c>
      <c r="P34" s="112">
        <v>142.75</v>
      </c>
      <c r="Q34" s="177">
        <v>2470391.0786999995</v>
      </c>
      <c r="R34" s="299">
        <v>1.233929630123223</v>
      </c>
      <c r="S34" s="162"/>
      <c r="V34" s="7"/>
    </row>
    <row r="35" spans="1:22" ht="12" customHeight="1" x14ac:dyDescent="0.2">
      <c r="A35" s="171">
        <v>45681</v>
      </c>
      <c r="B35" s="112">
        <v>140400.76</v>
      </c>
      <c r="C35" s="112">
        <v>2918999.4000000008</v>
      </c>
      <c r="D35" s="112">
        <v>1752.9799999999814</v>
      </c>
      <c r="E35" s="172">
        <v>0</v>
      </c>
      <c r="F35" s="173">
        <v>3061153.1400000011</v>
      </c>
      <c r="G35" s="172">
        <v>0</v>
      </c>
      <c r="H35" s="174">
        <v>8580.6500000000033</v>
      </c>
      <c r="I35" s="175">
        <v>4239.5199999999995</v>
      </c>
      <c r="J35" s="172">
        <v>0</v>
      </c>
      <c r="K35" s="173">
        <v>12820.170000000002</v>
      </c>
      <c r="L35" s="112">
        <v>3048332.9700000011</v>
      </c>
      <c r="M35" s="112">
        <v>443639.97000000067</v>
      </c>
      <c r="N35" s="112">
        <v>2604693.0000000005</v>
      </c>
      <c r="O35" s="176">
        <v>0.02</v>
      </c>
      <c r="P35" s="112">
        <v>142.72</v>
      </c>
      <c r="Q35" s="177">
        <v>2470391.0786999995</v>
      </c>
      <c r="R35" s="298">
        <v>1.2339475301230984</v>
      </c>
      <c r="S35" s="162"/>
      <c r="V35" s="7"/>
    </row>
    <row r="36" spans="1:22" ht="12" customHeight="1" x14ac:dyDescent="0.2">
      <c r="A36" s="171">
        <v>45682</v>
      </c>
      <c r="B36" s="112">
        <v>140400.76</v>
      </c>
      <c r="C36" s="112">
        <v>2918999.4000000008</v>
      </c>
      <c r="D36" s="112">
        <v>1752.9799999999814</v>
      </c>
      <c r="E36" s="172">
        <v>0</v>
      </c>
      <c r="F36" s="173">
        <v>3061153.1400000011</v>
      </c>
      <c r="G36" s="172">
        <v>0</v>
      </c>
      <c r="H36" s="174">
        <v>8645.6500000000033</v>
      </c>
      <c r="I36" s="175">
        <v>4382.24</v>
      </c>
      <c r="J36" s="172">
        <v>0</v>
      </c>
      <c r="K36" s="173">
        <v>13027.890000000003</v>
      </c>
      <c r="L36" s="112">
        <v>3048125.2500000009</v>
      </c>
      <c r="M36" s="112">
        <v>443743.85000000056</v>
      </c>
      <c r="N36" s="112">
        <v>2604381.4000000004</v>
      </c>
      <c r="O36" s="176">
        <v>0.02</v>
      </c>
      <c r="P36" s="112">
        <v>142.71</v>
      </c>
      <c r="Q36" s="177">
        <v>2470391.0786999995</v>
      </c>
      <c r="R36" s="298">
        <v>1.2338634462702254</v>
      </c>
      <c r="S36" s="162"/>
      <c r="V36" s="7"/>
    </row>
    <row r="37" spans="1:22" ht="12" customHeight="1" x14ac:dyDescent="0.2">
      <c r="A37" s="171">
        <v>45683</v>
      </c>
      <c r="B37" s="112">
        <v>140400.76</v>
      </c>
      <c r="C37" s="112">
        <v>2918999.4000000008</v>
      </c>
      <c r="D37" s="112">
        <v>1752.9799999999814</v>
      </c>
      <c r="E37" s="172">
        <v>0</v>
      </c>
      <c r="F37" s="173">
        <v>3061153.1400000011</v>
      </c>
      <c r="G37" s="172">
        <v>0</v>
      </c>
      <c r="H37" s="174">
        <v>8710.6500000000051</v>
      </c>
      <c r="I37" s="175">
        <v>4524.95</v>
      </c>
      <c r="J37" s="172">
        <v>0</v>
      </c>
      <c r="K37" s="173">
        <v>13235.600000000006</v>
      </c>
      <c r="L37" s="112">
        <v>3047917.540000001</v>
      </c>
      <c r="M37" s="112">
        <v>443847.70999999996</v>
      </c>
      <c r="N37" s="112">
        <v>2604069.830000001</v>
      </c>
      <c r="O37" s="176">
        <v>0.02</v>
      </c>
      <c r="P37" s="112">
        <v>142.69</v>
      </c>
      <c r="Q37" s="177">
        <v>2470391.0786999995</v>
      </c>
      <c r="R37" s="298">
        <v>1.2337793664652945</v>
      </c>
      <c r="S37" s="162"/>
      <c r="V37" s="7"/>
    </row>
    <row r="38" spans="1:22" ht="12" customHeight="1" x14ac:dyDescent="0.2">
      <c r="A38" s="171">
        <v>45684</v>
      </c>
      <c r="B38" s="112">
        <v>140400.76</v>
      </c>
      <c r="C38" s="112">
        <v>2919753.7200000011</v>
      </c>
      <c r="D38" s="112">
        <v>1752.9799999999814</v>
      </c>
      <c r="E38" s="172">
        <v>0</v>
      </c>
      <c r="F38" s="173">
        <v>3061907.4600000014</v>
      </c>
      <c r="G38" s="172">
        <v>0</v>
      </c>
      <c r="H38" s="174">
        <v>8775.6500000000051</v>
      </c>
      <c r="I38" s="175">
        <v>4667.6399999999994</v>
      </c>
      <c r="J38" s="172">
        <v>0</v>
      </c>
      <c r="K38" s="173">
        <v>13443.290000000005</v>
      </c>
      <c r="L38" s="112">
        <v>3048464.1700000013</v>
      </c>
      <c r="M38" s="112">
        <v>443866.55000000121</v>
      </c>
      <c r="N38" s="112">
        <v>2604597.62</v>
      </c>
      <c r="O38" s="176">
        <v>0.02</v>
      </c>
      <c r="P38" s="112">
        <v>142.72</v>
      </c>
      <c r="Q38" s="177">
        <v>2470391.0787</v>
      </c>
      <c r="R38" s="298">
        <v>1.2340006391231797</v>
      </c>
      <c r="S38" s="162"/>
      <c r="V38" s="7"/>
    </row>
    <row r="39" spans="1:22" ht="12" customHeight="1" x14ac:dyDescent="0.2">
      <c r="A39" s="171">
        <v>45685</v>
      </c>
      <c r="B39" s="112">
        <v>140400.76</v>
      </c>
      <c r="C39" s="112">
        <v>2922050.0500000003</v>
      </c>
      <c r="D39" s="112">
        <v>1752.9799999999814</v>
      </c>
      <c r="E39" s="172">
        <v>0</v>
      </c>
      <c r="F39" s="173">
        <v>3064203.7900000005</v>
      </c>
      <c r="G39" s="172">
        <v>0</v>
      </c>
      <c r="H39" s="174">
        <v>8840.6500000000051</v>
      </c>
      <c r="I39" s="175">
        <v>4810.3599999999988</v>
      </c>
      <c r="J39" s="172">
        <v>0</v>
      </c>
      <c r="K39" s="173">
        <v>13651.010000000004</v>
      </c>
      <c r="L39" s="112">
        <v>3050552.7800000007</v>
      </c>
      <c r="M39" s="112">
        <v>442718.05000000075</v>
      </c>
      <c r="N39" s="112">
        <v>2607834.73</v>
      </c>
      <c r="O39" s="176">
        <v>0.02</v>
      </c>
      <c r="P39" s="112">
        <v>142.9</v>
      </c>
      <c r="Q39" s="177">
        <v>2470391.0787</v>
      </c>
      <c r="R39" s="298">
        <v>1.2348460963538213</v>
      </c>
      <c r="S39" s="162"/>
      <c r="V39" s="7"/>
    </row>
    <row r="40" spans="1:22" ht="12" customHeight="1" x14ac:dyDescent="0.2">
      <c r="A40" s="171">
        <v>45686</v>
      </c>
      <c r="B40" s="112">
        <v>140400.76</v>
      </c>
      <c r="C40" s="112">
        <v>2921975.5400000005</v>
      </c>
      <c r="D40" s="112">
        <v>1752.9799999999814</v>
      </c>
      <c r="E40" s="172">
        <v>0</v>
      </c>
      <c r="F40" s="173">
        <v>3064129.2800000007</v>
      </c>
      <c r="G40" s="172">
        <v>0</v>
      </c>
      <c r="H40" s="174">
        <v>8905.6600000000053</v>
      </c>
      <c r="I40" s="175">
        <v>4953.2599999999993</v>
      </c>
      <c r="J40" s="172">
        <v>0</v>
      </c>
      <c r="K40" s="173">
        <v>13858.920000000006</v>
      </c>
      <c r="L40" s="112">
        <v>3050270.3600000008</v>
      </c>
      <c r="M40" s="112">
        <v>442900.8900000006</v>
      </c>
      <c r="N40" s="112">
        <v>2607369.4700000002</v>
      </c>
      <c r="O40" s="176">
        <v>0.02</v>
      </c>
      <c r="P40" s="112">
        <v>142.87</v>
      </c>
      <c r="Q40" s="177">
        <v>2470391.0786999995</v>
      </c>
      <c r="R40" s="298">
        <v>1.2347317743736157</v>
      </c>
      <c r="S40" s="162"/>
      <c r="V40" s="7"/>
    </row>
    <row r="41" spans="1:22" ht="12" customHeight="1" x14ac:dyDescent="0.2">
      <c r="A41" s="171">
        <v>45687</v>
      </c>
      <c r="B41" s="112">
        <v>140400.76</v>
      </c>
      <c r="C41" s="112">
        <v>2922863.4400000009</v>
      </c>
      <c r="D41" s="112">
        <v>1752.9799999999814</v>
      </c>
      <c r="E41" s="172">
        <v>0</v>
      </c>
      <c r="F41" s="173">
        <v>3065017.1800000011</v>
      </c>
      <c r="G41" s="172">
        <v>0</v>
      </c>
      <c r="H41" s="174">
        <v>8970.6700000000055</v>
      </c>
      <c r="I41" s="175">
        <v>5096.1299999999992</v>
      </c>
      <c r="J41" s="172">
        <v>0</v>
      </c>
      <c r="K41" s="173">
        <v>14066.800000000005</v>
      </c>
      <c r="L41" s="112">
        <v>3050950.3800000013</v>
      </c>
      <c r="M41" s="112">
        <v>442514.05000000028</v>
      </c>
      <c r="N41" s="112">
        <v>2608436.330000001</v>
      </c>
      <c r="O41" s="176">
        <v>0.02</v>
      </c>
      <c r="P41" s="112">
        <v>142.93</v>
      </c>
      <c r="Q41" s="177">
        <v>2470391.0786999995</v>
      </c>
      <c r="R41" s="298">
        <v>1.2350070425308981</v>
      </c>
      <c r="S41" s="162"/>
      <c r="V41" s="7"/>
    </row>
    <row r="42" spans="1:22" ht="12" customHeight="1" x14ac:dyDescent="0.2">
      <c r="A42" s="171">
        <v>45688</v>
      </c>
      <c r="B42" s="112">
        <v>140380.86000000002</v>
      </c>
      <c r="C42" s="112">
        <v>2925168.4400000009</v>
      </c>
      <c r="D42" s="112">
        <v>1752.9799999999814</v>
      </c>
      <c r="E42" s="172">
        <v>0</v>
      </c>
      <c r="F42" s="173">
        <v>3067302.2800000007</v>
      </c>
      <c r="G42" s="172">
        <v>0</v>
      </c>
      <c r="H42" s="174">
        <v>9035.6800000000057</v>
      </c>
      <c r="I42" s="175">
        <v>5239.0600000000004</v>
      </c>
      <c r="J42" s="172">
        <v>0</v>
      </c>
      <c r="K42" s="173">
        <v>14274.740000000005</v>
      </c>
      <c r="L42" s="112">
        <v>3053027.5400000005</v>
      </c>
      <c r="M42" s="112">
        <v>441475.43000000063</v>
      </c>
      <c r="N42" s="112">
        <v>2611552.11</v>
      </c>
      <c r="O42" s="176">
        <v>0.02</v>
      </c>
      <c r="P42" s="112">
        <v>143.1</v>
      </c>
      <c r="Q42" s="177">
        <v>2470391.0787</v>
      </c>
      <c r="R42" s="298">
        <v>1.2358478648678584</v>
      </c>
      <c r="S42" s="162"/>
      <c r="V42" s="7"/>
    </row>
    <row r="43" spans="1:22" ht="12" customHeight="1" x14ac:dyDescent="0.2">
      <c r="A43" s="181" t="s">
        <v>230</v>
      </c>
      <c r="B43" s="182">
        <f>AVERAGE(B12:B42)</f>
        <v>141897.03677419346</v>
      </c>
      <c r="C43" s="182">
        <f t="shared" ref="C43:R43" si="0">AVERAGE(C12:C42)</f>
        <v>2925314.7270967751</v>
      </c>
      <c r="D43" s="182">
        <f t="shared" si="0"/>
        <v>1752.9799999999814</v>
      </c>
      <c r="E43" s="182">
        <f t="shared" si="0"/>
        <v>0</v>
      </c>
      <c r="F43" s="182">
        <f t="shared" si="0"/>
        <v>3068964.7438709689</v>
      </c>
      <c r="G43" s="182">
        <f t="shared" si="0"/>
        <v>0</v>
      </c>
      <c r="H43" s="182">
        <f t="shared" si="0"/>
        <v>8429.1977419354826</v>
      </c>
      <c r="I43" s="182">
        <f t="shared" si="0"/>
        <v>4224.2683870967749</v>
      </c>
      <c r="J43" s="182">
        <f t="shared" si="0"/>
        <v>0</v>
      </c>
      <c r="K43" s="182">
        <f t="shared" si="0"/>
        <v>12653.466129032258</v>
      </c>
      <c r="L43" s="182">
        <f t="shared" si="0"/>
        <v>3056311.2777419365</v>
      </c>
      <c r="M43" s="182">
        <f t="shared" si="0"/>
        <v>447490.2270967745</v>
      </c>
      <c r="N43" s="182">
        <f t="shared" si="0"/>
        <v>2608821.0506451619</v>
      </c>
      <c r="O43" s="183">
        <f t="shared" si="0"/>
        <v>2.0000000000000007E-2</v>
      </c>
      <c r="P43" s="182">
        <f t="shared" si="0"/>
        <v>142.94935483870972</v>
      </c>
      <c r="Q43" s="182">
        <f t="shared" si="0"/>
        <v>2470391.0787</v>
      </c>
      <c r="R43" s="182">
        <f t="shared" si="0"/>
        <v>1.2371771028861818</v>
      </c>
      <c r="S43" s="162"/>
      <c r="V43" s="7"/>
    </row>
    <row r="44" spans="1:22" ht="12" customHeight="1" x14ac:dyDescent="0.2">
      <c r="A44" s="181" t="s">
        <v>231</v>
      </c>
      <c r="B44" s="182">
        <f>SUM(B12:B42)</f>
        <v>4398808.1399999969</v>
      </c>
      <c r="C44" s="182">
        <f>SUM(C12:C42)</f>
        <v>90684756.540000021</v>
      </c>
      <c r="D44" s="182">
        <f t="shared" ref="D44:R44" si="1">SUM(D12:D42)</f>
        <v>54342.379999999423</v>
      </c>
      <c r="E44" s="182">
        <f t="shared" si="1"/>
        <v>0</v>
      </c>
      <c r="F44" s="182">
        <f t="shared" si="1"/>
        <v>95137907.060000032</v>
      </c>
      <c r="G44" s="182">
        <f t="shared" si="1"/>
        <v>0</v>
      </c>
      <c r="H44" s="182">
        <f t="shared" si="1"/>
        <v>261305.12999999998</v>
      </c>
      <c r="I44" s="182">
        <f t="shared" si="1"/>
        <v>130952.32000000002</v>
      </c>
      <c r="J44" s="182">
        <f t="shared" si="1"/>
        <v>0</v>
      </c>
      <c r="K44" s="182">
        <f t="shared" si="1"/>
        <v>392257.45</v>
      </c>
      <c r="L44" s="182">
        <f t="shared" si="1"/>
        <v>94745649.610000029</v>
      </c>
      <c r="M44" s="182">
        <f t="shared" si="1"/>
        <v>13872197.04000001</v>
      </c>
      <c r="N44" s="182">
        <f t="shared" si="1"/>
        <v>80873452.570000023</v>
      </c>
      <c r="O44" s="183"/>
      <c r="P44" s="182">
        <f t="shared" si="1"/>
        <v>4431.4300000000012</v>
      </c>
      <c r="Q44" s="182">
        <f t="shared" si="1"/>
        <v>76582123.439699993</v>
      </c>
      <c r="R44" s="182">
        <f t="shared" si="1"/>
        <v>38.352490189471638</v>
      </c>
      <c r="S44" s="162"/>
      <c r="V44" s="7"/>
    </row>
    <row r="45" spans="1:22" ht="12" customHeight="1" x14ac:dyDescent="0.2">
      <c r="A45" s="171">
        <v>45689</v>
      </c>
      <c r="B45" s="112">
        <v>140380.86000000002</v>
      </c>
      <c r="C45" s="112">
        <v>2904390.8800000004</v>
      </c>
      <c r="D45" s="112">
        <v>1752.9799999999814</v>
      </c>
      <c r="E45" s="172">
        <v>0</v>
      </c>
      <c r="F45" s="184">
        <v>3046524.72</v>
      </c>
      <c r="G45" s="172">
        <v>0</v>
      </c>
      <c r="H45" s="174">
        <v>9105.0600000000049</v>
      </c>
      <c r="I45" s="175">
        <v>5381.55</v>
      </c>
      <c r="J45" s="172">
        <v>0</v>
      </c>
      <c r="K45" s="185">
        <v>14486.610000000004</v>
      </c>
      <c r="L45" s="112">
        <v>3032038.1100000003</v>
      </c>
      <c r="M45" s="112">
        <v>517357.23</v>
      </c>
      <c r="N45" s="112">
        <v>2599560.4500000002</v>
      </c>
      <c r="O45" s="176">
        <v>0.02</v>
      </c>
      <c r="P45" s="112">
        <v>142.44</v>
      </c>
      <c r="Q45" s="177">
        <v>2470391.0787</v>
      </c>
      <c r="R45" s="298">
        <v>1.2274</v>
      </c>
      <c r="S45" s="162"/>
      <c r="V45" s="7"/>
    </row>
    <row r="46" spans="1:22" ht="12" customHeight="1" x14ac:dyDescent="0.2">
      <c r="A46" s="171">
        <v>45690</v>
      </c>
      <c r="B46" s="112">
        <v>140380.86000000002</v>
      </c>
      <c r="C46" s="112">
        <v>2904390.8800000004</v>
      </c>
      <c r="D46" s="112">
        <v>1752.9799999999814</v>
      </c>
      <c r="E46" s="172">
        <v>0</v>
      </c>
      <c r="F46" s="184">
        <v>3046524.72</v>
      </c>
      <c r="G46" s="172">
        <v>0</v>
      </c>
      <c r="H46" s="174">
        <v>9174.230000000005</v>
      </c>
      <c r="I46" s="175">
        <v>5523.99</v>
      </c>
      <c r="J46" s="172">
        <v>0</v>
      </c>
      <c r="K46" s="185">
        <v>14698.220000000005</v>
      </c>
      <c r="L46" s="112">
        <v>3031826.5</v>
      </c>
      <c r="M46" s="112">
        <v>517420.7099999999</v>
      </c>
      <c r="N46" s="112">
        <v>2599242.6800000002</v>
      </c>
      <c r="O46" s="176">
        <v>0.02</v>
      </c>
      <c r="P46" s="112">
        <v>142.41999999999999</v>
      </c>
      <c r="Q46" s="177">
        <v>2470391.0787</v>
      </c>
      <c r="R46" s="298">
        <v>1.2273000000000001</v>
      </c>
      <c r="S46" s="162"/>
      <c r="V46" s="7"/>
    </row>
    <row r="47" spans="1:22" ht="12" customHeight="1" x14ac:dyDescent="0.2">
      <c r="A47" s="171">
        <v>45691</v>
      </c>
      <c r="B47" s="112">
        <v>140380.86000000002</v>
      </c>
      <c r="C47" s="112">
        <v>2904662.5800000005</v>
      </c>
      <c r="D47" s="112">
        <v>1752.9799999999814</v>
      </c>
      <c r="E47" s="172">
        <v>0</v>
      </c>
      <c r="F47" s="184">
        <v>3046796.4200000004</v>
      </c>
      <c r="G47" s="172">
        <v>0</v>
      </c>
      <c r="H47" s="174">
        <v>9243.4000000000015</v>
      </c>
      <c r="I47" s="175">
        <v>5666.41</v>
      </c>
      <c r="J47" s="172">
        <v>0</v>
      </c>
      <c r="K47" s="185">
        <v>14909.810000000001</v>
      </c>
      <c r="L47" s="112">
        <v>3031886.6100000003</v>
      </c>
      <c r="M47" s="112">
        <v>169707.58000000007</v>
      </c>
      <c r="N47" s="112">
        <v>2599358.9400000004</v>
      </c>
      <c r="O47" s="176">
        <v>0.02</v>
      </c>
      <c r="P47" s="112">
        <v>142.43</v>
      </c>
      <c r="Q47" s="177">
        <v>2470391.0786999995</v>
      </c>
      <c r="R47" s="298">
        <v>1.2272901388534314</v>
      </c>
      <c r="S47" s="162"/>
      <c r="V47" s="7"/>
    </row>
    <row r="48" spans="1:22" ht="12" customHeight="1" x14ac:dyDescent="0.2">
      <c r="A48" s="171">
        <v>45692</v>
      </c>
      <c r="B48" s="112">
        <v>140380.86000000002</v>
      </c>
      <c r="C48" s="112">
        <v>2904913.3300000005</v>
      </c>
      <c r="D48" s="112">
        <v>1752.9799999999814</v>
      </c>
      <c r="E48" s="172">
        <v>0</v>
      </c>
      <c r="F48" s="184">
        <v>3047047.1700000004</v>
      </c>
      <c r="G48" s="172">
        <v>0</v>
      </c>
      <c r="H48" s="174">
        <v>9312.5700000000015</v>
      </c>
      <c r="I48" s="175">
        <v>5808.84</v>
      </c>
      <c r="J48" s="172">
        <v>0</v>
      </c>
      <c r="K48" s="185">
        <v>15121.410000000002</v>
      </c>
      <c r="L48" s="112">
        <v>3031925.7600000002</v>
      </c>
      <c r="M48" s="112">
        <v>169695.81999999995</v>
      </c>
      <c r="N48" s="112">
        <v>2599433.2600000007</v>
      </c>
      <c r="O48" s="176">
        <v>0.02</v>
      </c>
      <c r="P48" s="112">
        <v>142.43</v>
      </c>
      <c r="Q48" s="177">
        <v>2470391.0786999995</v>
      </c>
      <c r="R48" s="298">
        <v>1.2273059865466722</v>
      </c>
      <c r="S48" s="162"/>
      <c r="T48" s="8"/>
      <c r="V48" s="7"/>
    </row>
    <row r="49" spans="1:22" ht="12" customHeight="1" x14ac:dyDescent="0.2">
      <c r="A49" s="171">
        <v>45693</v>
      </c>
      <c r="B49" s="112">
        <v>140380.86000000002</v>
      </c>
      <c r="C49" s="112">
        <v>2901667.8600000008</v>
      </c>
      <c r="D49" s="112">
        <v>1752.9799999999814</v>
      </c>
      <c r="E49" s="172">
        <v>0</v>
      </c>
      <c r="F49" s="184">
        <v>3043801.7000000007</v>
      </c>
      <c r="G49" s="172">
        <v>0</v>
      </c>
      <c r="H49" s="186">
        <v>9381.7400000000016</v>
      </c>
      <c r="I49" s="175">
        <v>5951.2699999999995</v>
      </c>
      <c r="J49" s="172">
        <v>0</v>
      </c>
      <c r="K49" s="185">
        <v>15333.010000000002</v>
      </c>
      <c r="L49" s="112">
        <v>3028468.6900000009</v>
      </c>
      <c r="M49" s="112">
        <v>170732.95</v>
      </c>
      <c r="N49" s="112">
        <v>2594289.3900000006</v>
      </c>
      <c r="O49" s="176">
        <v>0.02</v>
      </c>
      <c r="P49" s="112">
        <v>142.15</v>
      </c>
      <c r="Q49" s="177">
        <v>2470391.0786999995</v>
      </c>
      <c r="R49" s="298">
        <v>1.2259065846342352</v>
      </c>
      <c r="S49" s="162"/>
      <c r="V49" s="7"/>
    </row>
    <row r="50" spans="1:22" ht="12" customHeight="1" x14ac:dyDescent="0.2">
      <c r="A50" s="171">
        <v>45694</v>
      </c>
      <c r="B50" s="112">
        <v>140380.86000000002</v>
      </c>
      <c r="C50" s="112">
        <v>2903202.4800000009</v>
      </c>
      <c r="D50" s="112">
        <v>1752.9799999999814</v>
      </c>
      <c r="E50" s="172">
        <v>0</v>
      </c>
      <c r="F50" s="184">
        <v>3045336.3200000008</v>
      </c>
      <c r="G50" s="172">
        <v>0</v>
      </c>
      <c r="H50" s="174">
        <v>9450.9000000000015</v>
      </c>
      <c r="I50" s="175">
        <v>6093.42</v>
      </c>
      <c r="J50" s="172">
        <v>0</v>
      </c>
      <c r="K50" s="185">
        <v>15544.320000000002</v>
      </c>
      <c r="L50" s="112">
        <v>3029792.0000000009</v>
      </c>
      <c r="M50" s="112">
        <v>170335.95999999996</v>
      </c>
      <c r="N50" s="112">
        <v>2596242.91</v>
      </c>
      <c r="O50" s="176">
        <v>0.02</v>
      </c>
      <c r="P50" s="112">
        <v>142.26</v>
      </c>
      <c r="Q50" s="177">
        <v>2470391.0787</v>
      </c>
      <c r="R50" s="298">
        <v>1.2263999999999999</v>
      </c>
      <c r="S50" s="162"/>
      <c r="V50" s="7"/>
    </row>
    <row r="51" spans="1:22" ht="12" customHeight="1" x14ac:dyDescent="0.2">
      <c r="A51" s="171">
        <v>45695</v>
      </c>
      <c r="B51" s="112">
        <v>140380.86000000002</v>
      </c>
      <c r="C51" s="112">
        <v>2901851.5700000008</v>
      </c>
      <c r="D51" s="112">
        <v>1752.9799999999814</v>
      </c>
      <c r="E51" s="172">
        <v>0</v>
      </c>
      <c r="F51" s="184">
        <v>3043985.4100000006</v>
      </c>
      <c r="G51" s="172">
        <v>0</v>
      </c>
      <c r="H51" s="174">
        <v>9738.9600000000009</v>
      </c>
      <c r="I51" s="175">
        <v>6235.68</v>
      </c>
      <c r="J51" s="172">
        <v>0</v>
      </c>
      <c r="K51" s="185">
        <v>15974.640000000001</v>
      </c>
      <c r="L51" s="112">
        <v>3028010.7700000005</v>
      </c>
      <c r="M51" s="112">
        <v>170870.31999999995</v>
      </c>
      <c r="N51" s="112">
        <v>2593618.0700000003</v>
      </c>
      <c r="O51" s="176">
        <v>0.02</v>
      </c>
      <c r="P51" s="112">
        <v>142.12</v>
      </c>
      <c r="Q51" s="177">
        <v>2470391.0786999995</v>
      </c>
      <c r="R51" s="298">
        <v>1.225721221270536</v>
      </c>
      <c r="S51" s="162"/>
      <c r="V51" s="7"/>
    </row>
    <row r="52" spans="1:22" ht="12" customHeight="1" x14ac:dyDescent="0.2">
      <c r="A52" s="171">
        <v>45696</v>
      </c>
      <c r="B52" s="112">
        <v>140380.86000000002</v>
      </c>
      <c r="C52" s="112">
        <v>2901877.9100000006</v>
      </c>
      <c r="D52" s="112">
        <v>1752.9799999999814</v>
      </c>
      <c r="E52" s="172">
        <v>0</v>
      </c>
      <c r="F52" s="184">
        <v>3044011.7500000005</v>
      </c>
      <c r="G52" s="172">
        <v>0</v>
      </c>
      <c r="H52" s="174">
        <v>9808.1200000000008</v>
      </c>
      <c r="I52" s="175">
        <v>6377.8</v>
      </c>
      <c r="J52" s="172">
        <v>0</v>
      </c>
      <c r="K52" s="185">
        <v>16185.920000000002</v>
      </c>
      <c r="L52" s="112">
        <v>3027825.8300000005</v>
      </c>
      <c r="M52" s="112">
        <v>518537.44999999995</v>
      </c>
      <c r="N52" s="112">
        <v>2593340.59</v>
      </c>
      <c r="O52" s="176">
        <v>0.02</v>
      </c>
      <c r="P52" s="112">
        <v>142.1</v>
      </c>
      <c r="Q52" s="177">
        <v>2470391.0786999995</v>
      </c>
      <c r="R52" s="298">
        <v>1.2256463586297202</v>
      </c>
      <c r="S52" s="162"/>
      <c r="V52" s="7"/>
    </row>
    <row r="53" spans="1:22" ht="12" customHeight="1" x14ac:dyDescent="0.2">
      <c r="A53" s="171">
        <v>45697</v>
      </c>
      <c r="B53" s="112">
        <v>140380.86000000002</v>
      </c>
      <c r="C53" s="112">
        <v>2901877.9100000006</v>
      </c>
      <c r="D53" s="112">
        <v>1752.9799999999814</v>
      </c>
      <c r="E53" s="172">
        <v>0</v>
      </c>
      <c r="F53" s="184">
        <v>3044011.7500000005</v>
      </c>
      <c r="G53" s="172">
        <v>0</v>
      </c>
      <c r="H53" s="174">
        <v>9877.2800000000007</v>
      </c>
      <c r="I53" s="175">
        <v>6519.9</v>
      </c>
      <c r="J53" s="172">
        <v>0</v>
      </c>
      <c r="K53" s="185">
        <v>16397.18</v>
      </c>
      <c r="L53" s="112">
        <v>3027614.5700000003</v>
      </c>
      <c r="M53" s="112">
        <v>518600.80999999994</v>
      </c>
      <c r="N53" s="112">
        <v>2593023.6800000002</v>
      </c>
      <c r="O53" s="176">
        <v>0.02</v>
      </c>
      <c r="P53" s="112">
        <v>142.08000000000001</v>
      </c>
      <c r="Q53" s="177">
        <v>2470391.0787</v>
      </c>
      <c r="R53" s="298">
        <v>1.2256</v>
      </c>
      <c r="S53" s="162"/>
      <c r="V53" s="7"/>
    </row>
    <row r="54" spans="1:22" ht="12" customHeight="1" x14ac:dyDescent="0.2">
      <c r="A54" s="171">
        <v>45698</v>
      </c>
      <c r="B54" s="112">
        <v>134320.37</v>
      </c>
      <c r="C54" s="112">
        <v>2903150.2100000004</v>
      </c>
      <c r="D54" s="112">
        <v>1752.9799999999814</v>
      </c>
      <c r="E54" s="172">
        <v>0</v>
      </c>
      <c r="F54" s="184">
        <v>3039223.5600000005</v>
      </c>
      <c r="G54" s="172">
        <v>0</v>
      </c>
      <c r="H54" s="174">
        <v>8319.8800000000065</v>
      </c>
      <c r="I54" s="175">
        <v>2230.5499999999997</v>
      </c>
      <c r="J54" s="172">
        <v>0</v>
      </c>
      <c r="K54" s="185">
        <v>10550.430000000006</v>
      </c>
      <c r="L54" s="112">
        <v>3028673.1300000004</v>
      </c>
      <c r="M54" s="112">
        <v>170671.63</v>
      </c>
      <c r="N54" s="112">
        <v>2594705.41</v>
      </c>
      <c r="O54" s="176">
        <v>0.02</v>
      </c>
      <c r="P54" s="112">
        <v>142.18</v>
      </c>
      <c r="Q54" s="177">
        <v>2470391.0787</v>
      </c>
      <c r="R54" s="298">
        <v>1.226</v>
      </c>
      <c r="S54" s="162"/>
      <c r="V54" s="7"/>
    </row>
    <row r="55" spans="1:22" ht="12" customHeight="1" x14ac:dyDescent="0.2">
      <c r="A55" s="171">
        <v>45699</v>
      </c>
      <c r="B55" s="112">
        <v>134320.37</v>
      </c>
      <c r="C55" s="112">
        <v>2906583.5000000005</v>
      </c>
      <c r="D55" s="112">
        <v>1752.9799999999814</v>
      </c>
      <c r="E55" s="172">
        <v>0</v>
      </c>
      <c r="F55" s="184">
        <v>3042656.8500000006</v>
      </c>
      <c r="G55" s="172">
        <v>0</v>
      </c>
      <c r="H55" s="174">
        <v>8389.0400000000063</v>
      </c>
      <c r="I55" s="175">
        <v>2372.7299999999991</v>
      </c>
      <c r="J55" s="172">
        <v>0</v>
      </c>
      <c r="K55" s="185">
        <v>10761.770000000006</v>
      </c>
      <c r="L55" s="112">
        <v>3031895.0800000005</v>
      </c>
      <c r="M55" s="112">
        <v>169705.02999999997</v>
      </c>
      <c r="N55" s="112">
        <v>2596325.3600000003</v>
      </c>
      <c r="O55" s="176">
        <v>0.02</v>
      </c>
      <c r="P55" s="112">
        <v>142.26</v>
      </c>
      <c r="Q55" s="177">
        <v>2470391.0786999995</v>
      </c>
      <c r="R55" s="298">
        <v>1.2272935674603727</v>
      </c>
      <c r="S55" s="162"/>
      <c r="V55" s="7"/>
    </row>
    <row r="56" spans="1:22" ht="12" customHeight="1" x14ac:dyDescent="0.2">
      <c r="A56" s="171">
        <v>45700</v>
      </c>
      <c r="B56" s="112">
        <v>134320.37</v>
      </c>
      <c r="C56" s="112">
        <v>2906432.9900000007</v>
      </c>
      <c r="D56" s="112">
        <v>1752.9799999999814</v>
      </c>
      <c r="E56" s="172">
        <v>0</v>
      </c>
      <c r="F56" s="184">
        <v>3042506.3400000008</v>
      </c>
      <c r="G56" s="172">
        <v>0</v>
      </c>
      <c r="H56" s="174">
        <v>8458.2100000000064</v>
      </c>
      <c r="I56" s="175">
        <v>2514.9899999999984</v>
      </c>
      <c r="J56" s="172">
        <v>0</v>
      </c>
      <c r="K56" s="185">
        <v>10973.200000000004</v>
      </c>
      <c r="L56" s="112">
        <v>3031533.1400000006</v>
      </c>
      <c r="M56" s="112">
        <v>169813.63</v>
      </c>
      <c r="N56" s="112">
        <v>2595803.370000001</v>
      </c>
      <c r="O56" s="176">
        <v>0.02</v>
      </c>
      <c r="P56" s="112">
        <v>142.24</v>
      </c>
      <c r="Q56" s="177">
        <v>2470391.0786999995</v>
      </c>
      <c r="R56" s="298">
        <v>1.2271470562447515</v>
      </c>
      <c r="S56" s="179"/>
      <c r="V56" s="7"/>
    </row>
    <row r="57" spans="1:22" ht="12" customHeight="1" x14ac:dyDescent="0.2">
      <c r="A57" s="171">
        <v>45701</v>
      </c>
      <c r="B57" s="112">
        <v>134320.37</v>
      </c>
      <c r="C57" s="112">
        <v>2906522.5000000005</v>
      </c>
      <c r="D57" s="112">
        <v>1752.9799999999814</v>
      </c>
      <c r="E57" s="172">
        <v>0</v>
      </c>
      <c r="F57" s="184">
        <v>3042595.8500000006</v>
      </c>
      <c r="G57" s="172">
        <v>0</v>
      </c>
      <c r="H57" s="174">
        <v>8527.3700000000063</v>
      </c>
      <c r="I57" s="180">
        <v>2657.2299999999991</v>
      </c>
      <c r="J57" s="172">
        <v>0</v>
      </c>
      <c r="K57" s="185">
        <v>11184.600000000006</v>
      </c>
      <c r="L57" s="112">
        <v>3031411.2500000005</v>
      </c>
      <c r="M57" s="112">
        <v>169850.16999999998</v>
      </c>
      <c r="N57" s="112">
        <v>2595604.8600000003</v>
      </c>
      <c r="O57" s="176">
        <v>0.02</v>
      </c>
      <c r="P57" s="112">
        <v>142.22</v>
      </c>
      <c r="Q57" s="177">
        <v>2470391.0786999995</v>
      </c>
      <c r="R57" s="298">
        <v>1.2270977158787459</v>
      </c>
      <c r="S57" s="162"/>
      <c r="V57" s="7"/>
    </row>
    <row r="58" spans="1:22" ht="12" customHeight="1" x14ac:dyDescent="0.2">
      <c r="A58" s="171">
        <v>45702</v>
      </c>
      <c r="B58" s="112">
        <v>134320.37</v>
      </c>
      <c r="C58" s="112">
        <v>2906838.1500000008</v>
      </c>
      <c r="D58" s="112">
        <v>1752.9799999999814</v>
      </c>
      <c r="E58" s="172">
        <v>0</v>
      </c>
      <c r="F58" s="184">
        <v>3042911.5000000009</v>
      </c>
      <c r="G58" s="172">
        <v>0</v>
      </c>
      <c r="H58" s="174">
        <v>8596.5300000000061</v>
      </c>
      <c r="I58" s="175">
        <v>2799.4499999999994</v>
      </c>
      <c r="J58" s="172">
        <v>0</v>
      </c>
      <c r="K58" s="185">
        <v>11395.980000000005</v>
      </c>
      <c r="L58" s="112">
        <v>3031515.5200000009</v>
      </c>
      <c r="M58" s="112">
        <v>169818.91000000003</v>
      </c>
      <c r="N58" s="112">
        <v>2595677.79</v>
      </c>
      <c r="O58" s="176">
        <v>0.02</v>
      </c>
      <c r="P58" s="112">
        <v>142.22999999999999</v>
      </c>
      <c r="Q58" s="177">
        <v>2470391.0787</v>
      </c>
      <c r="R58" s="298">
        <v>1.2271000000000001</v>
      </c>
      <c r="S58" s="162"/>
      <c r="V58" s="7"/>
    </row>
    <row r="59" spans="1:22" ht="12" customHeight="1" x14ac:dyDescent="0.2">
      <c r="A59" s="171">
        <v>45703</v>
      </c>
      <c r="B59" s="112">
        <v>134320.37</v>
      </c>
      <c r="C59" s="112">
        <v>2886763.5800000005</v>
      </c>
      <c r="D59" s="112">
        <v>1752.9799999999814</v>
      </c>
      <c r="E59" s="172">
        <v>0</v>
      </c>
      <c r="F59" s="184">
        <v>3022836.9300000006</v>
      </c>
      <c r="G59" s="172">
        <v>0</v>
      </c>
      <c r="H59" s="174">
        <v>8665.6900000000078</v>
      </c>
      <c r="I59" s="175">
        <v>2941.6799999999989</v>
      </c>
      <c r="J59" s="172">
        <v>0</v>
      </c>
      <c r="K59" s="185">
        <v>11607.370000000006</v>
      </c>
      <c r="L59" s="112">
        <v>3011229.5600000005</v>
      </c>
      <c r="M59" s="112">
        <v>511930.60999999987</v>
      </c>
      <c r="N59" s="112">
        <v>2433253.44</v>
      </c>
      <c r="O59" s="176">
        <v>0.02</v>
      </c>
      <c r="P59" s="112">
        <v>133.33000000000001</v>
      </c>
      <c r="Q59" s="177">
        <v>2470391.0787</v>
      </c>
      <c r="R59" s="298">
        <v>1.2189000000000001</v>
      </c>
      <c r="S59" s="162"/>
      <c r="V59" s="7"/>
    </row>
    <row r="60" spans="1:22" ht="12" customHeight="1" x14ac:dyDescent="0.2">
      <c r="A60" s="171">
        <v>45704</v>
      </c>
      <c r="B60" s="112">
        <v>134320.37</v>
      </c>
      <c r="C60" s="112">
        <v>2886763.5800000005</v>
      </c>
      <c r="D60" s="112">
        <v>1752.9799999999814</v>
      </c>
      <c r="E60" s="172">
        <v>0</v>
      </c>
      <c r="F60" s="184">
        <v>3022836.9300000006</v>
      </c>
      <c r="G60" s="172">
        <v>0</v>
      </c>
      <c r="H60" s="174">
        <v>8734.8100000000068</v>
      </c>
      <c r="I60" s="175">
        <v>3075.0099999999998</v>
      </c>
      <c r="J60" s="172">
        <v>0</v>
      </c>
      <c r="K60" s="185">
        <v>11809.820000000007</v>
      </c>
      <c r="L60" s="112">
        <v>3011027.1100000008</v>
      </c>
      <c r="M60" s="112">
        <v>511991.35999999987</v>
      </c>
      <c r="N60" s="112">
        <v>2432945.2999999998</v>
      </c>
      <c r="O60" s="176">
        <v>0.02</v>
      </c>
      <c r="P60" s="112">
        <v>133.31</v>
      </c>
      <c r="Q60" s="177">
        <v>2470391.0787</v>
      </c>
      <c r="R60" s="298">
        <v>1.2188000000000001</v>
      </c>
      <c r="S60" s="162"/>
      <c r="V60" s="7"/>
    </row>
    <row r="61" spans="1:22" ht="12" customHeight="1" x14ac:dyDescent="0.2">
      <c r="A61" s="171">
        <v>45705</v>
      </c>
      <c r="B61" s="112">
        <v>134308.33000000002</v>
      </c>
      <c r="C61" s="112">
        <v>2886927.6500000008</v>
      </c>
      <c r="D61" s="112">
        <v>1752.9799999999814</v>
      </c>
      <c r="E61" s="172">
        <v>0</v>
      </c>
      <c r="F61" s="184">
        <v>3022988.9600000009</v>
      </c>
      <c r="G61" s="172">
        <v>0</v>
      </c>
      <c r="H61" s="174">
        <v>8791.8900000000067</v>
      </c>
      <c r="I61" s="175">
        <v>3208.3199999999993</v>
      </c>
      <c r="J61" s="172">
        <v>0</v>
      </c>
      <c r="K61" s="185">
        <v>12000.210000000006</v>
      </c>
      <c r="L61" s="112">
        <v>3010988.7500000009</v>
      </c>
      <c r="M61" s="112">
        <v>164584.23999999993</v>
      </c>
      <c r="N61" s="112">
        <v>2433054.6800000011</v>
      </c>
      <c r="O61" s="176">
        <v>0.02</v>
      </c>
      <c r="P61" s="112">
        <v>133.32</v>
      </c>
      <c r="Q61" s="177">
        <v>2470391.0786999995</v>
      </c>
      <c r="R61" s="298">
        <v>1.2188308061671274</v>
      </c>
      <c r="S61" s="162"/>
      <c r="V61" s="7"/>
    </row>
    <row r="62" spans="1:22" ht="12" customHeight="1" x14ac:dyDescent="0.2">
      <c r="A62" s="171">
        <v>45706</v>
      </c>
      <c r="B62" s="112">
        <v>134308.33000000002</v>
      </c>
      <c r="C62" s="112">
        <v>2885615.6100000008</v>
      </c>
      <c r="D62" s="112">
        <v>1752.9799999999814</v>
      </c>
      <c r="E62" s="172">
        <v>0</v>
      </c>
      <c r="F62" s="184">
        <v>3021676.9200000009</v>
      </c>
      <c r="G62" s="172">
        <v>0</v>
      </c>
      <c r="H62" s="174">
        <v>8861.0100000000075</v>
      </c>
      <c r="I62" s="175">
        <v>3341.64</v>
      </c>
      <c r="J62" s="172">
        <v>0</v>
      </c>
      <c r="K62" s="185">
        <v>12202.650000000007</v>
      </c>
      <c r="L62" s="112">
        <v>3009474.2700000009</v>
      </c>
      <c r="M62" s="112">
        <v>165038.58999999997</v>
      </c>
      <c r="N62" s="112">
        <v>2430563.870000001</v>
      </c>
      <c r="O62" s="176">
        <v>0.02</v>
      </c>
      <c r="P62" s="112">
        <v>133.18</v>
      </c>
      <c r="Q62" s="177">
        <v>2470391.0786999995</v>
      </c>
      <c r="R62" s="298">
        <v>1.2182177534350895</v>
      </c>
      <c r="S62" s="162"/>
      <c r="V62" s="7"/>
    </row>
    <row r="63" spans="1:22" ht="12" customHeight="1" x14ac:dyDescent="0.2">
      <c r="A63" s="171">
        <v>45707</v>
      </c>
      <c r="B63" s="112">
        <v>134481.73000000001</v>
      </c>
      <c r="C63" s="112">
        <v>2886021.9200000004</v>
      </c>
      <c r="D63" s="112">
        <v>1579.5799999998417</v>
      </c>
      <c r="E63" s="172">
        <v>0</v>
      </c>
      <c r="F63" s="184">
        <v>3022083.2300000004</v>
      </c>
      <c r="G63" s="172">
        <v>0</v>
      </c>
      <c r="H63" s="174">
        <v>8930.1300000000083</v>
      </c>
      <c r="I63" s="175">
        <v>3474.8199999999997</v>
      </c>
      <c r="J63" s="172">
        <v>0</v>
      </c>
      <c r="K63" s="185">
        <v>12404.950000000008</v>
      </c>
      <c r="L63" s="112">
        <v>3009678.2800000003</v>
      </c>
      <c r="M63" s="112">
        <v>164977.3899999999</v>
      </c>
      <c r="N63" s="112">
        <v>2430791.5599999996</v>
      </c>
      <c r="O63" s="176">
        <v>0.02</v>
      </c>
      <c r="P63" s="112">
        <v>133.19</v>
      </c>
      <c r="Q63" s="177">
        <v>2470391.0786999995</v>
      </c>
      <c r="R63" s="298">
        <v>1.2183003355014508</v>
      </c>
      <c r="S63" s="162"/>
      <c r="V63" s="7"/>
    </row>
    <row r="64" spans="1:22" ht="12" customHeight="1" x14ac:dyDescent="0.2">
      <c r="A64" s="171">
        <v>45708</v>
      </c>
      <c r="B64" s="112">
        <v>134481.73000000001</v>
      </c>
      <c r="C64" s="112">
        <v>2884740.2900000005</v>
      </c>
      <c r="D64" s="112">
        <v>1579.5799999998417</v>
      </c>
      <c r="E64" s="172">
        <v>0</v>
      </c>
      <c r="F64" s="184">
        <v>3020801.6000000006</v>
      </c>
      <c r="G64" s="172">
        <v>0</v>
      </c>
      <c r="H64" s="174">
        <v>8999.2500000000073</v>
      </c>
      <c r="I64" s="175">
        <v>3608.0099999999993</v>
      </c>
      <c r="J64" s="172">
        <v>0</v>
      </c>
      <c r="K64" s="185">
        <v>12607.260000000006</v>
      </c>
      <c r="L64" s="112">
        <v>3008194.3400000008</v>
      </c>
      <c r="M64" s="112">
        <v>165422.58999999997</v>
      </c>
      <c r="N64" s="112">
        <v>2428555.2200000002</v>
      </c>
      <c r="O64" s="176">
        <v>0.02</v>
      </c>
      <c r="P64" s="112">
        <v>133.07</v>
      </c>
      <c r="Q64" s="177">
        <v>2470391.0787</v>
      </c>
      <c r="R64" s="298">
        <v>1.2177</v>
      </c>
      <c r="S64" s="162"/>
      <c r="V64" s="7"/>
    </row>
    <row r="65" spans="1:22" ht="12" customHeight="1" x14ac:dyDescent="0.2">
      <c r="A65" s="171">
        <v>45709</v>
      </c>
      <c r="B65" s="112">
        <v>134481.73000000001</v>
      </c>
      <c r="C65" s="112">
        <v>2885225.6200000006</v>
      </c>
      <c r="D65" s="112">
        <v>1579.5799999998417</v>
      </c>
      <c r="E65" s="172">
        <v>0</v>
      </c>
      <c r="F65" s="184">
        <v>3021286.9300000006</v>
      </c>
      <c r="G65" s="172">
        <v>0</v>
      </c>
      <c r="H65" s="174">
        <v>9068.3600000000079</v>
      </c>
      <c r="I65" s="175">
        <v>3741.079999999999</v>
      </c>
      <c r="J65" s="172">
        <v>0</v>
      </c>
      <c r="K65" s="185">
        <v>12809.440000000006</v>
      </c>
      <c r="L65" s="112">
        <v>3008477.4900000007</v>
      </c>
      <c r="M65" s="112">
        <v>165337.62999999995</v>
      </c>
      <c r="N65" s="112">
        <v>2428541.6700000004</v>
      </c>
      <c r="O65" s="176">
        <v>0.02</v>
      </c>
      <c r="P65" s="112">
        <v>133.07</v>
      </c>
      <c r="Q65" s="177">
        <v>2470391.0786999995</v>
      </c>
      <c r="R65" s="298">
        <v>1.2178142626645008</v>
      </c>
      <c r="S65" s="162"/>
      <c r="V65" s="7"/>
    </row>
    <row r="66" spans="1:22" ht="12" customHeight="1" x14ac:dyDescent="0.2">
      <c r="A66" s="171">
        <v>45710</v>
      </c>
      <c r="B66" s="112">
        <v>134481.73000000001</v>
      </c>
      <c r="C66" s="112">
        <v>2885225.3000000003</v>
      </c>
      <c r="D66" s="112">
        <v>1579.5799999998417</v>
      </c>
      <c r="E66" s="172">
        <v>0</v>
      </c>
      <c r="F66" s="184">
        <v>3021286.6100000003</v>
      </c>
      <c r="G66" s="172">
        <v>0</v>
      </c>
      <c r="H66" s="174">
        <v>9137.4700000000084</v>
      </c>
      <c r="I66" s="175">
        <v>3874.1499999999996</v>
      </c>
      <c r="J66" s="172">
        <v>0</v>
      </c>
      <c r="K66" s="185">
        <v>13011.620000000008</v>
      </c>
      <c r="L66" s="112">
        <v>3008274.99</v>
      </c>
      <c r="M66" s="112">
        <v>513396.04999999993</v>
      </c>
      <c r="N66" s="112">
        <v>2428237.92</v>
      </c>
      <c r="O66" s="176">
        <v>0.02</v>
      </c>
      <c r="P66" s="112">
        <v>133.05000000000001</v>
      </c>
      <c r="Q66" s="177">
        <v>2470391.0787</v>
      </c>
      <c r="R66" s="298">
        <v>1.2177</v>
      </c>
      <c r="S66" s="162"/>
      <c r="V66" s="7"/>
    </row>
    <row r="67" spans="1:22" ht="12" customHeight="1" x14ac:dyDescent="0.2">
      <c r="A67" s="171">
        <v>45711</v>
      </c>
      <c r="B67" s="112">
        <v>134481.73000000001</v>
      </c>
      <c r="C67" s="112">
        <v>2885225.3000000003</v>
      </c>
      <c r="D67" s="112">
        <v>1579.5799999998417</v>
      </c>
      <c r="E67" s="172">
        <v>0</v>
      </c>
      <c r="F67" s="184">
        <v>3021286.6100000003</v>
      </c>
      <c r="G67" s="172">
        <v>0</v>
      </c>
      <c r="H67" s="174">
        <v>9206.580000000009</v>
      </c>
      <c r="I67" s="175">
        <v>4007.1999999999989</v>
      </c>
      <c r="J67" s="172">
        <v>0</v>
      </c>
      <c r="K67" s="185">
        <v>13213.780000000008</v>
      </c>
      <c r="L67" s="112">
        <v>3008072.8300000005</v>
      </c>
      <c r="M67" s="112">
        <v>513456.70999999985</v>
      </c>
      <c r="N67" s="112">
        <v>2427934.6800000002</v>
      </c>
      <c r="O67" s="176">
        <v>0.02</v>
      </c>
      <c r="P67" s="112">
        <v>133.04</v>
      </c>
      <c r="Q67" s="177">
        <v>2470391.0787</v>
      </c>
      <c r="R67" s="298">
        <v>1.2177</v>
      </c>
      <c r="S67" s="162"/>
      <c r="V67" s="7"/>
    </row>
    <row r="68" spans="1:22" ht="12" customHeight="1" x14ac:dyDescent="0.2">
      <c r="A68" s="171">
        <v>45712</v>
      </c>
      <c r="B68" s="112">
        <v>134481.73000000001</v>
      </c>
      <c r="C68" s="112">
        <v>2883533.89</v>
      </c>
      <c r="D68" s="112">
        <v>1579.5799999998417</v>
      </c>
      <c r="E68" s="172">
        <v>0</v>
      </c>
      <c r="F68" s="184">
        <v>3019595.2</v>
      </c>
      <c r="G68" s="172">
        <v>0</v>
      </c>
      <c r="H68" s="174">
        <v>9275.6900000000041</v>
      </c>
      <c r="I68" s="175">
        <v>4140.24</v>
      </c>
      <c r="J68" s="172">
        <v>0</v>
      </c>
      <c r="K68" s="185">
        <v>13415.930000000004</v>
      </c>
      <c r="L68" s="112">
        <v>3006179.27</v>
      </c>
      <c r="M68" s="112">
        <v>166027.08999999997</v>
      </c>
      <c r="N68" s="112">
        <v>2424864.7999999998</v>
      </c>
      <c r="O68" s="176">
        <v>0.02</v>
      </c>
      <c r="P68" s="112">
        <v>132.87</v>
      </c>
      <c r="Q68" s="177">
        <v>2470391.0786999995</v>
      </c>
      <c r="R68" s="298">
        <v>1.216883956519933</v>
      </c>
      <c r="S68" s="162"/>
      <c r="V68" s="7"/>
    </row>
    <row r="69" spans="1:22" ht="12" customHeight="1" x14ac:dyDescent="0.2">
      <c r="A69" s="171">
        <v>45713</v>
      </c>
      <c r="B69" s="112">
        <v>134481.73000000001</v>
      </c>
      <c r="C69" s="112">
        <v>2880909.5100000002</v>
      </c>
      <c r="D69" s="112">
        <v>1579.5799999998417</v>
      </c>
      <c r="E69" s="172">
        <v>0</v>
      </c>
      <c r="F69" s="184">
        <v>3016970.8200000003</v>
      </c>
      <c r="G69" s="172">
        <v>0</v>
      </c>
      <c r="H69" s="174">
        <v>9344.8000000000047</v>
      </c>
      <c r="I69" s="175">
        <v>4273.1099999999988</v>
      </c>
      <c r="J69" s="172">
        <v>0</v>
      </c>
      <c r="K69" s="185">
        <v>13617.910000000003</v>
      </c>
      <c r="L69" s="112">
        <v>3003352.91</v>
      </c>
      <c r="M69" s="112">
        <v>166875.01</v>
      </c>
      <c r="N69" s="112">
        <v>2420400.8599999994</v>
      </c>
      <c r="O69" s="176">
        <v>0.02</v>
      </c>
      <c r="P69" s="112">
        <v>132.62</v>
      </c>
      <c r="Q69" s="177">
        <v>2470391.0786999995</v>
      </c>
      <c r="R69" s="298">
        <v>1.2157398623623845</v>
      </c>
      <c r="S69" s="162"/>
      <c r="V69" s="7"/>
    </row>
    <row r="70" spans="1:22" ht="12" customHeight="1" x14ac:dyDescent="0.2">
      <c r="A70" s="171">
        <v>45714</v>
      </c>
      <c r="B70" s="112">
        <v>134481.73000000001</v>
      </c>
      <c r="C70" s="112">
        <v>2869197.5400000005</v>
      </c>
      <c r="D70" s="112">
        <v>1579.5799999998417</v>
      </c>
      <c r="E70" s="172">
        <v>0</v>
      </c>
      <c r="F70" s="184">
        <v>3005258.8500000006</v>
      </c>
      <c r="G70" s="172">
        <v>0</v>
      </c>
      <c r="H70" s="174">
        <v>9413.9000000000051</v>
      </c>
      <c r="I70" s="175">
        <v>4405.7299999999996</v>
      </c>
      <c r="J70" s="172">
        <v>0</v>
      </c>
      <c r="K70" s="185">
        <v>13819.630000000005</v>
      </c>
      <c r="L70" s="112">
        <v>2991439.2200000007</v>
      </c>
      <c r="M70" s="112">
        <v>252880.40000000008</v>
      </c>
      <c r="N70" s="112">
        <v>2561840.3800000008</v>
      </c>
      <c r="O70" s="176">
        <v>0.02</v>
      </c>
      <c r="P70" s="112">
        <v>140.37</v>
      </c>
      <c r="Q70" s="177">
        <v>2470391.0786999995</v>
      </c>
      <c r="R70" s="298">
        <v>1.2109172696552133</v>
      </c>
      <c r="S70" s="162"/>
      <c r="V70" s="7"/>
    </row>
    <row r="71" spans="1:22" ht="12" customHeight="1" x14ac:dyDescent="0.2">
      <c r="A71" s="171">
        <v>45715</v>
      </c>
      <c r="B71" s="112">
        <v>134481.73000000001</v>
      </c>
      <c r="C71" s="112">
        <v>2863444.5700000008</v>
      </c>
      <c r="D71" s="112">
        <v>7954.5799999998417</v>
      </c>
      <c r="E71" s="172">
        <v>0</v>
      </c>
      <c r="F71" s="184">
        <v>3005880.8800000008</v>
      </c>
      <c r="G71" s="172">
        <v>53.229999999981374</v>
      </c>
      <c r="H71" s="174">
        <v>9492.980000000005</v>
      </c>
      <c r="I71" s="175">
        <v>4546.0999999999985</v>
      </c>
      <c r="J71" s="172">
        <v>0</v>
      </c>
      <c r="K71" s="185">
        <v>14092.309999999985</v>
      </c>
      <c r="L71" s="112">
        <v>2991788.5700000008</v>
      </c>
      <c r="M71" s="112">
        <v>252775.5799999999</v>
      </c>
      <c r="N71" s="112">
        <v>2713160.6200000006</v>
      </c>
      <c r="O71" s="176">
        <v>0.02</v>
      </c>
      <c r="P71" s="112">
        <v>148.66999999999999</v>
      </c>
      <c r="Q71" s="177">
        <v>2470391.0786999995</v>
      </c>
      <c r="R71" s="298">
        <v>1.2110586845117566</v>
      </c>
      <c r="S71" s="162"/>
      <c r="V71" s="7"/>
    </row>
    <row r="72" spans="1:22" ht="12" customHeight="1" x14ac:dyDescent="0.2">
      <c r="A72" s="171">
        <v>45716</v>
      </c>
      <c r="B72" s="112">
        <v>126230.83000000002</v>
      </c>
      <c r="C72" s="112">
        <v>2861952.5300000007</v>
      </c>
      <c r="D72" s="112">
        <v>7954.5799999998417</v>
      </c>
      <c r="E72" s="172">
        <v>0</v>
      </c>
      <c r="F72" s="184">
        <v>2996137.9400000004</v>
      </c>
      <c r="G72" s="172">
        <v>53.229999999981374</v>
      </c>
      <c r="H72" s="174">
        <v>1331.9799999999641</v>
      </c>
      <c r="I72" s="175">
        <v>4694.7699999999986</v>
      </c>
      <c r="J72" s="172">
        <v>0</v>
      </c>
      <c r="K72" s="185">
        <v>6079.9799999999441</v>
      </c>
      <c r="L72" s="112">
        <v>2990057.9600000004</v>
      </c>
      <c r="M72" s="112">
        <v>253294.76000000013</v>
      </c>
      <c r="N72" s="112">
        <v>2710428</v>
      </c>
      <c r="O72" s="176">
        <v>0.02</v>
      </c>
      <c r="P72" s="112">
        <v>148.52000000000001</v>
      </c>
      <c r="Q72" s="177">
        <v>2470391.0787</v>
      </c>
      <c r="R72" s="298">
        <v>1.2103999999999999</v>
      </c>
      <c r="S72" s="162"/>
      <c r="V72" s="7"/>
    </row>
    <row r="73" spans="1:22" ht="12" customHeight="1" x14ac:dyDescent="0.2">
      <c r="A73" s="181" t="s">
        <v>230</v>
      </c>
      <c r="B73" s="182">
        <f t="shared" ref="B73:R73" si="2">AVERAGE(B45:B72)</f>
        <v>136030.47821428574</v>
      </c>
      <c r="C73" s="182">
        <f t="shared" si="2"/>
        <v>2892496.7728571435</v>
      </c>
      <c r="D73" s="182">
        <f t="shared" si="2"/>
        <v>2146.4085714285029</v>
      </c>
      <c r="E73" s="182">
        <f t="shared" si="2"/>
        <v>0</v>
      </c>
      <c r="F73" s="182">
        <f t="shared" si="2"/>
        <v>3030673.659642857</v>
      </c>
      <c r="G73" s="182">
        <f t="shared" si="2"/>
        <v>3.8021428571415266</v>
      </c>
      <c r="H73" s="182">
        <f t="shared" si="2"/>
        <v>8808.4939285714318</v>
      </c>
      <c r="I73" s="182">
        <f t="shared" si="2"/>
        <v>4266.6310714285701</v>
      </c>
      <c r="J73" s="182">
        <f t="shared" si="2"/>
        <v>0</v>
      </c>
      <c r="K73" s="182">
        <f t="shared" si="2"/>
        <v>13078.927142857141</v>
      </c>
      <c r="L73" s="182">
        <f t="shared" si="2"/>
        <v>3017594.7325000009</v>
      </c>
      <c r="M73" s="182">
        <f t="shared" si="2"/>
        <v>276468.07892857131</v>
      </c>
      <c r="N73" s="182">
        <f t="shared" si="2"/>
        <v>2537528.5628571431</v>
      </c>
      <c r="O73" s="183">
        <f t="shared" si="2"/>
        <v>2.0000000000000007E-2</v>
      </c>
      <c r="P73" s="182">
        <f t="shared" si="2"/>
        <v>139.04178571428571</v>
      </c>
      <c r="Q73" s="182">
        <f t="shared" si="2"/>
        <v>2470391.078699999</v>
      </c>
      <c r="R73" s="182">
        <f t="shared" si="2"/>
        <v>1.2215061271548546</v>
      </c>
      <c r="S73" s="162"/>
      <c r="V73" s="7"/>
    </row>
    <row r="74" spans="1:22" ht="12" customHeight="1" x14ac:dyDescent="0.2">
      <c r="A74" s="181" t="s">
        <v>231</v>
      </c>
      <c r="B74" s="182">
        <f t="shared" ref="B74:R74" si="3">SUM(B45:B72)</f>
        <v>3808853.3900000011</v>
      </c>
      <c r="C74" s="182">
        <f t="shared" si="3"/>
        <v>80989909.640000015</v>
      </c>
      <c r="D74" s="182">
        <f t="shared" si="3"/>
        <v>60099.439999998081</v>
      </c>
      <c r="E74" s="182">
        <f t="shared" si="3"/>
        <v>0</v>
      </c>
      <c r="F74" s="182">
        <f t="shared" si="3"/>
        <v>84858862.469999999</v>
      </c>
      <c r="G74" s="182">
        <f t="shared" si="3"/>
        <v>106.45999999996275</v>
      </c>
      <c r="H74" s="182">
        <f t="shared" si="3"/>
        <v>246637.83000000007</v>
      </c>
      <c r="I74" s="182">
        <f t="shared" si="3"/>
        <v>119465.66999999997</v>
      </c>
      <c r="J74" s="182">
        <f t="shared" si="3"/>
        <v>0</v>
      </c>
      <c r="K74" s="182">
        <f t="shared" si="3"/>
        <v>366209.95999999996</v>
      </c>
      <c r="L74" s="182">
        <f t="shared" si="3"/>
        <v>84492652.51000002</v>
      </c>
      <c r="M74" s="182">
        <f t="shared" si="3"/>
        <v>7741106.2099999972</v>
      </c>
      <c r="N74" s="182">
        <f t="shared" si="3"/>
        <v>71050799.760000005</v>
      </c>
      <c r="O74" s="183"/>
      <c r="P74" s="182">
        <f t="shared" si="3"/>
        <v>3893.17</v>
      </c>
      <c r="Q74" s="182">
        <f t="shared" si="3"/>
        <v>69170950.203599975</v>
      </c>
      <c r="R74" s="182">
        <f t="shared" si="3"/>
        <v>34.202171560335927</v>
      </c>
      <c r="S74" s="162"/>
      <c r="V74" s="7"/>
    </row>
    <row r="75" spans="1:22" ht="12" customHeight="1" x14ac:dyDescent="0.2">
      <c r="A75" s="171">
        <v>45717</v>
      </c>
      <c r="B75" s="112">
        <v>126230.83</v>
      </c>
      <c r="C75" s="112">
        <v>2861952.53</v>
      </c>
      <c r="D75" s="112">
        <v>7954.58</v>
      </c>
      <c r="E75" s="172">
        <v>0</v>
      </c>
      <c r="F75" s="184">
        <v>2996137.94</v>
      </c>
      <c r="G75" s="172">
        <v>53.23</v>
      </c>
      <c r="H75" s="174">
        <v>1396.6800000000037</v>
      </c>
      <c r="I75" s="175">
        <v>4848.7099999999991</v>
      </c>
      <c r="J75" s="172">
        <v>0</v>
      </c>
      <c r="K75" s="185">
        <v>6298.6200000000026</v>
      </c>
      <c r="L75" s="112">
        <v>2989839.32</v>
      </c>
      <c r="M75" s="112">
        <v>279739.35999999987</v>
      </c>
      <c r="N75" s="112">
        <v>2710099.96</v>
      </c>
      <c r="O75" s="176">
        <v>0.02</v>
      </c>
      <c r="P75" s="112">
        <v>148.5</v>
      </c>
      <c r="Q75" s="177">
        <v>2470391.0787</v>
      </c>
      <c r="R75" s="298">
        <v>1.2102696394019323</v>
      </c>
      <c r="S75" s="162"/>
      <c r="V75" s="7"/>
    </row>
    <row r="76" spans="1:22" ht="12" customHeight="1" x14ac:dyDescent="0.2">
      <c r="A76" s="171">
        <v>45718</v>
      </c>
      <c r="B76" s="112">
        <v>126230.83</v>
      </c>
      <c r="C76" s="112">
        <v>2869164.38</v>
      </c>
      <c r="D76" s="112">
        <v>7954.58</v>
      </c>
      <c r="E76" s="172">
        <v>0</v>
      </c>
      <c r="F76" s="184">
        <v>3003349.79</v>
      </c>
      <c r="G76" s="172">
        <v>53.23</v>
      </c>
      <c r="H76" s="174">
        <v>1461.5500000000038</v>
      </c>
      <c r="I76" s="175">
        <v>4997.2099999999991</v>
      </c>
      <c r="J76" s="172">
        <v>0</v>
      </c>
      <c r="K76" s="185">
        <v>6511.9900000000034</v>
      </c>
      <c r="L76" s="112">
        <v>2996837.8</v>
      </c>
      <c r="M76" s="112">
        <v>283451.89</v>
      </c>
      <c r="N76" s="112">
        <v>2713385.9099999997</v>
      </c>
      <c r="O76" s="176">
        <v>0.02</v>
      </c>
      <c r="P76" s="112">
        <v>148.68</v>
      </c>
      <c r="Q76" s="177">
        <v>2470391.0787</v>
      </c>
      <c r="R76" s="298">
        <v>1.2131025835703038</v>
      </c>
      <c r="S76" s="162"/>
      <c r="V76" s="7"/>
    </row>
    <row r="77" spans="1:22" ht="12" customHeight="1" x14ac:dyDescent="0.2">
      <c r="A77" s="171">
        <v>45719</v>
      </c>
      <c r="B77" s="112">
        <v>132552.6</v>
      </c>
      <c r="C77" s="112">
        <v>2869116.92</v>
      </c>
      <c r="D77" s="112">
        <v>1579.58</v>
      </c>
      <c r="E77" s="172">
        <v>0</v>
      </c>
      <c r="F77" s="184">
        <v>3003249.1</v>
      </c>
      <c r="G77" s="172">
        <v>0</v>
      </c>
      <c r="H77" s="174">
        <v>1525.7000000000035</v>
      </c>
      <c r="I77" s="175">
        <v>5145.8900000000003</v>
      </c>
      <c r="J77" s="172">
        <v>0</v>
      </c>
      <c r="K77" s="185">
        <v>6671.5900000000038</v>
      </c>
      <c r="L77" s="112">
        <v>2996577.5100000002</v>
      </c>
      <c r="M77" s="112">
        <v>283727.98999999982</v>
      </c>
      <c r="N77" s="112">
        <v>2712849.5200000005</v>
      </c>
      <c r="O77" s="176">
        <v>0.02</v>
      </c>
      <c r="P77" s="112">
        <v>148.65</v>
      </c>
      <c r="Q77" s="177">
        <v>2470391.0787</v>
      </c>
      <c r="R77" s="298">
        <v>1.2129972196859198</v>
      </c>
      <c r="S77" s="162"/>
      <c r="V77" s="7"/>
    </row>
    <row r="78" spans="1:22" ht="12" customHeight="1" x14ac:dyDescent="0.2">
      <c r="A78" s="171">
        <v>45720</v>
      </c>
      <c r="B78" s="112">
        <v>132552.6</v>
      </c>
      <c r="C78" s="112">
        <v>2843246.56</v>
      </c>
      <c r="D78" s="112">
        <v>1579.58</v>
      </c>
      <c r="E78" s="172">
        <v>0</v>
      </c>
      <c r="F78" s="184">
        <v>2977378.74</v>
      </c>
      <c r="G78" s="172">
        <v>0</v>
      </c>
      <c r="H78" s="174">
        <v>1590.5900000000038</v>
      </c>
      <c r="I78" s="175">
        <v>5294.54</v>
      </c>
      <c r="J78" s="172">
        <v>0</v>
      </c>
      <c r="K78" s="185">
        <v>6885.1300000000037</v>
      </c>
      <c r="L78" s="112">
        <v>2970493.6100000003</v>
      </c>
      <c r="M78" s="112">
        <v>433360.55</v>
      </c>
      <c r="N78" s="112">
        <v>2537133.0600000005</v>
      </c>
      <c r="O78" s="176">
        <v>0.02</v>
      </c>
      <c r="P78" s="112">
        <v>139.02000000000001</v>
      </c>
      <c r="Q78" s="177">
        <v>2470391.0787</v>
      </c>
      <c r="R78" s="298">
        <v>1.2025386080454801</v>
      </c>
      <c r="S78" s="162"/>
      <c r="T78" s="8"/>
      <c r="V78" s="7"/>
    </row>
    <row r="79" spans="1:22" ht="12" customHeight="1" x14ac:dyDescent="0.2">
      <c r="A79" s="171">
        <v>45721</v>
      </c>
      <c r="B79" s="112">
        <v>128472.74</v>
      </c>
      <c r="C79" s="112">
        <v>2841848.47</v>
      </c>
      <c r="D79" s="112">
        <v>1579.58</v>
      </c>
      <c r="E79" s="172">
        <v>0</v>
      </c>
      <c r="F79" s="184">
        <v>2971900.7900000005</v>
      </c>
      <c r="G79" s="172">
        <v>0</v>
      </c>
      <c r="H79" s="186">
        <v>1470.2300000000037</v>
      </c>
      <c r="I79" s="175">
        <v>1540.3899999999999</v>
      </c>
      <c r="J79" s="172">
        <v>0</v>
      </c>
      <c r="K79" s="185">
        <v>3010.6200000000035</v>
      </c>
      <c r="L79" s="112">
        <v>2968890.1700000004</v>
      </c>
      <c r="M79" s="112">
        <v>433976.8</v>
      </c>
      <c r="N79" s="112">
        <v>2534913.3700000006</v>
      </c>
      <c r="O79" s="176">
        <v>0.02</v>
      </c>
      <c r="P79" s="112">
        <v>138.9</v>
      </c>
      <c r="Q79" s="177">
        <v>2470391.0787</v>
      </c>
      <c r="R79" s="298">
        <v>1.2017895448207039</v>
      </c>
      <c r="S79" s="162"/>
      <c r="V79" s="7"/>
    </row>
    <row r="80" spans="1:22" ht="12" customHeight="1" x14ac:dyDescent="0.2">
      <c r="A80" s="171">
        <v>45722</v>
      </c>
      <c r="B80" s="112">
        <v>128472.74</v>
      </c>
      <c r="C80" s="112">
        <v>2842124.44</v>
      </c>
      <c r="D80" s="112">
        <v>1579.58</v>
      </c>
      <c r="E80" s="172">
        <v>0</v>
      </c>
      <c r="F80" s="184">
        <v>2972176.7600000002</v>
      </c>
      <c r="G80" s="172">
        <v>0</v>
      </c>
      <c r="H80" s="174">
        <v>1535.0600000000036</v>
      </c>
      <c r="I80" s="175">
        <v>1679.29</v>
      </c>
      <c r="J80" s="172">
        <v>0</v>
      </c>
      <c r="K80" s="185">
        <v>3214.3500000000035</v>
      </c>
      <c r="L80" s="112">
        <v>2968962.41</v>
      </c>
      <c r="M80" s="112">
        <v>433942.71</v>
      </c>
      <c r="N80" s="112">
        <v>2535019.7000000002</v>
      </c>
      <c r="O80" s="176">
        <v>0.02</v>
      </c>
      <c r="P80" s="112">
        <v>138.91</v>
      </c>
      <c r="Q80" s="177">
        <v>2470391.0787</v>
      </c>
      <c r="R80" s="298">
        <v>1.2018187871542851</v>
      </c>
      <c r="S80" s="162"/>
      <c r="V80" s="7"/>
    </row>
    <row r="81" spans="1:22" ht="12" customHeight="1" x14ac:dyDescent="0.2">
      <c r="A81" s="171">
        <v>45723</v>
      </c>
      <c r="B81" s="112">
        <v>128472.74</v>
      </c>
      <c r="C81" s="112">
        <v>2839568.64</v>
      </c>
      <c r="D81" s="112">
        <v>1579.58</v>
      </c>
      <c r="E81" s="172">
        <v>0</v>
      </c>
      <c r="F81" s="184">
        <v>2969620.9600000004</v>
      </c>
      <c r="G81" s="172">
        <v>0</v>
      </c>
      <c r="H81" s="174">
        <v>1599.8900000000037</v>
      </c>
      <c r="I81" s="175">
        <v>1818.2</v>
      </c>
      <c r="J81" s="172">
        <v>0</v>
      </c>
      <c r="K81" s="185">
        <v>3418.0900000000038</v>
      </c>
      <c r="L81" s="112">
        <v>2966202.8700000006</v>
      </c>
      <c r="M81" s="112">
        <v>435046.52</v>
      </c>
      <c r="N81" s="112">
        <v>2531156.3500000006</v>
      </c>
      <c r="O81" s="176">
        <v>0.02</v>
      </c>
      <c r="P81" s="112">
        <v>138.69</v>
      </c>
      <c r="Q81" s="177">
        <v>2470391.0787</v>
      </c>
      <c r="R81" s="298">
        <v>1.2007017413457115</v>
      </c>
      <c r="S81" s="162"/>
      <c r="V81" s="7"/>
    </row>
    <row r="82" spans="1:22" ht="12" customHeight="1" x14ac:dyDescent="0.2">
      <c r="A82" s="171">
        <v>45724</v>
      </c>
      <c r="B82" s="112">
        <v>128472.74</v>
      </c>
      <c r="C82" s="112">
        <v>2839568.64</v>
      </c>
      <c r="D82" s="112">
        <v>1579.58</v>
      </c>
      <c r="E82" s="172">
        <v>0</v>
      </c>
      <c r="F82" s="184">
        <v>2969620.9600000004</v>
      </c>
      <c r="G82" s="172">
        <v>0</v>
      </c>
      <c r="H82" s="174">
        <v>1664.7100000000037</v>
      </c>
      <c r="I82" s="175">
        <v>1956.89</v>
      </c>
      <c r="J82" s="172">
        <v>0</v>
      </c>
      <c r="K82" s="185">
        <v>3621.600000000004</v>
      </c>
      <c r="L82" s="112">
        <v>2965999.3600000003</v>
      </c>
      <c r="M82" s="112">
        <v>435127.95</v>
      </c>
      <c r="N82" s="112">
        <v>2530871.41</v>
      </c>
      <c r="O82" s="176">
        <v>0.02</v>
      </c>
      <c r="P82" s="112">
        <v>138.68</v>
      </c>
      <c r="Q82" s="177">
        <v>2470391.0787</v>
      </c>
      <c r="R82" s="298">
        <v>1.200619361676454</v>
      </c>
      <c r="S82" s="162"/>
      <c r="V82" s="7"/>
    </row>
    <row r="83" spans="1:22" ht="12" customHeight="1" x14ac:dyDescent="0.2">
      <c r="A83" s="171">
        <v>45725</v>
      </c>
      <c r="B83" s="112">
        <v>128472.74</v>
      </c>
      <c r="C83" s="112">
        <v>2839607.16</v>
      </c>
      <c r="D83" s="112">
        <v>1579.58</v>
      </c>
      <c r="E83" s="172">
        <v>0</v>
      </c>
      <c r="F83" s="184">
        <v>2969659.4800000004</v>
      </c>
      <c r="G83" s="172">
        <v>0</v>
      </c>
      <c r="H83" s="174">
        <v>1729.5300000000038</v>
      </c>
      <c r="I83" s="175">
        <v>2095.5700000000002</v>
      </c>
      <c r="J83" s="172">
        <v>0</v>
      </c>
      <c r="K83" s="185">
        <v>3825.100000000004</v>
      </c>
      <c r="L83" s="112">
        <v>2965834.3800000004</v>
      </c>
      <c r="M83" s="112">
        <v>435193.94</v>
      </c>
      <c r="N83" s="112">
        <v>2530640.4400000004</v>
      </c>
      <c r="O83" s="176">
        <v>0.02</v>
      </c>
      <c r="P83" s="112">
        <v>138.66999999999999</v>
      </c>
      <c r="Q83" s="177">
        <v>2470391.0787</v>
      </c>
      <c r="R83" s="298">
        <v>1.2005525787280282</v>
      </c>
      <c r="S83" s="162"/>
      <c r="V83" s="7"/>
    </row>
    <row r="84" spans="1:22" ht="12" customHeight="1" x14ac:dyDescent="0.2">
      <c r="A84" s="171">
        <v>45726</v>
      </c>
      <c r="B84" s="112">
        <v>128472.74</v>
      </c>
      <c r="C84" s="112">
        <v>2838385.49</v>
      </c>
      <c r="D84" s="112">
        <v>2379.58</v>
      </c>
      <c r="E84" s="172">
        <v>0</v>
      </c>
      <c r="F84" s="184">
        <v>2969237.8100000005</v>
      </c>
      <c r="G84" s="172">
        <v>31.88</v>
      </c>
      <c r="H84" s="174">
        <v>1804.3500000000038</v>
      </c>
      <c r="I84" s="175">
        <v>2234.2400000000002</v>
      </c>
      <c r="J84" s="172">
        <v>0</v>
      </c>
      <c r="K84" s="185">
        <v>4070.4700000000039</v>
      </c>
      <c r="L84" s="112">
        <v>2965167.3400000003</v>
      </c>
      <c r="M84" s="112">
        <v>434701.19</v>
      </c>
      <c r="N84" s="112">
        <v>2530466.1500000004</v>
      </c>
      <c r="O84" s="176">
        <v>0.02</v>
      </c>
      <c r="P84" s="112">
        <v>138.66</v>
      </c>
      <c r="Q84" s="177">
        <v>2470391.0787</v>
      </c>
      <c r="R84" s="298">
        <v>1.2002825647995652</v>
      </c>
      <c r="S84" s="162"/>
      <c r="V84" s="7"/>
    </row>
    <row r="85" spans="1:22" ht="12" customHeight="1" x14ac:dyDescent="0.2">
      <c r="A85" s="171">
        <v>45727</v>
      </c>
      <c r="B85" s="112">
        <v>128472.74</v>
      </c>
      <c r="C85" s="112">
        <v>2831312.99</v>
      </c>
      <c r="D85" s="112">
        <v>8629.58</v>
      </c>
      <c r="E85" s="172">
        <v>0</v>
      </c>
      <c r="F85" s="184">
        <v>2968415.3100000005</v>
      </c>
      <c r="G85" s="172">
        <v>84.08</v>
      </c>
      <c r="H85" s="174">
        <v>1879.1700000000037</v>
      </c>
      <c r="I85" s="175">
        <v>2372.9</v>
      </c>
      <c r="J85" s="172">
        <v>0</v>
      </c>
      <c r="K85" s="185">
        <v>4336.1500000000033</v>
      </c>
      <c r="L85" s="112">
        <v>2964079.1600000006</v>
      </c>
      <c r="M85" s="112">
        <v>435136.46</v>
      </c>
      <c r="N85" s="112">
        <v>2528942.7000000007</v>
      </c>
      <c r="O85" s="176">
        <v>0.02</v>
      </c>
      <c r="P85" s="112">
        <v>138.57</v>
      </c>
      <c r="Q85" s="177">
        <v>2470391.0787</v>
      </c>
      <c r="R85" s="298">
        <v>1.199842075838371</v>
      </c>
      <c r="S85" s="162"/>
      <c r="V85" s="7"/>
    </row>
    <row r="86" spans="1:22" ht="12" customHeight="1" x14ac:dyDescent="0.2">
      <c r="A86" s="171">
        <v>45728</v>
      </c>
      <c r="B86" s="112">
        <v>129220.86</v>
      </c>
      <c r="C86" s="112">
        <v>2825003.26</v>
      </c>
      <c r="D86" s="112">
        <v>20339.580000000038</v>
      </c>
      <c r="E86" s="172">
        <v>0</v>
      </c>
      <c r="F86" s="184">
        <v>2974563.6999999997</v>
      </c>
      <c r="G86" s="172">
        <v>150.41999999999962</v>
      </c>
      <c r="H86" s="174">
        <v>1933.9900000000039</v>
      </c>
      <c r="I86" s="175">
        <v>2511.4700000000003</v>
      </c>
      <c r="J86" s="172">
        <v>0</v>
      </c>
      <c r="K86" s="185">
        <v>4595.8800000000037</v>
      </c>
      <c r="L86" s="112">
        <v>2969967.82</v>
      </c>
      <c r="M86" s="112">
        <v>432739.27</v>
      </c>
      <c r="N86" s="112">
        <v>2537228.5499999998</v>
      </c>
      <c r="O86" s="176">
        <v>0.02</v>
      </c>
      <c r="P86" s="112">
        <v>139.03</v>
      </c>
      <c r="Q86" s="177">
        <v>2470391.0787</v>
      </c>
      <c r="R86" s="298">
        <v>1.2022257712988882</v>
      </c>
      <c r="S86" s="179"/>
      <c r="V86" s="7"/>
    </row>
    <row r="87" spans="1:22" ht="12" customHeight="1" x14ac:dyDescent="0.2">
      <c r="A87" s="171">
        <v>45729</v>
      </c>
      <c r="B87" s="112">
        <v>135418.66</v>
      </c>
      <c r="C87" s="112">
        <v>2819894.4</v>
      </c>
      <c r="D87" s="112">
        <v>14089.580000000038</v>
      </c>
      <c r="E87" s="172">
        <v>0</v>
      </c>
      <c r="F87" s="184">
        <v>2969402.64</v>
      </c>
      <c r="G87" s="172">
        <v>98.22</v>
      </c>
      <c r="H87" s="174">
        <v>1998.8200000000038</v>
      </c>
      <c r="I87" s="180">
        <v>2650.5000000000005</v>
      </c>
      <c r="J87" s="172">
        <v>0</v>
      </c>
      <c r="K87" s="185">
        <v>4747.5400000000045</v>
      </c>
      <c r="L87" s="112">
        <v>2964655.1</v>
      </c>
      <c r="M87" s="112">
        <v>431630.92</v>
      </c>
      <c r="N87" s="112">
        <v>2533024.1800000002</v>
      </c>
      <c r="O87" s="176">
        <v>0.02</v>
      </c>
      <c r="P87" s="112">
        <v>138.80000000000001</v>
      </c>
      <c r="Q87" s="177">
        <v>2470391.0787</v>
      </c>
      <c r="R87" s="298">
        <v>1.2000752130144907</v>
      </c>
      <c r="S87" s="162"/>
      <c r="V87" s="7"/>
    </row>
    <row r="88" spans="1:22" ht="12" customHeight="1" x14ac:dyDescent="0.2">
      <c r="A88" s="171">
        <v>45730</v>
      </c>
      <c r="B88" s="112">
        <v>147830.44</v>
      </c>
      <c r="C88" s="112">
        <v>2820666.9</v>
      </c>
      <c r="D88" s="112">
        <v>1579.58</v>
      </c>
      <c r="E88" s="172">
        <v>0</v>
      </c>
      <c r="F88" s="184">
        <v>2970076.92</v>
      </c>
      <c r="G88" s="172">
        <v>0</v>
      </c>
      <c r="H88" s="174">
        <v>2063.640000000004</v>
      </c>
      <c r="I88" s="175">
        <v>2789.3000000000006</v>
      </c>
      <c r="J88" s="172">
        <v>0</v>
      </c>
      <c r="K88" s="185">
        <v>4852.9400000000041</v>
      </c>
      <c r="L88" s="112">
        <v>2965223.98</v>
      </c>
      <c r="M88" s="112">
        <v>431403.39</v>
      </c>
      <c r="N88" s="112">
        <v>2533820.59</v>
      </c>
      <c r="O88" s="176">
        <v>0.02</v>
      </c>
      <c r="P88" s="112">
        <v>138.84</v>
      </c>
      <c r="Q88" s="177">
        <v>2470391.0787</v>
      </c>
      <c r="R88" s="298">
        <v>1.2003054923435026</v>
      </c>
      <c r="S88" s="162"/>
      <c r="V88" s="7"/>
    </row>
    <row r="89" spans="1:22" ht="12" customHeight="1" x14ac:dyDescent="0.2">
      <c r="A89" s="171">
        <v>45731</v>
      </c>
      <c r="B89" s="112">
        <v>147830.44</v>
      </c>
      <c r="C89" s="112">
        <v>2820666.9</v>
      </c>
      <c r="D89" s="112">
        <v>1579.58</v>
      </c>
      <c r="E89" s="172">
        <v>0</v>
      </c>
      <c r="F89" s="184">
        <v>2970076.92</v>
      </c>
      <c r="G89" s="172">
        <v>0</v>
      </c>
      <c r="H89" s="174">
        <v>2128.4600000000041</v>
      </c>
      <c r="I89" s="175">
        <v>2928.1400000000008</v>
      </c>
      <c r="J89" s="172">
        <v>0</v>
      </c>
      <c r="K89" s="185">
        <v>5056.6000000000049</v>
      </c>
      <c r="L89" s="112">
        <v>2965020.32</v>
      </c>
      <c r="M89" s="112">
        <v>431484.84</v>
      </c>
      <c r="N89" s="112">
        <v>2533535.48</v>
      </c>
      <c r="O89" s="176">
        <v>0.02</v>
      </c>
      <c r="P89" s="112">
        <v>138.82</v>
      </c>
      <c r="Q89" s="177">
        <v>2470391.0787</v>
      </c>
      <c r="R89" s="298">
        <v>1.2002230519551138</v>
      </c>
      <c r="S89" s="162"/>
      <c r="V89" s="7"/>
    </row>
    <row r="90" spans="1:22" ht="12" customHeight="1" x14ac:dyDescent="0.2">
      <c r="A90" s="171">
        <v>45732</v>
      </c>
      <c r="B90" s="112">
        <v>147830.44</v>
      </c>
      <c r="C90" s="112">
        <v>2820726.3</v>
      </c>
      <c r="D90" s="112">
        <v>1579.58</v>
      </c>
      <c r="E90" s="172">
        <v>0</v>
      </c>
      <c r="F90" s="184">
        <v>2970136.32</v>
      </c>
      <c r="G90" s="172">
        <v>0</v>
      </c>
      <c r="H90" s="174">
        <v>2193.2800000000043</v>
      </c>
      <c r="I90" s="175">
        <v>3066.9600000000009</v>
      </c>
      <c r="J90" s="172">
        <v>0</v>
      </c>
      <c r="K90" s="185">
        <v>5260.2400000000052</v>
      </c>
      <c r="L90" s="112">
        <v>2964876.0799999996</v>
      </c>
      <c r="M90" s="112">
        <v>431542.55</v>
      </c>
      <c r="N90" s="112">
        <v>2533333.5299999998</v>
      </c>
      <c r="O90" s="176">
        <v>0.02</v>
      </c>
      <c r="P90" s="112">
        <v>138.81</v>
      </c>
      <c r="Q90" s="177">
        <v>2470391.0787</v>
      </c>
      <c r="R90" s="298">
        <v>1.2001646644385608</v>
      </c>
      <c r="S90" s="162"/>
      <c r="V90" s="7"/>
    </row>
    <row r="91" spans="1:22" ht="12" customHeight="1" x14ac:dyDescent="0.2">
      <c r="A91" s="171">
        <v>45733</v>
      </c>
      <c r="B91" s="112">
        <v>147819.14000000001</v>
      </c>
      <c r="C91" s="112">
        <v>2820182.73</v>
      </c>
      <c r="D91" s="112">
        <v>1579.58</v>
      </c>
      <c r="E91" s="172">
        <v>0</v>
      </c>
      <c r="F91" s="184">
        <v>2969581.45</v>
      </c>
      <c r="G91" s="172">
        <v>0</v>
      </c>
      <c r="H91" s="174">
        <v>2246.8000000000038</v>
      </c>
      <c r="I91" s="175">
        <v>3205.7700000000009</v>
      </c>
      <c r="J91" s="172">
        <v>0</v>
      </c>
      <c r="K91" s="185">
        <v>5452.5700000000052</v>
      </c>
      <c r="L91" s="112">
        <v>2964128.8800000004</v>
      </c>
      <c r="M91" s="112">
        <v>431877.94</v>
      </c>
      <c r="N91" s="112">
        <v>2532250.9400000004</v>
      </c>
      <c r="O91" s="176">
        <v>0.02</v>
      </c>
      <c r="P91" s="112">
        <v>138.75</v>
      </c>
      <c r="Q91" s="177">
        <v>2470391.0787</v>
      </c>
      <c r="R91" s="298">
        <v>1.1998622022063896</v>
      </c>
      <c r="S91" s="162"/>
      <c r="V91" s="7"/>
    </row>
    <row r="92" spans="1:22" ht="12" customHeight="1" x14ac:dyDescent="0.2">
      <c r="A92" s="171">
        <v>45734</v>
      </c>
      <c r="B92" s="112">
        <v>147819.14000000001</v>
      </c>
      <c r="C92" s="112">
        <v>2818538.99</v>
      </c>
      <c r="D92" s="112">
        <v>1579.58</v>
      </c>
      <c r="E92" s="172">
        <v>0</v>
      </c>
      <c r="F92" s="184">
        <v>2967937.7100000004</v>
      </c>
      <c r="G92" s="172">
        <v>0</v>
      </c>
      <c r="H92" s="174">
        <v>2311.620000000004</v>
      </c>
      <c r="I92" s="175">
        <v>3344.5200000000009</v>
      </c>
      <c r="J92" s="172">
        <v>0</v>
      </c>
      <c r="K92" s="185">
        <v>5656.1400000000049</v>
      </c>
      <c r="L92" s="112">
        <v>2962281.5700000003</v>
      </c>
      <c r="M92" s="112">
        <v>432616.87</v>
      </c>
      <c r="N92" s="112">
        <v>2529664.7000000002</v>
      </c>
      <c r="O92" s="176">
        <v>0.02</v>
      </c>
      <c r="P92" s="112">
        <v>138.61000000000001</v>
      </c>
      <c r="Q92" s="177">
        <v>2470391.0787</v>
      </c>
      <c r="R92" s="298">
        <v>1.1991144218181233</v>
      </c>
      <c r="S92" s="162"/>
      <c r="V92" s="7"/>
    </row>
    <row r="93" spans="1:22" ht="12" customHeight="1" x14ac:dyDescent="0.2">
      <c r="A93" s="171">
        <v>45735</v>
      </c>
      <c r="B93" s="112">
        <v>147836.09</v>
      </c>
      <c r="C93" s="112">
        <v>2806983.47</v>
      </c>
      <c r="D93" s="112">
        <v>1579.58</v>
      </c>
      <c r="E93" s="172">
        <v>0</v>
      </c>
      <c r="F93" s="184">
        <v>2956399.14</v>
      </c>
      <c r="G93" s="172">
        <v>0</v>
      </c>
      <c r="H93" s="174">
        <v>2376.4300000000039</v>
      </c>
      <c r="I93" s="175">
        <v>3483.130000000001</v>
      </c>
      <c r="J93" s="172">
        <v>0</v>
      </c>
      <c r="K93" s="185">
        <v>5859.5600000000049</v>
      </c>
      <c r="L93" s="112">
        <v>2950539.58</v>
      </c>
      <c r="M93" s="112">
        <v>370176.01</v>
      </c>
      <c r="N93" s="112">
        <v>2580363.5700000003</v>
      </c>
      <c r="O93" s="176">
        <v>0.02</v>
      </c>
      <c r="P93" s="112">
        <v>141.38999999999999</v>
      </c>
      <c r="Q93" s="177">
        <v>2470391.0787</v>
      </c>
      <c r="R93" s="298">
        <v>1.1943613322764548</v>
      </c>
      <c r="S93" s="162"/>
      <c r="V93" s="7"/>
    </row>
    <row r="94" spans="1:22" ht="12" customHeight="1" x14ac:dyDescent="0.2">
      <c r="A94" s="171">
        <v>45736</v>
      </c>
      <c r="B94" s="112">
        <v>147836.09</v>
      </c>
      <c r="C94" s="112">
        <v>2911237.58</v>
      </c>
      <c r="D94" s="112">
        <v>1579.58</v>
      </c>
      <c r="E94" s="172">
        <v>0</v>
      </c>
      <c r="F94" s="184">
        <v>3060653.25</v>
      </c>
      <c r="G94" s="172">
        <v>109545.28</v>
      </c>
      <c r="H94" s="174">
        <v>2451.2200000000043</v>
      </c>
      <c r="I94" s="175">
        <v>3624.5200000000009</v>
      </c>
      <c r="J94" s="172">
        <v>0</v>
      </c>
      <c r="K94" s="185">
        <v>115621.02</v>
      </c>
      <c r="L94" s="112">
        <v>2945032.23</v>
      </c>
      <c r="M94" s="112">
        <v>371958.35</v>
      </c>
      <c r="N94" s="112">
        <v>2573073.88</v>
      </c>
      <c r="O94" s="176">
        <v>0.02</v>
      </c>
      <c r="P94" s="112">
        <v>140.99</v>
      </c>
      <c r="Q94" s="177">
        <v>2470391.0787</v>
      </c>
      <c r="R94" s="298">
        <v>1.1921319888953661</v>
      </c>
      <c r="S94" s="162"/>
      <c r="V94" s="7"/>
    </row>
    <row r="95" spans="1:22" ht="12" customHeight="1" x14ac:dyDescent="0.2">
      <c r="A95" s="171">
        <v>45737</v>
      </c>
      <c r="B95" s="112">
        <v>147836.09</v>
      </c>
      <c r="C95" s="112">
        <v>2911399.99</v>
      </c>
      <c r="D95" s="112">
        <v>1579.58</v>
      </c>
      <c r="E95" s="172">
        <v>0</v>
      </c>
      <c r="F95" s="184">
        <v>3060815.66</v>
      </c>
      <c r="G95" s="172">
        <v>109545.28</v>
      </c>
      <c r="H95" s="174">
        <v>2515.9900000000043</v>
      </c>
      <c r="I95" s="175">
        <v>3765.5100000000011</v>
      </c>
      <c r="J95" s="172">
        <v>0</v>
      </c>
      <c r="K95" s="185">
        <v>115826.78</v>
      </c>
      <c r="L95" s="112">
        <v>2944988.8800000004</v>
      </c>
      <c r="M95" s="112">
        <v>372185.29</v>
      </c>
      <c r="N95" s="112">
        <v>2572803.5900000003</v>
      </c>
      <c r="O95" s="176">
        <v>0.02</v>
      </c>
      <c r="P95" s="112">
        <v>140.97999999999999</v>
      </c>
      <c r="Q95" s="177">
        <v>2470391.0787</v>
      </c>
      <c r="R95" s="298">
        <v>1.1921144410664521</v>
      </c>
      <c r="S95" s="162"/>
      <c r="V95" s="7"/>
    </row>
    <row r="96" spans="1:22" ht="12" customHeight="1" x14ac:dyDescent="0.2">
      <c r="A96" s="171">
        <v>45738</v>
      </c>
      <c r="B96" s="112">
        <v>147836.09</v>
      </c>
      <c r="C96" s="112">
        <v>2911399.99</v>
      </c>
      <c r="D96" s="112">
        <v>1579.58</v>
      </c>
      <c r="E96" s="172">
        <v>0</v>
      </c>
      <c r="F96" s="184">
        <v>3060815.66</v>
      </c>
      <c r="G96" s="172">
        <v>109545.28</v>
      </c>
      <c r="H96" s="174">
        <v>2580.7600000000043</v>
      </c>
      <c r="I96" s="175">
        <v>3906.4900000000011</v>
      </c>
      <c r="J96" s="172">
        <v>0</v>
      </c>
      <c r="K96" s="185">
        <v>116032.53000000001</v>
      </c>
      <c r="L96" s="112">
        <v>2944783.1300000004</v>
      </c>
      <c r="M96" s="112">
        <v>372247.02</v>
      </c>
      <c r="N96" s="112">
        <v>2572536.1100000003</v>
      </c>
      <c r="O96" s="176">
        <v>0.02</v>
      </c>
      <c r="P96" s="112">
        <v>140.96</v>
      </c>
      <c r="Q96" s="177">
        <v>2470391.0787</v>
      </c>
      <c r="R96" s="298">
        <v>1.192031154658169</v>
      </c>
      <c r="S96" s="162"/>
      <c r="V96" s="7"/>
    </row>
    <row r="97" spans="1:22" ht="12" customHeight="1" x14ac:dyDescent="0.2">
      <c r="A97" s="171">
        <v>45739</v>
      </c>
      <c r="B97" s="112">
        <v>147836.09</v>
      </c>
      <c r="C97" s="112">
        <v>2911402.49</v>
      </c>
      <c r="D97" s="112">
        <v>1579.58</v>
      </c>
      <c r="E97" s="172">
        <v>0</v>
      </c>
      <c r="F97" s="184">
        <v>3060818.16</v>
      </c>
      <c r="G97" s="172">
        <v>109545.28</v>
      </c>
      <c r="H97" s="174">
        <v>2645.5300000000043</v>
      </c>
      <c r="I97" s="175">
        <v>4047.4500000000012</v>
      </c>
      <c r="J97" s="172">
        <v>0</v>
      </c>
      <c r="K97" s="185">
        <v>116238.26</v>
      </c>
      <c r="L97" s="112">
        <v>2944579.9000000004</v>
      </c>
      <c r="M97" s="112">
        <v>372307.99</v>
      </c>
      <c r="N97" s="112">
        <v>2572271.91</v>
      </c>
      <c r="O97" s="176">
        <v>0.02</v>
      </c>
      <c r="P97" s="112">
        <v>140.94999999999999</v>
      </c>
      <c r="Q97" s="177">
        <v>2470391.0787</v>
      </c>
      <c r="R97" s="298">
        <v>1.1919488883312896</v>
      </c>
      <c r="S97" s="162"/>
      <c r="V97" s="7"/>
    </row>
    <row r="98" spans="1:22" ht="12" customHeight="1" x14ac:dyDescent="0.2">
      <c r="A98" s="171">
        <v>45740</v>
      </c>
      <c r="B98" s="112">
        <v>38290.81</v>
      </c>
      <c r="C98" s="112">
        <v>2913808.7</v>
      </c>
      <c r="D98" s="112">
        <v>1579.58</v>
      </c>
      <c r="E98" s="172">
        <v>0</v>
      </c>
      <c r="F98" s="184">
        <v>2953679.0900000003</v>
      </c>
      <c r="G98" s="172">
        <v>0</v>
      </c>
      <c r="H98" s="174">
        <v>2710.3000000000043</v>
      </c>
      <c r="I98" s="175">
        <v>4188.4000000000015</v>
      </c>
      <c r="J98" s="172">
        <v>0</v>
      </c>
      <c r="K98" s="185">
        <v>6898.7000000000062</v>
      </c>
      <c r="L98" s="112">
        <v>2946780.39</v>
      </c>
      <c r="M98" s="112">
        <v>371569.59</v>
      </c>
      <c r="N98" s="112">
        <v>2575210.8000000003</v>
      </c>
      <c r="O98" s="176">
        <v>0.02</v>
      </c>
      <c r="P98" s="112">
        <v>141.11000000000001</v>
      </c>
      <c r="Q98" s="177">
        <v>2470391.0787</v>
      </c>
      <c r="R98" s="298">
        <v>1.1928396339379155</v>
      </c>
      <c r="S98" s="162"/>
      <c r="V98" s="7"/>
    </row>
    <row r="99" spans="1:22" ht="12" customHeight="1" x14ac:dyDescent="0.2">
      <c r="A99" s="171">
        <v>45741</v>
      </c>
      <c r="B99" s="112">
        <v>38290.81</v>
      </c>
      <c r="C99" s="112">
        <v>2914645.12</v>
      </c>
      <c r="D99" s="112">
        <v>1579.58</v>
      </c>
      <c r="E99" s="172">
        <v>0</v>
      </c>
      <c r="F99" s="184">
        <v>2954515.5100000002</v>
      </c>
      <c r="G99" s="172">
        <v>0</v>
      </c>
      <c r="H99" s="174">
        <v>2775.0800000000045</v>
      </c>
      <c r="I99" s="175">
        <v>4329.5100000000011</v>
      </c>
      <c r="J99" s="172">
        <v>0</v>
      </c>
      <c r="K99" s="185">
        <v>7104.5900000000056</v>
      </c>
      <c r="L99" s="112">
        <v>2947410.9200000004</v>
      </c>
      <c r="M99" s="112">
        <v>371385.64</v>
      </c>
      <c r="N99" s="112">
        <v>2576025.2800000003</v>
      </c>
      <c r="O99" s="176">
        <v>0.02</v>
      </c>
      <c r="P99" s="112">
        <v>141.15</v>
      </c>
      <c r="Q99" s="177">
        <v>2470391.0787</v>
      </c>
      <c r="R99" s="298">
        <v>1.1930948688298468</v>
      </c>
      <c r="S99" s="162"/>
      <c r="V99" s="7"/>
    </row>
    <row r="100" spans="1:22" ht="12" customHeight="1" x14ac:dyDescent="0.2">
      <c r="A100" s="171">
        <v>45742</v>
      </c>
      <c r="B100" s="112">
        <v>38290.81</v>
      </c>
      <c r="C100" s="112">
        <v>2914428.72</v>
      </c>
      <c r="D100" s="112">
        <v>1579.58</v>
      </c>
      <c r="E100" s="172">
        <v>0</v>
      </c>
      <c r="F100" s="184">
        <v>2954299.1100000003</v>
      </c>
      <c r="G100" s="172">
        <v>0</v>
      </c>
      <c r="H100" s="174">
        <v>2839.8600000000042</v>
      </c>
      <c r="I100" s="175">
        <v>4470.6600000000008</v>
      </c>
      <c r="J100" s="172">
        <v>0</v>
      </c>
      <c r="K100" s="185">
        <v>7310.520000000005</v>
      </c>
      <c r="L100" s="112">
        <v>2946988.5900000003</v>
      </c>
      <c r="M100" s="112">
        <v>371501.89</v>
      </c>
      <c r="N100" s="112">
        <v>2575486.7000000002</v>
      </c>
      <c r="O100" s="176">
        <v>0.02</v>
      </c>
      <c r="P100" s="112">
        <v>141.12</v>
      </c>
      <c r="Q100" s="177">
        <v>2470391.0787</v>
      </c>
      <c r="R100" s="298">
        <v>1.1929239120920083</v>
      </c>
      <c r="S100" s="162"/>
      <c r="V100" s="7"/>
    </row>
    <row r="101" spans="1:22" ht="12" customHeight="1" x14ac:dyDescent="0.2">
      <c r="A101" s="171">
        <v>45743</v>
      </c>
      <c r="B101" s="112">
        <v>38290.81</v>
      </c>
      <c r="C101" s="112">
        <v>2909624.59</v>
      </c>
      <c r="D101" s="112">
        <v>1579.58</v>
      </c>
      <c r="E101" s="172">
        <v>0</v>
      </c>
      <c r="F101" s="184">
        <v>2949494.98</v>
      </c>
      <c r="G101" s="172">
        <v>0</v>
      </c>
      <c r="H101" s="174">
        <v>2904.640000000004</v>
      </c>
      <c r="I101" s="175">
        <v>4611.7800000000007</v>
      </c>
      <c r="J101" s="172">
        <v>0</v>
      </c>
      <c r="K101" s="185">
        <v>7516.4200000000046</v>
      </c>
      <c r="L101" s="112">
        <v>2941978.56</v>
      </c>
      <c r="M101" s="112">
        <v>314222.25</v>
      </c>
      <c r="N101" s="112">
        <v>2627756.31</v>
      </c>
      <c r="O101" s="176">
        <v>0.02</v>
      </c>
      <c r="P101" s="112">
        <v>143.99</v>
      </c>
      <c r="Q101" s="177">
        <v>2470391.0787</v>
      </c>
      <c r="R101" s="298">
        <v>1.1908958809664114</v>
      </c>
      <c r="S101" s="162"/>
      <c r="V101" s="7"/>
    </row>
    <row r="102" spans="1:22" ht="12" customHeight="1" x14ac:dyDescent="0.2">
      <c r="A102" s="171">
        <v>45744</v>
      </c>
      <c r="B102" s="112">
        <v>38303.67</v>
      </c>
      <c r="C102" s="112">
        <v>2906473.81</v>
      </c>
      <c r="D102" s="112">
        <v>3619.58</v>
      </c>
      <c r="E102" s="172">
        <v>0</v>
      </c>
      <c r="F102" s="184">
        <v>2948397.06</v>
      </c>
      <c r="G102" s="172">
        <v>0</v>
      </c>
      <c r="H102" s="174">
        <v>2969.4100000000044</v>
      </c>
      <c r="I102" s="175">
        <v>4755.7700000000004</v>
      </c>
      <c r="J102" s="172">
        <v>0</v>
      </c>
      <c r="K102" s="185">
        <v>7725.1800000000048</v>
      </c>
      <c r="L102" s="112">
        <v>2940671.88</v>
      </c>
      <c r="M102" s="112">
        <v>314473.51</v>
      </c>
      <c r="N102" s="112">
        <v>2626198.37</v>
      </c>
      <c r="O102" s="176">
        <v>0.02</v>
      </c>
      <c r="P102" s="112">
        <v>143.9</v>
      </c>
      <c r="Q102" s="177">
        <v>2470391.0787</v>
      </c>
      <c r="R102" s="298">
        <v>1.1903669444707827</v>
      </c>
      <c r="S102" s="162"/>
      <c r="V102" s="7"/>
    </row>
    <row r="103" spans="1:22" ht="12" customHeight="1" x14ac:dyDescent="0.2">
      <c r="A103" s="171">
        <v>45745</v>
      </c>
      <c r="B103" s="112">
        <v>38303.67</v>
      </c>
      <c r="C103" s="112">
        <v>2906473.81</v>
      </c>
      <c r="D103" s="112">
        <v>3619.58</v>
      </c>
      <c r="E103" s="172">
        <v>0</v>
      </c>
      <c r="F103" s="184">
        <v>2948397.06</v>
      </c>
      <c r="G103" s="172">
        <v>0</v>
      </c>
      <c r="H103" s="174">
        <v>3034.1800000000039</v>
      </c>
      <c r="I103" s="175">
        <v>4899.67</v>
      </c>
      <c r="J103" s="172">
        <v>0</v>
      </c>
      <c r="K103" s="185">
        <v>7933.850000000004</v>
      </c>
      <c r="L103" s="112">
        <v>2940463.21</v>
      </c>
      <c r="M103" s="112">
        <v>314536.12</v>
      </c>
      <c r="N103" s="112">
        <v>2625927.09</v>
      </c>
      <c r="O103" s="176">
        <v>0.02</v>
      </c>
      <c r="P103" s="112">
        <v>143.88999999999999</v>
      </c>
      <c r="Q103" s="177">
        <v>2470391.0787</v>
      </c>
      <c r="R103" s="298">
        <v>1.1902824760634123</v>
      </c>
      <c r="S103" s="162"/>
      <c r="V103" s="7"/>
    </row>
    <row r="104" spans="1:22" ht="12" customHeight="1" x14ac:dyDescent="0.2">
      <c r="A104" s="171">
        <v>45746</v>
      </c>
      <c r="B104" s="112">
        <v>38303.67</v>
      </c>
      <c r="C104" s="112">
        <v>2906512.21</v>
      </c>
      <c r="D104" s="112">
        <v>3619.58</v>
      </c>
      <c r="E104" s="172">
        <v>0</v>
      </c>
      <c r="F104" s="184">
        <v>2948435.46</v>
      </c>
      <c r="G104" s="172">
        <v>0</v>
      </c>
      <c r="H104" s="174">
        <v>3098.9400000000041</v>
      </c>
      <c r="I104" s="175">
        <v>5043.5600000000004</v>
      </c>
      <c r="J104" s="172">
        <v>0</v>
      </c>
      <c r="K104" s="185">
        <v>8142.5000000000045</v>
      </c>
      <c r="L104" s="112">
        <v>2940292.96</v>
      </c>
      <c r="M104" s="112">
        <v>314587.2</v>
      </c>
      <c r="N104" s="112">
        <v>2625705.7599999998</v>
      </c>
      <c r="O104" s="176">
        <v>0.02</v>
      </c>
      <c r="P104" s="112">
        <v>143.87</v>
      </c>
      <c r="Q104" s="177">
        <v>2470391.0787</v>
      </c>
      <c r="R104" s="298">
        <v>1.1902135598495107</v>
      </c>
      <c r="S104" s="162"/>
      <c r="V104" s="7"/>
    </row>
    <row r="105" spans="1:22" ht="12" customHeight="1" x14ac:dyDescent="0.2">
      <c r="A105" s="171">
        <v>45747</v>
      </c>
      <c r="B105" s="112">
        <v>38283.769999999997</v>
      </c>
      <c r="C105" s="112">
        <v>2905420.59</v>
      </c>
      <c r="D105" s="112">
        <v>3619.58</v>
      </c>
      <c r="E105" s="172">
        <v>0</v>
      </c>
      <c r="F105" s="184">
        <v>2947323.94</v>
      </c>
      <c r="G105" s="172">
        <v>0</v>
      </c>
      <c r="H105" s="174">
        <v>3163.7000000000039</v>
      </c>
      <c r="I105" s="175">
        <v>5187.43</v>
      </c>
      <c r="J105" s="172">
        <v>0</v>
      </c>
      <c r="K105" s="185">
        <v>8351.1300000000047</v>
      </c>
      <c r="L105" s="112">
        <v>2938972.81</v>
      </c>
      <c r="M105" s="112">
        <v>314983.25</v>
      </c>
      <c r="N105" s="112">
        <v>2623989.56</v>
      </c>
      <c r="O105" s="176">
        <v>0.02</v>
      </c>
      <c r="P105" s="112">
        <v>143.78</v>
      </c>
      <c r="Q105" s="177">
        <v>2470391.0787</v>
      </c>
      <c r="R105" s="298">
        <v>1.1896791707759011</v>
      </c>
      <c r="S105" s="162"/>
      <c r="V105" s="7"/>
    </row>
    <row r="106" spans="1:22" ht="12" customHeight="1" x14ac:dyDescent="0.2">
      <c r="A106" s="181" t="s">
        <v>230</v>
      </c>
      <c r="B106" s="182">
        <f>AVERAGE(B75:B105)</f>
        <v>111812.3751612903</v>
      </c>
      <c r="C106" s="182">
        <f t="shared" ref="C106:R106" si="4">AVERAGE(C75:C105)</f>
        <v>2864238.2829032261</v>
      </c>
      <c r="D106" s="182">
        <f t="shared" si="4"/>
        <v>3516.0316129032299</v>
      </c>
      <c r="E106" s="182">
        <f t="shared" si="4"/>
        <v>0</v>
      </c>
      <c r="F106" s="182">
        <f t="shared" si="4"/>
        <v>2979566.6896774201</v>
      </c>
      <c r="G106" s="182">
        <f t="shared" si="4"/>
        <v>14150.070322580646</v>
      </c>
      <c r="H106" s="182">
        <f t="shared" si="4"/>
        <v>2212.9067741935519</v>
      </c>
      <c r="I106" s="182">
        <f t="shared" si="4"/>
        <v>3574.0119354838716</v>
      </c>
      <c r="J106" s="182">
        <f t="shared" si="4"/>
        <v>0</v>
      </c>
      <c r="K106" s="182">
        <f t="shared" si="4"/>
        <v>19936.989032258069</v>
      </c>
      <c r="L106" s="182">
        <f t="shared" si="4"/>
        <v>2959629.7006451613</v>
      </c>
      <c r="M106" s="182">
        <f t="shared" si="4"/>
        <v>383639.84677419352</v>
      </c>
      <c r="N106" s="182">
        <f t="shared" si="4"/>
        <v>2575989.8538709688</v>
      </c>
      <c r="O106" s="183">
        <v>0.02</v>
      </c>
      <c r="P106" s="182">
        <f t="shared" si="4"/>
        <v>141.15064516129033</v>
      </c>
      <c r="Q106" s="182">
        <f t="shared" si="4"/>
        <v>2470391.0787</v>
      </c>
      <c r="R106" s="182">
        <f t="shared" si="4"/>
        <v>1.198044186269527</v>
      </c>
      <c r="S106" s="162"/>
      <c r="V106" s="7"/>
    </row>
    <row r="107" spans="1:22" ht="12" customHeight="1" x14ac:dyDescent="0.2">
      <c r="A107" s="181" t="s">
        <v>231</v>
      </c>
      <c r="B107" s="182">
        <f>SUM(B75:B105)</f>
        <v>3466183.6299999994</v>
      </c>
      <c r="C107" s="182">
        <f t="shared" ref="C107:R107" si="5">SUM(C75:C105)</f>
        <v>88791386.770000011</v>
      </c>
      <c r="D107" s="182">
        <f t="shared" si="5"/>
        <v>108996.98000000013</v>
      </c>
      <c r="E107" s="182">
        <f t="shared" si="5"/>
        <v>0</v>
      </c>
      <c r="F107" s="182">
        <f t="shared" si="5"/>
        <v>92366567.380000025</v>
      </c>
      <c r="G107" s="182">
        <f t="shared" si="5"/>
        <v>438652.18000000005</v>
      </c>
      <c r="H107" s="182">
        <f t="shared" si="5"/>
        <v>68600.110000000102</v>
      </c>
      <c r="I107" s="182">
        <f t="shared" si="5"/>
        <v>110794.37000000002</v>
      </c>
      <c r="J107" s="182">
        <f t="shared" si="5"/>
        <v>0</v>
      </c>
      <c r="K107" s="182">
        <f t="shared" si="5"/>
        <v>618046.66000000015</v>
      </c>
      <c r="L107" s="182">
        <f t="shared" si="5"/>
        <v>91748520.719999999</v>
      </c>
      <c r="M107" s="182">
        <f t="shared" si="5"/>
        <v>11892835.249999998</v>
      </c>
      <c r="N107" s="182">
        <f t="shared" si="5"/>
        <v>79855685.470000029</v>
      </c>
      <c r="O107" s="183"/>
      <c r="P107" s="182">
        <f t="shared" si="5"/>
        <v>4375.67</v>
      </c>
      <c r="Q107" s="182">
        <f t="shared" si="5"/>
        <v>76582123.439699993</v>
      </c>
      <c r="R107" s="182">
        <f t="shared" si="5"/>
        <v>37.139369774355337</v>
      </c>
      <c r="S107" s="162"/>
      <c r="V107" s="7"/>
    </row>
    <row r="108" spans="1:22" ht="12" customHeight="1" x14ac:dyDescent="0.2">
      <c r="A108" s="171">
        <v>45748</v>
      </c>
      <c r="B108" s="112">
        <v>38283.769999999997</v>
      </c>
      <c r="C108" s="187">
        <v>2907265.95</v>
      </c>
      <c r="D108" s="112">
        <v>3619.58</v>
      </c>
      <c r="E108" s="172">
        <v>0</v>
      </c>
      <c r="F108" s="184">
        <v>2949169.3000000003</v>
      </c>
      <c r="G108" s="172">
        <v>0</v>
      </c>
      <c r="H108" s="174">
        <v>3228.9500000000044</v>
      </c>
      <c r="I108" s="175">
        <v>5326.47</v>
      </c>
      <c r="J108" s="172">
        <v>0</v>
      </c>
      <c r="K108" s="185">
        <v>8555.4200000000055</v>
      </c>
      <c r="L108" s="112">
        <v>2940613.8800000004</v>
      </c>
      <c r="M108" s="112">
        <v>314543.09000000003</v>
      </c>
      <c r="N108" s="112">
        <v>2626070.7900000005</v>
      </c>
      <c r="O108" s="176">
        <v>0.02</v>
      </c>
      <c r="P108" s="112">
        <v>143.88999999999999</v>
      </c>
      <c r="Q108" s="177">
        <v>2470391.0787</v>
      </c>
      <c r="R108" s="298">
        <v>1.1903434664067225</v>
      </c>
      <c r="S108" s="162"/>
      <c r="V108" s="7"/>
    </row>
    <row r="109" spans="1:22" s="9" customFormat="1" ht="12" customHeight="1" x14ac:dyDescent="0.2">
      <c r="A109" s="171">
        <v>45749</v>
      </c>
      <c r="B109" s="112">
        <v>37063.769999999997</v>
      </c>
      <c r="C109" s="112">
        <v>2907020.95</v>
      </c>
      <c r="D109" s="112">
        <v>3619.58</v>
      </c>
      <c r="E109" s="172">
        <v>0</v>
      </c>
      <c r="F109" s="184">
        <v>2947704.3000000003</v>
      </c>
      <c r="G109" s="172">
        <v>0</v>
      </c>
      <c r="H109" s="174">
        <v>2075.0000000000036</v>
      </c>
      <c r="I109" s="175">
        <v>5470.3600000000006</v>
      </c>
      <c r="J109" s="172">
        <v>0</v>
      </c>
      <c r="K109" s="185">
        <v>7545.3600000000042</v>
      </c>
      <c r="L109" s="112">
        <v>2940158.9400000004</v>
      </c>
      <c r="M109" s="112">
        <v>314658.7</v>
      </c>
      <c r="N109" s="112">
        <v>2625500.2400000002</v>
      </c>
      <c r="O109" s="176">
        <v>0.02</v>
      </c>
      <c r="P109" s="112">
        <v>143.86000000000001</v>
      </c>
      <c r="Q109" s="177">
        <v>2470391.0787</v>
      </c>
      <c r="R109" s="298">
        <v>1.1901593093297631</v>
      </c>
      <c r="S109" s="188"/>
      <c r="V109" s="10"/>
    </row>
    <row r="110" spans="1:22" s="9" customFormat="1" ht="12" customHeight="1" x14ac:dyDescent="0.2">
      <c r="A110" s="171">
        <v>45750</v>
      </c>
      <c r="B110" s="112">
        <v>37194.75</v>
      </c>
      <c r="C110" s="112">
        <v>2902681.08</v>
      </c>
      <c r="D110" s="112">
        <v>3619.58</v>
      </c>
      <c r="E110" s="172">
        <v>0</v>
      </c>
      <c r="F110" s="184">
        <v>2943495.41</v>
      </c>
      <c r="G110" s="172">
        <v>0</v>
      </c>
      <c r="H110" s="174">
        <v>2141.0400000000041</v>
      </c>
      <c r="I110" s="175">
        <v>5614.22</v>
      </c>
      <c r="J110" s="172">
        <v>0</v>
      </c>
      <c r="K110" s="185">
        <v>7755.2600000000039</v>
      </c>
      <c r="L110" s="112">
        <v>2935740.1500000004</v>
      </c>
      <c r="M110" s="112">
        <v>315968.7</v>
      </c>
      <c r="N110" s="112">
        <v>2619771.4500000002</v>
      </c>
      <c r="O110" s="176">
        <v>0.02</v>
      </c>
      <c r="P110" s="112">
        <v>143.55000000000001</v>
      </c>
      <c r="Q110" s="177">
        <v>2470391.0787</v>
      </c>
      <c r="R110" s="299">
        <v>1.1883706087316679</v>
      </c>
      <c r="S110" s="188"/>
      <c r="V110" s="10"/>
    </row>
    <row r="111" spans="1:22" ht="12" customHeight="1" x14ac:dyDescent="0.2">
      <c r="A111" s="171">
        <v>45751</v>
      </c>
      <c r="B111" s="112">
        <v>37194.75</v>
      </c>
      <c r="C111" s="112">
        <v>2909775.06</v>
      </c>
      <c r="D111" s="112">
        <v>3619.58</v>
      </c>
      <c r="E111" s="172">
        <v>0</v>
      </c>
      <c r="F111" s="184">
        <v>2950589.39</v>
      </c>
      <c r="G111" s="172">
        <v>0</v>
      </c>
      <c r="H111" s="174">
        <v>2207.0700000000043</v>
      </c>
      <c r="I111" s="175">
        <v>5757.77</v>
      </c>
      <c r="J111" s="172">
        <v>0</v>
      </c>
      <c r="K111" s="185">
        <v>7964.8400000000047</v>
      </c>
      <c r="L111" s="112">
        <v>2942624.5500000003</v>
      </c>
      <c r="M111" s="112">
        <v>314040.64</v>
      </c>
      <c r="N111" s="112">
        <v>2628583.91</v>
      </c>
      <c r="O111" s="176">
        <v>0.02</v>
      </c>
      <c r="P111" s="112">
        <v>144.03</v>
      </c>
      <c r="Q111" s="177">
        <v>2470391.0787</v>
      </c>
      <c r="R111" s="298">
        <v>1.1911573739767976</v>
      </c>
      <c r="S111" s="162"/>
      <c r="V111" s="7"/>
    </row>
    <row r="112" spans="1:22" ht="12" customHeight="1" x14ac:dyDescent="0.2">
      <c r="A112" s="171">
        <v>45752</v>
      </c>
      <c r="B112" s="112">
        <v>37194.75</v>
      </c>
      <c r="C112" s="112">
        <v>2909775.06</v>
      </c>
      <c r="D112" s="112">
        <v>3619.58</v>
      </c>
      <c r="E112" s="172">
        <v>0</v>
      </c>
      <c r="F112" s="184">
        <v>2950589.39</v>
      </c>
      <c r="G112" s="172">
        <v>0</v>
      </c>
      <c r="H112" s="186">
        <v>2273.120000000004</v>
      </c>
      <c r="I112" s="175">
        <v>5901.8</v>
      </c>
      <c r="J112" s="172">
        <v>0</v>
      </c>
      <c r="K112" s="185">
        <v>8174.9200000000037</v>
      </c>
      <c r="L112" s="112">
        <v>2942414.47</v>
      </c>
      <c r="M112" s="112">
        <v>314082.59999999998</v>
      </c>
      <c r="N112" s="112">
        <v>2628331.87</v>
      </c>
      <c r="O112" s="176">
        <v>0.02</v>
      </c>
      <c r="P112" s="112">
        <v>144.02000000000001</v>
      </c>
      <c r="Q112" s="177">
        <v>2470391.0787</v>
      </c>
      <c r="R112" s="298">
        <v>1.191072334809594</v>
      </c>
      <c r="S112" s="162"/>
      <c r="V112" s="7"/>
    </row>
    <row r="113" spans="1:19" ht="12" customHeight="1" x14ac:dyDescent="0.2">
      <c r="A113" s="171">
        <v>45753</v>
      </c>
      <c r="B113" s="112">
        <v>37194.75</v>
      </c>
      <c r="C113" s="112">
        <v>2909775.86</v>
      </c>
      <c r="D113" s="112">
        <v>3619.58</v>
      </c>
      <c r="E113" s="172">
        <v>0</v>
      </c>
      <c r="F113" s="184">
        <v>2950590.19</v>
      </c>
      <c r="G113" s="172">
        <v>0</v>
      </c>
      <c r="H113" s="174">
        <v>2339.1700000000037</v>
      </c>
      <c r="I113" s="175">
        <v>6045.8200000000006</v>
      </c>
      <c r="J113" s="172">
        <v>0</v>
      </c>
      <c r="K113" s="185">
        <v>8384.9900000000052</v>
      </c>
      <c r="L113" s="112">
        <v>2942205.1999999997</v>
      </c>
      <c r="M113" s="112">
        <v>314124.46000000002</v>
      </c>
      <c r="N113" s="112">
        <v>2628080.7399999998</v>
      </c>
      <c r="O113" s="176">
        <v>0.02</v>
      </c>
      <c r="P113" s="112">
        <v>144</v>
      </c>
      <c r="Q113" s="177">
        <v>2470391.0787</v>
      </c>
      <c r="R113" s="298">
        <v>1.1909876235256984</v>
      </c>
      <c r="S113" s="162"/>
    </row>
    <row r="114" spans="1:19" ht="12" customHeight="1" x14ac:dyDescent="0.2">
      <c r="A114" s="171">
        <v>45754</v>
      </c>
      <c r="B114" s="112">
        <v>32818.58</v>
      </c>
      <c r="C114" s="112">
        <v>2908246.310000001</v>
      </c>
      <c r="D114" s="112">
        <v>3619.5799999998417</v>
      </c>
      <c r="E114" s="172">
        <v>0</v>
      </c>
      <c r="F114" s="184">
        <v>2944684.4700000007</v>
      </c>
      <c r="G114" s="172">
        <v>0</v>
      </c>
      <c r="H114" s="174">
        <v>2405.2199999999712</v>
      </c>
      <c r="I114" s="175">
        <v>1814.1499999999992</v>
      </c>
      <c r="J114" s="172">
        <v>0</v>
      </c>
      <c r="K114" s="185">
        <v>4219.3699999999699</v>
      </c>
      <c r="L114" s="112">
        <v>2940465.1000000006</v>
      </c>
      <c r="M114" s="112">
        <v>314499.02999999933</v>
      </c>
      <c r="N114" s="112">
        <v>2625966.0700000012</v>
      </c>
      <c r="O114" s="176">
        <v>0.02</v>
      </c>
      <c r="P114" s="112">
        <v>143.88999999999999</v>
      </c>
      <c r="Q114" s="177">
        <v>2470391.0786999995</v>
      </c>
      <c r="R114" s="298">
        <v>1.1902832411244657</v>
      </c>
      <c r="S114" s="162"/>
    </row>
    <row r="115" spans="1:19" ht="12" customHeight="1" x14ac:dyDescent="0.2">
      <c r="A115" s="171">
        <v>45755</v>
      </c>
      <c r="B115" s="112">
        <v>32616.489999999998</v>
      </c>
      <c r="C115" s="112">
        <v>2911236.07</v>
      </c>
      <c r="D115" s="112">
        <v>3619.58</v>
      </c>
      <c r="E115" s="172">
        <v>0</v>
      </c>
      <c r="F115" s="184">
        <v>2947472.14</v>
      </c>
      <c r="G115" s="172">
        <v>0</v>
      </c>
      <c r="H115" s="174">
        <v>2270.1700000000042</v>
      </c>
      <c r="I115" s="175">
        <v>1958.0400000000004</v>
      </c>
      <c r="J115" s="172">
        <v>0</v>
      </c>
      <c r="K115" s="185">
        <v>4228.2100000000046</v>
      </c>
      <c r="L115" s="112">
        <v>2943243.93</v>
      </c>
      <c r="M115" s="112">
        <v>313859.34000000003</v>
      </c>
      <c r="N115" s="112">
        <v>2629384.5900000003</v>
      </c>
      <c r="O115" s="176">
        <v>0.02</v>
      </c>
      <c r="P115" s="112">
        <v>144.08000000000001</v>
      </c>
      <c r="Q115" s="177">
        <v>2470391.0787</v>
      </c>
      <c r="R115" s="298">
        <v>1.1914080954133104</v>
      </c>
      <c r="S115" s="162"/>
    </row>
    <row r="116" spans="1:19" ht="12" customHeight="1" x14ac:dyDescent="0.2">
      <c r="A116" s="171">
        <v>45756</v>
      </c>
      <c r="B116" s="112">
        <v>32616.489999999998</v>
      </c>
      <c r="C116" s="112">
        <v>2907214.84</v>
      </c>
      <c r="D116" s="112">
        <v>3619.58</v>
      </c>
      <c r="E116" s="172">
        <v>0</v>
      </c>
      <c r="F116" s="184">
        <v>2943450.91</v>
      </c>
      <c r="G116" s="172">
        <v>0</v>
      </c>
      <c r="H116" s="174">
        <v>2336.2200000000039</v>
      </c>
      <c r="I116" s="175">
        <v>2102.1200000000003</v>
      </c>
      <c r="J116" s="172">
        <v>0</v>
      </c>
      <c r="K116" s="185">
        <v>4438.3400000000038</v>
      </c>
      <c r="L116" s="112">
        <v>2939012.5700000003</v>
      </c>
      <c r="M116" s="112">
        <v>314945.21000000002</v>
      </c>
      <c r="N116" s="112">
        <v>2624067.3600000003</v>
      </c>
      <c r="O116" s="176">
        <v>0.02</v>
      </c>
      <c r="P116" s="112">
        <v>143.78</v>
      </c>
      <c r="Q116" s="177">
        <v>2470391.0787</v>
      </c>
      <c r="R116" s="298">
        <v>1.189695265393609</v>
      </c>
      <c r="S116" s="162"/>
    </row>
    <row r="117" spans="1:19" ht="12" customHeight="1" x14ac:dyDescent="0.2">
      <c r="A117" s="171">
        <v>45757</v>
      </c>
      <c r="B117" s="112">
        <v>32616.489999999998</v>
      </c>
      <c r="C117" s="112">
        <v>2911001.06</v>
      </c>
      <c r="D117" s="112">
        <v>3619.58</v>
      </c>
      <c r="E117" s="172">
        <v>0</v>
      </c>
      <c r="F117" s="184">
        <v>2947237.1300000004</v>
      </c>
      <c r="G117" s="172">
        <v>0</v>
      </c>
      <c r="H117" s="174">
        <v>2402.2600000000039</v>
      </c>
      <c r="I117" s="175">
        <v>2245.9000000000005</v>
      </c>
      <c r="J117" s="172">
        <v>0</v>
      </c>
      <c r="K117" s="185">
        <v>4648.1600000000044</v>
      </c>
      <c r="L117" s="112">
        <v>2942588.97</v>
      </c>
      <c r="M117" s="112">
        <v>313953.83</v>
      </c>
      <c r="N117" s="112">
        <v>2628635.14</v>
      </c>
      <c r="O117" s="176">
        <v>0.02</v>
      </c>
      <c r="P117" s="112">
        <v>144.03</v>
      </c>
      <c r="Q117" s="177">
        <v>2470391.0787</v>
      </c>
      <c r="R117" s="298">
        <v>1.191142971398879</v>
      </c>
      <c r="S117" s="162"/>
    </row>
    <row r="118" spans="1:19" ht="12" customHeight="1" x14ac:dyDescent="0.2">
      <c r="A118" s="171">
        <v>45758</v>
      </c>
      <c r="B118" s="112">
        <v>32616.489999999998</v>
      </c>
      <c r="C118" s="112">
        <v>2909466.02</v>
      </c>
      <c r="D118" s="112">
        <v>3619.58</v>
      </c>
      <c r="E118" s="172">
        <v>0</v>
      </c>
      <c r="F118" s="184">
        <v>2945702.0900000003</v>
      </c>
      <c r="G118" s="172">
        <v>0</v>
      </c>
      <c r="H118" s="174">
        <v>181133.31</v>
      </c>
      <c r="I118" s="175">
        <v>2389.9300000000007</v>
      </c>
      <c r="J118" s="172">
        <v>0</v>
      </c>
      <c r="K118" s="185">
        <v>183523.24</v>
      </c>
      <c r="L118" s="112">
        <v>2762178.8499544905</v>
      </c>
      <c r="M118" s="112">
        <v>389117.47</v>
      </c>
      <c r="N118" s="112">
        <v>2373061.3799544908</v>
      </c>
      <c r="O118" s="176">
        <v>0.02</v>
      </c>
      <c r="P118" s="112">
        <v>130.03</v>
      </c>
      <c r="Q118" s="177">
        <v>2320391.0787</v>
      </c>
      <c r="R118" s="298">
        <v>1.1903936691146055</v>
      </c>
      <c r="S118" s="162"/>
    </row>
    <row r="119" spans="1:19" ht="12" customHeight="1" x14ac:dyDescent="0.2">
      <c r="A119" s="171">
        <v>45759</v>
      </c>
      <c r="B119" s="112">
        <v>32616.489999999998</v>
      </c>
      <c r="C119" s="112">
        <v>2909466.02</v>
      </c>
      <c r="D119" s="112">
        <v>3619.58</v>
      </c>
      <c r="E119" s="172">
        <v>0</v>
      </c>
      <c r="F119" s="184">
        <v>2945702.0900000003</v>
      </c>
      <c r="G119" s="172">
        <v>0</v>
      </c>
      <c r="H119" s="174">
        <v>181198.96</v>
      </c>
      <c r="I119" s="175">
        <v>2519.9600000000009</v>
      </c>
      <c r="J119" s="172">
        <v>0</v>
      </c>
      <c r="K119" s="185">
        <v>183718.91999999998</v>
      </c>
      <c r="L119" s="112">
        <v>2761983.1699544904</v>
      </c>
      <c r="M119" s="112">
        <v>389222.51</v>
      </c>
      <c r="N119" s="112">
        <v>2372760.6599544901</v>
      </c>
      <c r="O119" s="176">
        <v>0.02</v>
      </c>
      <c r="P119" s="112">
        <v>130.01</v>
      </c>
      <c r="Q119" s="177">
        <v>2320391.0787</v>
      </c>
      <c r="R119" s="298">
        <v>1.1903093385024961</v>
      </c>
      <c r="S119" s="162"/>
    </row>
    <row r="120" spans="1:19" ht="12" customHeight="1" x14ac:dyDescent="0.2">
      <c r="A120" s="171">
        <v>45760</v>
      </c>
      <c r="B120" s="112">
        <v>32616.489999999998</v>
      </c>
      <c r="C120" s="112">
        <v>2909712.82</v>
      </c>
      <c r="D120" s="112">
        <v>3619.58</v>
      </c>
      <c r="E120" s="172">
        <v>0</v>
      </c>
      <c r="F120" s="184">
        <v>2945948.89</v>
      </c>
      <c r="G120" s="172">
        <v>0</v>
      </c>
      <c r="H120" s="174">
        <v>181264.61</v>
      </c>
      <c r="I120" s="180">
        <v>2649.9700000000012</v>
      </c>
      <c r="J120" s="172">
        <v>0</v>
      </c>
      <c r="K120" s="185">
        <v>183914.58</v>
      </c>
      <c r="L120" s="112">
        <v>2762034.31</v>
      </c>
      <c r="M120" s="112">
        <v>389196.94000000006</v>
      </c>
      <c r="N120" s="112">
        <v>2372837.37</v>
      </c>
      <c r="O120" s="176">
        <v>0.02</v>
      </c>
      <c r="P120" s="112">
        <v>130.02000000000001</v>
      </c>
      <c r="Q120" s="177">
        <v>2320391.0787</v>
      </c>
      <c r="R120" s="298">
        <v>1.1903313779104128</v>
      </c>
      <c r="S120" s="162"/>
    </row>
    <row r="121" spans="1:19" ht="12" customHeight="1" x14ac:dyDescent="0.2">
      <c r="A121" s="171">
        <v>45761</v>
      </c>
      <c r="B121" s="112">
        <v>32616.489999999998</v>
      </c>
      <c r="C121" s="112">
        <v>2780384.94</v>
      </c>
      <c r="D121" s="112">
        <v>140119.98000000001</v>
      </c>
      <c r="E121" s="172">
        <v>0</v>
      </c>
      <c r="F121" s="184">
        <v>2953121.41</v>
      </c>
      <c r="G121" s="172">
        <v>935.03</v>
      </c>
      <c r="H121" s="174">
        <v>181340.26</v>
      </c>
      <c r="I121" s="175">
        <v>2779.9900000000011</v>
      </c>
      <c r="J121" s="172">
        <v>0</v>
      </c>
      <c r="K121" s="185">
        <v>185055.28</v>
      </c>
      <c r="L121" s="112">
        <v>2768066.1300000004</v>
      </c>
      <c r="M121" s="112">
        <v>386149.7300000001</v>
      </c>
      <c r="N121" s="112">
        <v>2381916.4000000004</v>
      </c>
      <c r="O121" s="176">
        <v>0.02</v>
      </c>
      <c r="P121" s="112">
        <v>130.52000000000001</v>
      </c>
      <c r="Q121" s="177">
        <v>2320391.0787</v>
      </c>
      <c r="R121" s="298">
        <v>1.1929308621332964</v>
      </c>
      <c r="S121" s="162"/>
    </row>
    <row r="122" spans="1:19" ht="12" customHeight="1" x14ac:dyDescent="0.2">
      <c r="A122" s="171">
        <v>45762</v>
      </c>
      <c r="B122" s="112">
        <v>32605.39</v>
      </c>
      <c r="C122" s="112">
        <v>2766384.98</v>
      </c>
      <c r="D122" s="112">
        <v>153943.45000000004</v>
      </c>
      <c r="E122" s="172">
        <v>0</v>
      </c>
      <c r="F122" s="184">
        <v>2952933.8200000003</v>
      </c>
      <c r="G122" s="172">
        <v>1043.01</v>
      </c>
      <c r="H122" s="174">
        <v>181414.83</v>
      </c>
      <c r="I122" s="175">
        <v>2910.5100000000011</v>
      </c>
      <c r="J122" s="172">
        <v>0</v>
      </c>
      <c r="K122" s="185">
        <v>185368.35</v>
      </c>
      <c r="L122" s="112">
        <v>2767565.47</v>
      </c>
      <c r="M122" s="112">
        <v>386295.43999999994</v>
      </c>
      <c r="N122" s="112">
        <v>2381270.0300000003</v>
      </c>
      <c r="O122" s="176">
        <v>0.02</v>
      </c>
      <c r="P122" s="112">
        <v>130.47999999999999</v>
      </c>
      <c r="Q122" s="177">
        <v>2320391.0787</v>
      </c>
      <c r="R122" s="298">
        <v>1.1927150967803797</v>
      </c>
      <c r="S122" s="162"/>
    </row>
    <row r="123" spans="1:19" ht="12" customHeight="1" x14ac:dyDescent="0.2">
      <c r="A123" s="171">
        <v>45763</v>
      </c>
      <c r="B123" s="112">
        <v>168170.75999999998</v>
      </c>
      <c r="C123" s="112">
        <v>2750956.64</v>
      </c>
      <c r="D123" s="112">
        <v>17443.05</v>
      </c>
      <c r="E123" s="172">
        <v>0</v>
      </c>
      <c r="F123" s="184">
        <v>2936570.4499999997</v>
      </c>
      <c r="G123" s="172">
        <v>107.98000000000002</v>
      </c>
      <c r="H123" s="174">
        <v>181480.5</v>
      </c>
      <c r="I123" s="175">
        <v>3040.9900000000011</v>
      </c>
      <c r="J123" s="172">
        <v>0</v>
      </c>
      <c r="K123" s="185">
        <v>184629.47</v>
      </c>
      <c r="L123" s="112">
        <v>2751940.9799999995</v>
      </c>
      <c r="M123" s="112">
        <v>390868.56999999995</v>
      </c>
      <c r="N123" s="112">
        <v>2361072.4099999997</v>
      </c>
      <c r="O123" s="176">
        <v>0.02</v>
      </c>
      <c r="P123" s="112">
        <v>129.37</v>
      </c>
      <c r="Q123" s="177">
        <v>2320391.0787</v>
      </c>
      <c r="R123" s="298">
        <v>1.1859815378801473</v>
      </c>
      <c r="S123" s="162"/>
    </row>
    <row r="124" spans="1:19" ht="12" customHeight="1" x14ac:dyDescent="0.2">
      <c r="A124" s="171">
        <v>45764</v>
      </c>
      <c r="B124" s="112">
        <v>181886.24999999997</v>
      </c>
      <c r="C124" s="112">
        <v>2749753.14</v>
      </c>
      <c r="D124" s="112">
        <v>3619.58</v>
      </c>
      <c r="E124" s="172">
        <v>0</v>
      </c>
      <c r="F124" s="184">
        <v>2935258.97</v>
      </c>
      <c r="G124" s="172">
        <v>0</v>
      </c>
      <c r="H124" s="174">
        <v>181546.13</v>
      </c>
      <c r="I124" s="175">
        <v>3170.360000000001</v>
      </c>
      <c r="J124" s="172">
        <v>0</v>
      </c>
      <c r="K124" s="185">
        <v>184716.49000000002</v>
      </c>
      <c r="L124" s="112">
        <v>2750542.48</v>
      </c>
      <c r="M124" s="112">
        <v>391537.09000000008</v>
      </c>
      <c r="N124" s="112">
        <v>2359005.3899999997</v>
      </c>
      <c r="O124" s="176">
        <v>0.02</v>
      </c>
      <c r="P124" s="112">
        <v>129.26</v>
      </c>
      <c r="Q124" s="177">
        <v>2320391.0787</v>
      </c>
      <c r="R124" s="298">
        <v>1.1853788377522088</v>
      </c>
      <c r="S124" s="162"/>
    </row>
    <row r="125" spans="1:19" ht="12" customHeight="1" x14ac:dyDescent="0.2">
      <c r="A125" s="171">
        <v>45765</v>
      </c>
      <c r="B125" s="112">
        <v>3206.25</v>
      </c>
      <c r="C125" s="112">
        <v>2749805.77</v>
      </c>
      <c r="D125" s="112">
        <v>3619.58</v>
      </c>
      <c r="E125" s="172">
        <v>0</v>
      </c>
      <c r="F125" s="184">
        <v>2756631.6</v>
      </c>
      <c r="G125" s="172">
        <v>0</v>
      </c>
      <c r="H125" s="174">
        <v>2946.7600000000007</v>
      </c>
      <c r="I125" s="175">
        <v>3299.6200000000008</v>
      </c>
      <c r="J125" s="172">
        <v>0</v>
      </c>
      <c r="K125" s="185">
        <v>6246.380000000001</v>
      </c>
      <c r="L125" s="112">
        <v>2750385.22</v>
      </c>
      <c r="M125" s="112">
        <v>391641.87</v>
      </c>
      <c r="N125" s="112">
        <v>2358743.35</v>
      </c>
      <c r="O125" s="176">
        <v>0.02</v>
      </c>
      <c r="P125" s="112">
        <v>129.25</v>
      </c>
      <c r="Q125" s="177">
        <v>2320391.0787</v>
      </c>
      <c r="R125" s="298">
        <v>1.1853110646938467</v>
      </c>
      <c r="S125" s="162"/>
    </row>
    <row r="126" spans="1:19" ht="12" customHeight="1" x14ac:dyDescent="0.2">
      <c r="A126" s="171">
        <v>45766</v>
      </c>
      <c r="B126" s="112">
        <v>3206.25</v>
      </c>
      <c r="C126" s="112">
        <v>2749805.77</v>
      </c>
      <c r="D126" s="112">
        <v>3619.58</v>
      </c>
      <c r="E126" s="172">
        <v>0</v>
      </c>
      <c r="F126" s="184">
        <v>2756631.6</v>
      </c>
      <c r="G126" s="172">
        <v>0</v>
      </c>
      <c r="H126" s="174">
        <v>3012.3900000000003</v>
      </c>
      <c r="I126" s="175">
        <v>3428.8700000000008</v>
      </c>
      <c r="J126" s="172">
        <v>0</v>
      </c>
      <c r="K126" s="185">
        <v>6441.2600000000011</v>
      </c>
      <c r="L126" s="112">
        <v>2750190.3400000003</v>
      </c>
      <c r="M126" s="112">
        <v>391739.30999999994</v>
      </c>
      <c r="N126" s="112">
        <v>2358451.0300000003</v>
      </c>
      <c r="O126" s="176">
        <v>0.02</v>
      </c>
      <c r="P126" s="112">
        <v>129.22999999999999</v>
      </c>
      <c r="Q126" s="177">
        <v>2320391.0787</v>
      </c>
      <c r="R126" s="298">
        <v>1.1852270788512063</v>
      </c>
      <c r="S126" s="162"/>
    </row>
    <row r="127" spans="1:19" ht="12" customHeight="1" x14ac:dyDescent="0.2">
      <c r="A127" s="171">
        <v>45767</v>
      </c>
      <c r="B127" s="112">
        <v>3206.25</v>
      </c>
      <c r="C127" s="112">
        <v>2749839.83</v>
      </c>
      <c r="D127" s="112">
        <v>3619.58</v>
      </c>
      <c r="E127" s="172">
        <v>0</v>
      </c>
      <c r="F127" s="184">
        <v>2756665.66</v>
      </c>
      <c r="G127" s="172">
        <v>0</v>
      </c>
      <c r="H127" s="174">
        <v>3078.0200000000009</v>
      </c>
      <c r="I127" s="175">
        <v>3558.1000000000008</v>
      </c>
      <c r="J127" s="172">
        <v>0</v>
      </c>
      <c r="K127" s="185">
        <v>6636.1200000000017</v>
      </c>
      <c r="L127" s="112">
        <v>2750029.54</v>
      </c>
      <c r="M127" s="112">
        <v>391819.72000000009</v>
      </c>
      <c r="N127" s="112">
        <v>2358209.8199999998</v>
      </c>
      <c r="O127" s="176">
        <v>0.02</v>
      </c>
      <c r="P127" s="112">
        <v>129.22</v>
      </c>
      <c r="Q127" s="177">
        <v>2320391.0787</v>
      </c>
      <c r="R127" s="298">
        <v>1.1851577801879436</v>
      </c>
      <c r="S127" s="162"/>
    </row>
    <row r="128" spans="1:19" ht="12" customHeight="1" x14ac:dyDescent="0.2">
      <c r="A128" s="171">
        <v>45768</v>
      </c>
      <c r="B128" s="112">
        <v>5246.25</v>
      </c>
      <c r="C128" s="112">
        <v>2728158.16</v>
      </c>
      <c r="D128" s="112">
        <v>1579.58</v>
      </c>
      <c r="E128" s="172">
        <v>0</v>
      </c>
      <c r="F128" s="184">
        <v>2734983.99</v>
      </c>
      <c r="G128" s="172">
        <v>0</v>
      </c>
      <c r="H128" s="174">
        <v>3143.6500000000005</v>
      </c>
      <c r="I128" s="175">
        <v>3687.3200000000006</v>
      </c>
      <c r="J128" s="172">
        <v>0</v>
      </c>
      <c r="K128" s="185">
        <v>6830.9700000000012</v>
      </c>
      <c r="L128" s="112">
        <v>2728153.02</v>
      </c>
      <c r="M128" s="112">
        <v>257541.86000000004</v>
      </c>
      <c r="N128" s="112">
        <v>2470611.16</v>
      </c>
      <c r="O128" s="176">
        <v>0.02</v>
      </c>
      <c r="P128" s="112">
        <v>135.38</v>
      </c>
      <c r="Q128" s="177">
        <v>2320391.0787</v>
      </c>
      <c r="R128" s="298">
        <v>1.1757298349588763</v>
      </c>
      <c r="S128" s="162"/>
    </row>
    <row r="129" spans="1:19" ht="12" customHeight="1" x14ac:dyDescent="0.2">
      <c r="A129" s="171">
        <v>45769</v>
      </c>
      <c r="B129" s="112">
        <v>5246.25</v>
      </c>
      <c r="C129" s="112">
        <v>2727730.03</v>
      </c>
      <c r="D129" s="112">
        <v>1579.58</v>
      </c>
      <c r="E129" s="172">
        <v>0</v>
      </c>
      <c r="F129" s="184">
        <v>2734555.86</v>
      </c>
      <c r="G129" s="172">
        <v>0</v>
      </c>
      <c r="H129" s="174">
        <v>3209.2300000000005</v>
      </c>
      <c r="I129" s="175">
        <v>3822.7000000000007</v>
      </c>
      <c r="J129" s="172">
        <v>0</v>
      </c>
      <c r="K129" s="185">
        <v>7031.9300000000012</v>
      </c>
      <c r="L129" s="112">
        <v>2727523.9299999997</v>
      </c>
      <c r="M129" s="112">
        <v>257806.41</v>
      </c>
      <c r="N129" s="112">
        <v>2469717.5199999996</v>
      </c>
      <c r="O129" s="176">
        <v>0.02</v>
      </c>
      <c r="P129" s="112">
        <v>135.33000000000001</v>
      </c>
      <c r="Q129" s="177">
        <v>2320391.0787</v>
      </c>
      <c r="R129" s="299">
        <v>1.1754587211773353</v>
      </c>
      <c r="S129" s="162"/>
    </row>
    <row r="130" spans="1:19" ht="12" customHeight="1" x14ac:dyDescent="0.2">
      <c r="A130" s="171">
        <v>45770</v>
      </c>
      <c r="B130" s="112">
        <v>5246.25</v>
      </c>
      <c r="C130" s="112">
        <v>2731362.12</v>
      </c>
      <c r="D130" s="112">
        <v>1579.58</v>
      </c>
      <c r="E130" s="172">
        <v>0</v>
      </c>
      <c r="F130" s="184">
        <v>2738187.95</v>
      </c>
      <c r="G130" s="172">
        <v>0</v>
      </c>
      <c r="H130" s="174">
        <v>3274.8100000000004</v>
      </c>
      <c r="I130" s="175">
        <v>3958.0300000000007</v>
      </c>
      <c r="J130" s="172">
        <v>0</v>
      </c>
      <c r="K130" s="185">
        <v>7232.8400000000011</v>
      </c>
      <c r="L130" s="112">
        <v>2730955.1100000003</v>
      </c>
      <c r="M130" s="112">
        <v>256450.79000000004</v>
      </c>
      <c r="N130" s="112">
        <v>2474504.3200000003</v>
      </c>
      <c r="O130" s="176">
        <v>0.02</v>
      </c>
      <c r="P130" s="112">
        <v>135.59</v>
      </c>
      <c r="Q130" s="177">
        <v>2320391.0787</v>
      </c>
      <c r="R130" s="299">
        <v>1.1769374288104999</v>
      </c>
      <c r="S130" s="162"/>
    </row>
    <row r="131" spans="1:19" ht="12" customHeight="1" x14ac:dyDescent="0.2">
      <c r="A131" s="171">
        <v>45771</v>
      </c>
      <c r="B131" s="112">
        <v>5246.25</v>
      </c>
      <c r="C131" s="112">
        <v>2732217.37</v>
      </c>
      <c r="D131" s="112">
        <v>1579.58</v>
      </c>
      <c r="E131" s="172">
        <v>0</v>
      </c>
      <c r="F131" s="184">
        <v>2739043.2</v>
      </c>
      <c r="G131" s="172">
        <v>0</v>
      </c>
      <c r="H131" s="174">
        <v>3340.400000000001</v>
      </c>
      <c r="I131" s="175">
        <v>4093.6200000000008</v>
      </c>
      <c r="J131" s="172">
        <v>0</v>
      </c>
      <c r="K131" s="185">
        <v>7434.0200000000023</v>
      </c>
      <c r="L131" s="112">
        <v>2731609.18</v>
      </c>
      <c r="M131" s="112">
        <v>256170.57000000004</v>
      </c>
      <c r="N131" s="112">
        <v>2475438.6100000003</v>
      </c>
      <c r="O131" s="176">
        <v>0.02</v>
      </c>
      <c r="P131" s="112">
        <v>135.63999999999999</v>
      </c>
      <c r="Q131" s="177">
        <v>2320391.0787</v>
      </c>
      <c r="R131" s="298">
        <v>1.1772193080187092</v>
      </c>
      <c r="S131" s="162"/>
    </row>
    <row r="132" spans="1:19" ht="12" customHeight="1" x14ac:dyDescent="0.2">
      <c r="A132" s="171">
        <v>45772</v>
      </c>
      <c r="B132" s="112">
        <v>5246.25</v>
      </c>
      <c r="C132" s="112">
        <v>2733228.34</v>
      </c>
      <c r="D132" s="112">
        <v>1579.58</v>
      </c>
      <c r="E132" s="172">
        <v>0</v>
      </c>
      <c r="F132" s="184">
        <v>2740054.17</v>
      </c>
      <c r="G132" s="172">
        <v>0</v>
      </c>
      <c r="H132" s="174">
        <v>3405.9900000000007</v>
      </c>
      <c r="I132" s="175">
        <v>4229.2600000000011</v>
      </c>
      <c r="J132" s="172">
        <v>0</v>
      </c>
      <c r="K132" s="185">
        <v>7635.2500000000018</v>
      </c>
      <c r="L132" s="112">
        <v>2732418.92</v>
      </c>
      <c r="M132" s="112">
        <v>255849.15000000011</v>
      </c>
      <c r="N132" s="112">
        <v>2476569.77</v>
      </c>
      <c r="O132" s="176">
        <v>0.02</v>
      </c>
      <c r="P132" s="112">
        <v>135.69999999999999</v>
      </c>
      <c r="Q132" s="177">
        <v>2320391.0787</v>
      </c>
      <c r="R132" s="298">
        <v>1.1775682750559611</v>
      </c>
      <c r="S132" s="162"/>
    </row>
    <row r="133" spans="1:19" ht="12" customHeight="1" x14ac:dyDescent="0.2">
      <c r="A133" s="171">
        <v>45773</v>
      </c>
      <c r="B133" s="112">
        <v>5246.25</v>
      </c>
      <c r="C133" s="112">
        <v>2733228.34</v>
      </c>
      <c r="D133" s="112">
        <v>1579.58</v>
      </c>
      <c r="E133" s="172">
        <v>0</v>
      </c>
      <c r="F133" s="184">
        <v>2740054.17</v>
      </c>
      <c r="G133" s="172">
        <v>0</v>
      </c>
      <c r="H133" s="186">
        <v>3471.5800000000008</v>
      </c>
      <c r="I133" s="175">
        <v>4364.9600000000009</v>
      </c>
      <c r="J133" s="172">
        <v>0</v>
      </c>
      <c r="K133" s="185">
        <v>7836.5400000000018</v>
      </c>
      <c r="L133" s="112">
        <v>2732217.63</v>
      </c>
      <c r="M133" s="112">
        <v>255949.76000000013</v>
      </c>
      <c r="N133" s="112">
        <v>2476267.8699999996</v>
      </c>
      <c r="O133" s="176">
        <v>0.02</v>
      </c>
      <c r="P133" s="112">
        <v>135.69</v>
      </c>
      <c r="Q133" s="177">
        <v>2320391.0787</v>
      </c>
      <c r="R133" s="298">
        <v>1.1774815267479506</v>
      </c>
      <c r="S133" s="162"/>
    </row>
    <row r="134" spans="1:19" ht="12" customHeight="1" x14ac:dyDescent="0.2">
      <c r="A134" s="171">
        <v>45774</v>
      </c>
      <c r="B134" s="112">
        <v>5246.25</v>
      </c>
      <c r="C134" s="112">
        <v>2733333.88</v>
      </c>
      <c r="D134" s="112">
        <v>1579.58</v>
      </c>
      <c r="E134" s="172">
        <v>0</v>
      </c>
      <c r="F134" s="184">
        <v>2740159.71</v>
      </c>
      <c r="G134" s="172">
        <v>0</v>
      </c>
      <c r="H134" s="174">
        <v>3537.1700000000005</v>
      </c>
      <c r="I134" s="175">
        <v>4500.6500000000005</v>
      </c>
      <c r="J134" s="172">
        <v>0</v>
      </c>
      <c r="K134" s="185">
        <v>8037.8200000000015</v>
      </c>
      <c r="L134" s="112">
        <v>2732121.89</v>
      </c>
      <c r="M134" s="112">
        <v>255997.63000000015</v>
      </c>
      <c r="N134" s="112">
        <v>2476124.2599999998</v>
      </c>
      <c r="O134" s="176">
        <v>0.02</v>
      </c>
      <c r="P134" s="112">
        <v>135.68</v>
      </c>
      <c r="Q134" s="177">
        <v>2320391.0787</v>
      </c>
      <c r="R134" s="298">
        <v>1.177440266461752</v>
      </c>
      <c r="S134" s="162"/>
    </row>
    <row r="135" spans="1:19" ht="12" customHeight="1" x14ac:dyDescent="0.2">
      <c r="A135" s="171">
        <v>45775</v>
      </c>
      <c r="B135" s="112">
        <v>5246.2499999999727</v>
      </c>
      <c r="C135" s="112">
        <v>2732863.4454509001</v>
      </c>
      <c r="D135" s="112">
        <v>1579.58</v>
      </c>
      <c r="E135" s="172">
        <v>0</v>
      </c>
      <c r="F135" s="184">
        <v>2739689.2754509002</v>
      </c>
      <c r="G135" s="172">
        <v>0</v>
      </c>
      <c r="H135" s="174">
        <v>3602.7600000000007</v>
      </c>
      <c r="I135" s="175">
        <v>4636.3300000000008</v>
      </c>
      <c r="J135" s="172">
        <v>0</v>
      </c>
      <c r="K135" s="185">
        <v>8239.090000000002</v>
      </c>
      <c r="L135" s="112">
        <v>2731450.1854509003</v>
      </c>
      <c r="M135" s="112">
        <v>256229.16000000009</v>
      </c>
      <c r="N135" s="112">
        <v>2475221.0254509002</v>
      </c>
      <c r="O135" s="176">
        <v>0.02</v>
      </c>
      <c r="P135" s="112">
        <v>135.63</v>
      </c>
      <c r="Q135" s="177">
        <v>2320391.0787</v>
      </c>
      <c r="R135" s="298">
        <v>1.177150787435882</v>
      </c>
      <c r="S135" s="162"/>
    </row>
    <row r="136" spans="1:19" ht="12" customHeight="1" x14ac:dyDescent="0.2">
      <c r="A136" s="171">
        <v>45776</v>
      </c>
      <c r="B136" s="112">
        <v>5246.25</v>
      </c>
      <c r="C136" s="112">
        <v>2732984.41410725</v>
      </c>
      <c r="D136" s="112">
        <v>1579.58</v>
      </c>
      <c r="E136" s="172">
        <v>0</v>
      </c>
      <c r="F136" s="184">
        <v>2739810.2441072501</v>
      </c>
      <c r="G136" s="172">
        <v>0</v>
      </c>
      <c r="H136" s="174">
        <v>3668.3500000000004</v>
      </c>
      <c r="I136" s="175">
        <v>4771.9600000000009</v>
      </c>
      <c r="J136" s="172">
        <v>0</v>
      </c>
      <c r="K136" s="185">
        <v>8440.3100000000013</v>
      </c>
      <c r="L136" s="112">
        <v>2731369.9341072501</v>
      </c>
      <c r="M136" s="112">
        <v>256159.74999999997</v>
      </c>
      <c r="N136" s="112">
        <v>2475210.1841072501</v>
      </c>
      <c r="O136" s="176">
        <v>0.02</v>
      </c>
      <c r="P136" s="112">
        <v>135.63</v>
      </c>
      <c r="Q136" s="177">
        <v>2320391.0787</v>
      </c>
      <c r="R136" s="298">
        <v>1.1771162021694641</v>
      </c>
      <c r="S136" s="162"/>
    </row>
    <row r="137" spans="1:19" ht="12" customHeight="1" x14ac:dyDescent="0.2">
      <c r="A137" s="171">
        <v>45777</v>
      </c>
      <c r="B137" s="106">
        <v>5226.3500000000004</v>
      </c>
      <c r="C137" s="106">
        <v>2732751.2250669999</v>
      </c>
      <c r="D137" s="106">
        <v>1579.58</v>
      </c>
      <c r="E137" s="172">
        <v>0</v>
      </c>
      <c r="F137" s="189">
        <v>2739557.1550670001</v>
      </c>
      <c r="G137" s="172">
        <v>0</v>
      </c>
      <c r="H137" s="186">
        <v>3733.9400000000005</v>
      </c>
      <c r="I137" s="180">
        <v>4907.5900000000011</v>
      </c>
      <c r="J137" s="172">
        <v>0</v>
      </c>
      <c r="K137" s="190">
        <v>8641.5300000000025</v>
      </c>
      <c r="L137" s="106">
        <v>2730915.6250670003</v>
      </c>
      <c r="M137" s="106">
        <v>379788.02000000025</v>
      </c>
      <c r="N137" s="112">
        <v>2351127.6050669998</v>
      </c>
      <c r="O137" s="176">
        <v>0.02</v>
      </c>
      <c r="P137" s="112">
        <v>128.83000000000001</v>
      </c>
      <c r="Q137" s="191">
        <v>2320391.0787</v>
      </c>
      <c r="R137" s="298">
        <v>1.1769204123112715</v>
      </c>
      <c r="S137" s="162"/>
    </row>
    <row r="138" spans="1:19" ht="12" customHeight="1" x14ac:dyDescent="0.2">
      <c r="A138" s="181" t="s">
        <v>230</v>
      </c>
      <c r="B138" s="290">
        <f>AVERAGE(B108:B137)</f>
        <v>30999.476666666666</v>
      </c>
      <c r="C138" s="290">
        <f t="shared" ref="C138:R138" si="6">AVERAGE(C108:C137)</f>
        <v>2814247.5164875048</v>
      </c>
      <c r="D138" s="290">
        <f t="shared" si="6"/>
        <v>12961.171333333337</v>
      </c>
      <c r="E138" s="290">
        <f t="shared" si="6"/>
        <v>0</v>
      </c>
      <c r="F138" s="290">
        <f t="shared" si="6"/>
        <v>2858208.1644875049</v>
      </c>
      <c r="G138" s="290">
        <f t="shared" si="6"/>
        <v>69.534000000000006</v>
      </c>
      <c r="H138" s="290">
        <f t="shared" si="6"/>
        <v>44549.395666666656</v>
      </c>
      <c r="I138" s="290">
        <f t="shared" si="6"/>
        <v>3831.9123333333337</v>
      </c>
      <c r="J138" s="290">
        <f t="shared" si="6"/>
        <v>0</v>
      </c>
      <c r="K138" s="290">
        <f t="shared" si="6"/>
        <v>48450.842000000011</v>
      </c>
      <c r="L138" s="290">
        <f t="shared" si="6"/>
        <v>2809757.3224844709</v>
      </c>
      <c r="M138" s="290">
        <f t="shared" si="6"/>
        <v>324340.24500000005</v>
      </c>
      <c r="N138" s="290">
        <f t="shared" si="6"/>
        <v>2485417.0774844713</v>
      </c>
      <c r="O138" s="183">
        <f>AVERAGE(O108:O137)</f>
        <v>2.0000000000000007E-2</v>
      </c>
      <c r="P138" s="290">
        <f t="shared" si="6"/>
        <v>136.18733333333333</v>
      </c>
      <c r="Q138" s="290">
        <f t="shared" si="6"/>
        <v>2370391.0786999995</v>
      </c>
      <c r="R138" s="290">
        <f t="shared" si="6"/>
        <v>1.1852459899021581</v>
      </c>
      <c r="S138" s="162"/>
    </row>
    <row r="139" spans="1:19" ht="12" customHeight="1" x14ac:dyDescent="0.2">
      <c r="A139" s="181" t="s">
        <v>231</v>
      </c>
      <c r="B139" s="290">
        <f>SUM(B108:B137)</f>
        <v>929984.29999999993</v>
      </c>
      <c r="C139" s="290">
        <f t="shared" ref="C139:R139" si="7">SUM(C108:C137)</f>
        <v>84427425.494625151</v>
      </c>
      <c r="D139" s="290">
        <f t="shared" si="7"/>
        <v>388835.14000000013</v>
      </c>
      <c r="E139" s="290">
        <f t="shared" si="7"/>
        <v>0</v>
      </c>
      <c r="F139" s="290">
        <f t="shared" si="7"/>
        <v>85746244.934625149</v>
      </c>
      <c r="G139" s="290">
        <f t="shared" si="7"/>
        <v>2086.02</v>
      </c>
      <c r="H139" s="290">
        <f t="shared" si="7"/>
        <v>1336481.8699999996</v>
      </c>
      <c r="I139" s="290">
        <f t="shared" si="7"/>
        <v>114957.37000000001</v>
      </c>
      <c r="J139" s="290">
        <f t="shared" si="7"/>
        <v>0</v>
      </c>
      <c r="K139" s="290">
        <f t="shared" si="7"/>
        <v>1453525.2600000002</v>
      </c>
      <c r="L139" s="290">
        <f t="shared" si="7"/>
        <v>84292719.674534127</v>
      </c>
      <c r="M139" s="290">
        <f t="shared" si="7"/>
        <v>9730207.3500000015</v>
      </c>
      <c r="N139" s="290">
        <f t="shared" si="7"/>
        <v>74562512.324534133</v>
      </c>
      <c r="O139" s="477"/>
      <c r="P139" s="290">
        <f t="shared" si="7"/>
        <v>4085.6199999999994</v>
      </c>
      <c r="Q139" s="290">
        <f t="shared" si="7"/>
        <v>71111732.360999987</v>
      </c>
      <c r="R139" s="290">
        <f t="shared" si="7"/>
        <v>35.557379697064746</v>
      </c>
      <c r="S139" s="162"/>
    </row>
    <row r="140" spans="1:19" ht="12" customHeight="1" x14ac:dyDescent="0.2">
      <c r="A140" s="171">
        <v>45778</v>
      </c>
      <c r="B140" s="110">
        <v>5226.3500000000004</v>
      </c>
      <c r="C140" s="282">
        <v>2732751.23</v>
      </c>
      <c r="D140" s="282">
        <v>1579.58</v>
      </c>
      <c r="E140" s="283">
        <v>0</v>
      </c>
      <c r="F140" s="284">
        <v>2739557.16</v>
      </c>
      <c r="G140" s="283">
        <v>0</v>
      </c>
      <c r="H140" s="285">
        <v>3797.76</v>
      </c>
      <c r="I140" s="286">
        <v>5021.4700000000012</v>
      </c>
      <c r="J140" s="283">
        <v>0</v>
      </c>
      <c r="K140" s="287">
        <v>8819.2300000000014</v>
      </c>
      <c r="L140" s="288">
        <v>2730737.93</v>
      </c>
      <c r="M140" s="288">
        <v>379880.27000000014</v>
      </c>
      <c r="N140" s="288">
        <v>2350857.66</v>
      </c>
      <c r="O140" s="289">
        <v>0.02</v>
      </c>
      <c r="P140" s="288">
        <v>128.81</v>
      </c>
      <c r="Q140" s="288">
        <v>2320391.0787</v>
      </c>
      <c r="R140" s="297">
        <v>1.1768438325189119</v>
      </c>
      <c r="S140" s="162"/>
    </row>
    <row r="141" spans="1:19" ht="12" customHeight="1" x14ac:dyDescent="0.2">
      <c r="A141" s="171">
        <v>45779</v>
      </c>
      <c r="B141" s="112">
        <v>5226.3500000000004</v>
      </c>
      <c r="C141" s="112">
        <v>2736179.63</v>
      </c>
      <c r="D141" s="112">
        <v>1579.58</v>
      </c>
      <c r="E141" s="172">
        <v>0</v>
      </c>
      <c r="F141" s="184">
        <v>2742985.56</v>
      </c>
      <c r="G141" s="172">
        <v>0</v>
      </c>
      <c r="H141" s="174">
        <v>3862.0600000000004</v>
      </c>
      <c r="I141" s="175">
        <v>5150.2800000000016</v>
      </c>
      <c r="J141" s="172">
        <v>0</v>
      </c>
      <c r="K141" s="185">
        <v>9012.340000000002</v>
      </c>
      <c r="L141" s="177">
        <v>2733973.22</v>
      </c>
      <c r="M141" s="177">
        <v>378262.63000000024</v>
      </c>
      <c r="N141" s="177">
        <v>2355710.59</v>
      </c>
      <c r="O141" s="176">
        <v>0.02</v>
      </c>
      <c r="P141" s="177">
        <v>129.08000000000001</v>
      </c>
      <c r="Q141" s="177">
        <v>2320391.0787</v>
      </c>
      <c r="R141" s="298">
        <v>1.1782381190379811</v>
      </c>
      <c r="S141" s="162"/>
    </row>
    <row r="142" spans="1:19" ht="12" customHeight="1" x14ac:dyDescent="0.2">
      <c r="A142" s="171">
        <v>45780</v>
      </c>
      <c r="B142" s="112">
        <v>5226.3500000000004</v>
      </c>
      <c r="C142" s="112">
        <v>2736184.63</v>
      </c>
      <c r="D142" s="112">
        <v>1579.58</v>
      </c>
      <c r="E142" s="172">
        <v>0</v>
      </c>
      <c r="F142" s="184">
        <v>2742990.56</v>
      </c>
      <c r="G142" s="172">
        <v>0</v>
      </c>
      <c r="H142" s="174">
        <v>3926.3600000000006</v>
      </c>
      <c r="I142" s="175">
        <v>5279.3600000000015</v>
      </c>
      <c r="J142" s="172">
        <v>0</v>
      </c>
      <c r="K142" s="185">
        <v>9205.7200000000012</v>
      </c>
      <c r="L142" s="177">
        <v>2733784.84</v>
      </c>
      <c r="M142" s="177">
        <v>378356.69000000024</v>
      </c>
      <c r="N142" s="177">
        <v>2355428.1499999994</v>
      </c>
      <c r="O142" s="176">
        <v>0.02</v>
      </c>
      <c r="P142" s="177">
        <v>129.06</v>
      </c>
      <c r="Q142" s="177">
        <v>2320391.0787</v>
      </c>
      <c r="R142" s="298">
        <v>1.178156934447276</v>
      </c>
      <c r="S142" s="162"/>
    </row>
    <row r="143" spans="1:19" ht="12" customHeight="1" x14ac:dyDescent="0.2">
      <c r="A143" s="171">
        <v>45781</v>
      </c>
      <c r="B143" s="112">
        <v>5226.3500000000004</v>
      </c>
      <c r="C143" s="112">
        <v>2736187.63</v>
      </c>
      <c r="D143" s="112">
        <v>1579.58</v>
      </c>
      <c r="E143" s="172">
        <v>0</v>
      </c>
      <c r="F143" s="184">
        <v>2742993.56</v>
      </c>
      <c r="G143" s="172">
        <v>0</v>
      </c>
      <c r="H143" s="174">
        <v>3990.66</v>
      </c>
      <c r="I143" s="175">
        <v>5408.4200000000019</v>
      </c>
      <c r="J143" s="172">
        <v>0</v>
      </c>
      <c r="K143" s="185">
        <v>9399.0800000000017</v>
      </c>
      <c r="L143" s="177">
        <v>2733594.48</v>
      </c>
      <c r="M143" s="177">
        <v>378451.88000000012</v>
      </c>
      <c r="N143" s="177">
        <v>2355142.5999999996</v>
      </c>
      <c r="O143" s="176">
        <v>0.02</v>
      </c>
      <c r="P143" s="177">
        <v>129.05000000000001</v>
      </c>
      <c r="Q143" s="177">
        <v>2320391.0787</v>
      </c>
      <c r="R143" s="298">
        <v>1.1780748965521353</v>
      </c>
      <c r="S143" s="162"/>
    </row>
    <row r="144" spans="1:19" ht="12" customHeight="1" x14ac:dyDescent="0.2">
      <c r="A144" s="171">
        <v>45782</v>
      </c>
      <c r="B144" s="112">
        <v>5226.3500000000004</v>
      </c>
      <c r="C144" s="112">
        <v>2737264.97</v>
      </c>
      <c r="D144" s="112">
        <v>1579.58</v>
      </c>
      <c r="E144" s="172">
        <v>0</v>
      </c>
      <c r="F144" s="184">
        <v>2744070.9000000004</v>
      </c>
      <c r="G144" s="172">
        <v>0</v>
      </c>
      <c r="H144" s="186">
        <v>4054.96</v>
      </c>
      <c r="I144" s="175">
        <v>5537.4700000000021</v>
      </c>
      <c r="J144" s="172">
        <v>0</v>
      </c>
      <c r="K144" s="185">
        <v>9592.4300000000021</v>
      </c>
      <c r="L144" s="177">
        <v>2734478.47</v>
      </c>
      <c r="M144" s="177">
        <v>378009.89000000025</v>
      </c>
      <c r="N144" s="177">
        <v>2356468.58</v>
      </c>
      <c r="O144" s="176">
        <v>0.02</v>
      </c>
      <c r="P144" s="177">
        <v>129.12</v>
      </c>
      <c r="Q144" s="177">
        <v>2320391.0787</v>
      </c>
      <c r="R144" s="298">
        <v>1.178455862505726</v>
      </c>
      <c r="S144" s="162"/>
    </row>
    <row r="145" spans="1:19" ht="12" customHeight="1" x14ac:dyDescent="0.2">
      <c r="A145" s="171">
        <v>45783</v>
      </c>
      <c r="B145" s="112">
        <v>5226.3500000000004</v>
      </c>
      <c r="C145" s="112">
        <v>2736808.29</v>
      </c>
      <c r="D145" s="112">
        <v>1579.58</v>
      </c>
      <c r="E145" s="172">
        <v>0</v>
      </c>
      <c r="F145" s="184">
        <v>2743614.22</v>
      </c>
      <c r="G145" s="172">
        <v>0</v>
      </c>
      <c r="H145" s="174">
        <v>4117.04</v>
      </c>
      <c r="I145" s="175">
        <v>5666.590000000002</v>
      </c>
      <c r="J145" s="172">
        <v>0</v>
      </c>
      <c r="K145" s="185">
        <v>9783.630000000001</v>
      </c>
      <c r="L145" s="177">
        <v>2733830.5900000003</v>
      </c>
      <c r="M145" s="177">
        <v>378323.35000000015</v>
      </c>
      <c r="N145" s="177">
        <v>2355507.2400000002</v>
      </c>
      <c r="O145" s="176">
        <v>0.02</v>
      </c>
      <c r="P145" s="177">
        <v>129.07</v>
      </c>
      <c r="Q145" s="177">
        <v>2320391.0787</v>
      </c>
      <c r="R145" s="298">
        <v>1.1781766509512828</v>
      </c>
      <c r="S145" s="162"/>
    </row>
    <row r="146" spans="1:19" ht="12" customHeight="1" x14ac:dyDescent="0.2">
      <c r="A146" s="171">
        <v>45784</v>
      </c>
      <c r="B146" s="112">
        <v>5226.3500000000004</v>
      </c>
      <c r="C146" s="112">
        <v>2735547.69</v>
      </c>
      <c r="D146" s="112">
        <v>1579.58</v>
      </c>
      <c r="E146" s="172">
        <v>0</v>
      </c>
      <c r="F146" s="184">
        <v>2742353.62</v>
      </c>
      <c r="G146" s="172">
        <v>0</v>
      </c>
      <c r="H146" s="174">
        <v>4181.34</v>
      </c>
      <c r="I146" s="175">
        <v>5795.6600000000017</v>
      </c>
      <c r="J146" s="172">
        <v>0</v>
      </c>
      <c r="K146" s="185">
        <v>9977.0000000000018</v>
      </c>
      <c r="L146" s="177">
        <v>2732376.62</v>
      </c>
      <c r="M146" s="177">
        <v>379019.06000000029</v>
      </c>
      <c r="N146" s="177">
        <v>2353357.5599999996</v>
      </c>
      <c r="O146" s="176">
        <v>0.02</v>
      </c>
      <c r="P146" s="177">
        <v>128.94999999999999</v>
      </c>
      <c r="Q146" s="177">
        <v>2320391.0787</v>
      </c>
      <c r="R146" s="298">
        <v>1.1775500453702896</v>
      </c>
      <c r="S146" s="162"/>
    </row>
    <row r="147" spans="1:19" ht="12" customHeight="1" x14ac:dyDescent="0.2">
      <c r="A147" s="171">
        <v>45785</v>
      </c>
      <c r="B147" s="112">
        <v>5226.3500000000004</v>
      </c>
      <c r="C147" s="112">
        <v>2737222.73</v>
      </c>
      <c r="D147" s="112">
        <v>1579.58</v>
      </c>
      <c r="E147" s="172">
        <v>0</v>
      </c>
      <c r="F147" s="184">
        <v>2744028.66</v>
      </c>
      <c r="G147" s="172">
        <v>0</v>
      </c>
      <c r="H147" s="174">
        <v>4245.6399999999994</v>
      </c>
      <c r="I147" s="175">
        <v>5924.6100000000015</v>
      </c>
      <c r="J147" s="172">
        <v>0</v>
      </c>
      <c r="K147" s="185">
        <v>10170.25</v>
      </c>
      <c r="L147" s="177">
        <v>2733858.41</v>
      </c>
      <c r="M147" s="177">
        <v>378273.00000000012</v>
      </c>
      <c r="N147" s="177">
        <v>2355585.41</v>
      </c>
      <c r="O147" s="176">
        <v>0.02</v>
      </c>
      <c r="P147" s="177">
        <v>129.07</v>
      </c>
      <c r="Q147" s="177">
        <v>2320391.0787</v>
      </c>
      <c r="R147" s="298">
        <v>1.178188640309566</v>
      </c>
      <c r="S147" s="162"/>
    </row>
    <row r="148" spans="1:19" ht="12" customHeight="1" x14ac:dyDescent="0.2">
      <c r="A148" s="171">
        <v>45786</v>
      </c>
      <c r="B148" s="112">
        <v>110.1</v>
      </c>
      <c r="C148" s="112">
        <v>2736893.33</v>
      </c>
      <c r="D148" s="112">
        <v>1579.58</v>
      </c>
      <c r="E148" s="172">
        <v>0</v>
      </c>
      <c r="F148" s="184">
        <v>2738583.0100000002</v>
      </c>
      <c r="G148" s="172">
        <v>0</v>
      </c>
      <c r="H148" s="174">
        <v>2895.19</v>
      </c>
      <c r="I148" s="175">
        <v>2353.6800000000017</v>
      </c>
      <c r="J148" s="172">
        <v>0</v>
      </c>
      <c r="K148" s="185">
        <v>5248.8700000000017</v>
      </c>
      <c r="L148" s="177">
        <v>2733334.14</v>
      </c>
      <c r="M148" s="177">
        <v>255149.63000000015</v>
      </c>
      <c r="N148" s="177">
        <v>2478184.5099999998</v>
      </c>
      <c r="O148" s="176">
        <v>0.02</v>
      </c>
      <c r="P148" s="177">
        <v>135.79</v>
      </c>
      <c r="Q148" s="177">
        <v>2320391.0787</v>
      </c>
      <c r="R148" s="298">
        <v>1.1779626999476966</v>
      </c>
      <c r="S148" s="162"/>
    </row>
    <row r="149" spans="1:19" ht="12" customHeight="1" x14ac:dyDescent="0.2">
      <c r="A149" s="171">
        <v>45787</v>
      </c>
      <c r="B149" s="112">
        <v>110.1</v>
      </c>
      <c r="C149" s="112">
        <v>2736893.73</v>
      </c>
      <c r="D149" s="112">
        <v>1579.58</v>
      </c>
      <c r="E149" s="172">
        <v>0</v>
      </c>
      <c r="F149" s="184">
        <v>2738583.41</v>
      </c>
      <c r="G149" s="172">
        <v>0</v>
      </c>
      <c r="H149" s="174">
        <v>2959.49</v>
      </c>
      <c r="I149" s="175">
        <v>2489.4700000000016</v>
      </c>
      <c r="J149" s="172">
        <v>0</v>
      </c>
      <c r="K149" s="185">
        <v>5448.9600000000009</v>
      </c>
      <c r="L149" s="177">
        <v>2733134.45</v>
      </c>
      <c r="M149" s="177">
        <v>255246.12000000011</v>
      </c>
      <c r="N149" s="177">
        <v>2477888.33</v>
      </c>
      <c r="O149" s="176">
        <v>0.02</v>
      </c>
      <c r="P149" s="177">
        <v>135.77000000000001</v>
      </c>
      <c r="Q149" s="177">
        <v>2320391.0787</v>
      </c>
      <c r="R149" s="298">
        <v>1.1778766411786241</v>
      </c>
      <c r="S149" s="162"/>
    </row>
    <row r="150" spans="1:19" ht="12" customHeight="1" x14ac:dyDescent="0.2">
      <c r="A150" s="171">
        <v>45788</v>
      </c>
      <c r="B150" s="112">
        <v>110.1</v>
      </c>
      <c r="C150" s="112">
        <v>2736932.63</v>
      </c>
      <c r="D150" s="112">
        <v>1579.58</v>
      </c>
      <c r="E150" s="172">
        <v>0</v>
      </c>
      <c r="F150" s="184">
        <v>2738622.31</v>
      </c>
      <c r="G150" s="172">
        <v>0</v>
      </c>
      <c r="H150" s="174">
        <v>3023.79</v>
      </c>
      <c r="I150" s="175">
        <v>2625.2400000000016</v>
      </c>
      <c r="J150" s="172">
        <v>0</v>
      </c>
      <c r="K150" s="185">
        <v>5649.0300000000016</v>
      </c>
      <c r="L150" s="177">
        <v>2732973.2800000003</v>
      </c>
      <c r="M150" s="177">
        <v>255326.71000000008</v>
      </c>
      <c r="N150" s="177">
        <v>2477646.5700000003</v>
      </c>
      <c r="O150" s="176">
        <v>0.02</v>
      </c>
      <c r="P150" s="177">
        <v>135.76</v>
      </c>
      <c r="Q150" s="177">
        <v>2320391.0787</v>
      </c>
      <c r="R150" s="298">
        <v>1.1778071830594823</v>
      </c>
      <c r="S150" s="162"/>
    </row>
    <row r="151" spans="1:19" ht="12" customHeight="1" x14ac:dyDescent="0.2">
      <c r="A151" s="171">
        <v>45789</v>
      </c>
      <c r="B151" s="112">
        <v>110.1</v>
      </c>
      <c r="C151" s="112">
        <v>2741160.54</v>
      </c>
      <c r="D151" s="112">
        <v>1579.58</v>
      </c>
      <c r="E151" s="172">
        <v>0</v>
      </c>
      <c r="F151" s="184">
        <v>2742850.22</v>
      </c>
      <c r="G151" s="172">
        <v>0</v>
      </c>
      <c r="H151" s="174">
        <v>3088.0899999999997</v>
      </c>
      <c r="I151" s="175">
        <v>2761.0000000000018</v>
      </c>
      <c r="J151" s="172">
        <v>0</v>
      </c>
      <c r="K151" s="185">
        <v>5849.090000000002</v>
      </c>
      <c r="L151" s="177">
        <v>2737001.1300000004</v>
      </c>
      <c r="M151" s="177">
        <v>253234.54000000018</v>
      </c>
      <c r="N151" s="177">
        <v>2483766.5900000003</v>
      </c>
      <c r="O151" s="176">
        <v>0.02</v>
      </c>
      <c r="P151" s="177">
        <v>136.1</v>
      </c>
      <c r="Q151" s="177">
        <v>2320391.0787</v>
      </c>
      <c r="R151" s="298">
        <v>1.1795430326914575</v>
      </c>
      <c r="S151" s="162"/>
    </row>
    <row r="152" spans="1:19" ht="12" customHeight="1" x14ac:dyDescent="0.2">
      <c r="A152" s="171">
        <v>45790</v>
      </c>
      <c r="B152" s="112">
        <v>110.1</v>
      </c>
      <c r="C152" s="112">
        <v>2742663.18</v>
      </c>
      <c r="D152" s="112">
        <v>1579.58</v>
      </c>
      <c r="E152" s="172">
        <v>0</v>
      </c>
      <c r="F152" s="184">
        <v>2744352.8600000003</v>
      </c>
      <c r="G152" s="172">
        <v>0</v>
      </c>
      <c r="H152" s="174">
        <v>3152.3999999999996</v>
      </c>
      <c r="I152" s="180">
        <v>2897.1000000000017</v>
      </c>
      <c r="J152" s="172">
        <v>0</v>
      </c>
      <c r="K152" s="185">
        <v>6049.5000000000018</v>
      </c>
      <c r="L152" s="177">
        <v>2738303.3600000003</v>
      </c>
      <c r="M152" s="177">
        <v>252583.25000000015</v>
      </c>
      <c r="N152" s="177">
        <v>2485720.1100000003</v>
      </c>
      <c r="O152" s="176">
        <v>0.02</v>
      </c>
      <c r="P152" s="177">
        <v>136.19999999999999</v>
      </c>
      <c r="Q152" s="177">
        <v>2320391.0787</v>
      </c>
      <c r="R152" s="298">
        <v>1.1801042441234242</v>
      </c>
      <c r="S152" s="162"/>
    </row>
    <row r="153" spans="1:19" ht="12" customHeight="1" x14ac:dyDescent="0.2">
      <c r="A153" s="171">
        <v>45791</v>
      </c>
      <c r="B153" s="112">
        <v>110.1</v>
      </c>
      <c r="C153" s="112">
        <v>2742553.1</v>
      </c>
      <c r="D153" s="112">
        <v>1579.58</v>
      </c>
      <c r="E153" s="172">
        <v>0</v>
      </c>
      <c r="F153" s="184">
        <v>2744242.7800000003</v>
      </c>
      <c r="G153" s="172">
        <v>0</v>
      </c>
      <c r="H153" s="174">
        <v>3216.71</v>
      </c>
      <c r="I153" s="175">
        <v>3033.3000000000015</v>
      </c>
      <c r="J153" s="172">
        <v>0</v>
      </c>
      <c r="K153" s="185">
        <v>6250.010000000002</v>
      </c>
      <c r="L153" s="177">
        <v>2737992.7700000005</v>
      </c>
      <c r="M153" s="177">
        <v>252681.1100000001</v>
      </c>
      <c r="N153" s="177">
        <v>2485311.66</v>
      </c>
      <c r="O153" s="176">
        <v>0.02</v>
      </c>
      <c r="P153" s="177">
        <v>136.18</v>
      </c>
      <c r="Q153" s="177">
        <v>2320391.0787</v>
      </c>
      <c r="R153" s="298">
        <v>1.1799703916867161</v>
      </c>
      <c r="S153" s="162"/>
    </row>
    <row r="154" spans="1:19" ht="12" customHeight="1" x14ac:dyDescent="0.2">
      <c r="A154" s="171">
        <v>45792</v>
      </c>
      <c r="B154" s="112">
        <v>101.22</v>
      </c>
      <c r="C154" s="112">
        <v>2741986.08</v>
      </c>
      <c r="D154" s="112">
        <v>1579.58</v>
      </c>
      <c r="E154" s="172">
        <v>0</v>
      </c>
      <c r="F154" s="184">
        <v>2743666.8800000004</v>
      </c>
      <c r="G154" s="172">
        <v>0</v>
      </c>
      <c r="H154" s="174">
        <v>3272.14</v>
      </c>
      <c r="I154" s="175">
        <v>3169.4800000000014</v>
      </c>
      <c r="J154" s="172">
        <v>0</v>
      </c>
      <c r="K154" s="185">
        <v>6441.6200000000008</v>
      </c>
      <c r="L154" s="177">
        <v>2737225.2600000002</v>
      </c>
      <c r="M154" s="177">
        <v>252997.06000000011</v>
      </c>
      <c r="N154" s="177">
        <v>2484228.2000000002</v>
      </c>
      <c r="O154" s="176">
        <v>0.02</v>
      </c>
      <c r="P154" s="177">
        <v>136.12</v>
      </c>
      <c r="Q154" s="177">
        <v>2320391.0787</v>
      </c>
      <c r="R154" s="298">
        <v>1.1796396241678071</v>
      </c>
      <c r="S154" s="162"/>
    </row>
    <row r="155" spans="1:19" ht="12" customHeight="1" x14ac:dyDescent="0.2">
      <c r="A155" s="171">
        <v>45793</v>
      </c>
      <c r="B155" s="112">
        <v>101.22</v>
      </c>
      <c r="C155" s="112">
        <v>2742079.11</v>
      </c>
      <c r="D155" s="112">
        <v>1579.58</v>
      </c>
      <c r="E155" s="172">
        <v>0</v>
      </c>
      <c r="F155" s="184">
        <v>2743759.91</v>
      </c>
      <c r="G155" s="172">
        <v>0</v>
      </c>
      <c r="H155" s="174">
        <v>3336.45</v>
      </c>
      <c r="I155" s="175">
        <v>3305.6000000000013</v>
      </c>
      <c r="J155" s="172">
        <v>0</v>
      </c>
      <c r="K155" s="185">
        <v>6642.0500000000011</v>
      </c>
      <c r="L155" s="177">
        <v>2737117.8600000003</v>
      </c>
      <c r="M155" s="177">
        <v>253029.9200000001</v>
      </c>
      <c r="N155" s="177">
        <v>2484087.9400000004</v>
      </c>
      <c r="O155" s="176">
        <v>0.02</v>
      </c>
      <c r="P155" s="177">
        <v>136.11000000000001</v>
      </c>
      <c r="Q155" s="177">
        <v>2320391.0787</v>
      </c>
      <c r="R155" s="298">
        <v>1.1795933388665982</v>
      </c>
      <c r="S155" s="162"/>
    </row>
    <row r="156" spans="1:19" ht="12" customHeight="1" x14ac:dyDescent="0.2">
      <c r="A156" s="171">
        <v>45794</v>
      </c>
      <c r="B156" s="112">
        <v>101.22</v>
      </c>
      <c r="C156" s="112">
        <v>2742079.11</v>
      </c>
      <c r="D156" s="112">
        <v>1579.58</v>
      </c>
      <c r="E156" s="172">
        <v>0</v>
      </c>
      <c r="F156" s="184">
        <v>2743759.91</v>
      </c>
      <c r="G156" s="172">
        <v>0</v>
      </c>
      <c r="H156" s="174">
        <v>3400.76</v>
      </c>
      <c r="I156" s="175">
        <v>3441.7100000000014</v>
      </c>
      <c r="J156" s="172">
        <v>0</v>
      </c>
      <c r="K156" s="185">
        <v>6842.4700000000012</v>
      </c>
      <c r="L156" s="177">
        <v>2736917.44</v>
      </c>
      <c r="M156" s="177">
        <v>253130.13000000003</v>
      </c>
      <c r="N156" s="177">
        <v>2483787.31</v>
      </c>
      <c r="O156" s="176">
        <v>0.02</v>
      </c>
      <c r="P156" s="177">
        <v>136.1</v>
      </c>
      <c r="Q156" s="177">
        <v>2320391.0787</v>
      </c>
      <c r="R156" s="298">
        <v>1.1795069654953849</v>
      </c>
      <c r="S156" s="162"/>
    </row>
    <row r="157" spans="1:19" ht="12" customHeight="1" x14ac:dyDescent="0.2">
      <c r="A157" s="171">
        <v>45795</v>
      </c>
      <c r="B157" s="112">
        <v>101.22</v>
      </c>
      <c r="C157" s="112">
        <v>2742080.61</v>
      </c>
      <c r="D157" s="112">
        <v>1579.58</v>
      </c>
      <c r="E157" s="172">
        <v>0</v>
      </c>
      <c r="F157" s="184">
        <v>2743761.41</v>
      </c>
      <c r="G157" s="172">
        <v>0</v>
      </c>
      <c r="H157" s="174">
        <v>3465.07</v>
      </c>
      <c r="I157" s="175">
        <v>3577.8100000000013</v>
      </c>
      <c r="J157" s="172">
        <v>0</v>
      </c>
      <c r="K157" s="185">
        <v>7042.880000000001</v>
      </c>
      <c r="L157" s="177">
        <v>2736718.5300000003</v>
      </c>
      <c r="M157" s="177">
        <v>253229.60000000009</v>
      </c>
      <c r="N157" s="177">
        <v>2483488.9300000002</v>
      </c>
      <c r="O157" s="176">
        <v>0.02</v>
      </c>
      <c r="P157" s="177">
        <v>136.08000000000001</v>
      </c>
      <c r="Q157" s="177">
        <v>2320391.0787</v>
      </c>
      <c r="R157" s="298">
        <v>1.1794212428765447</v>
      </c>
      <c r="S157" s="162"/>
    </row>
    <row r="158" spans="1:19" ht="12" customHeight="1" x14ac:dyDescent="0.2">
      <c r="A158" s="171">
        <v>45796</v>
      </c>
      <c r="B158" s="112">
        <v>101.22</v>
      </c>
      <c r="C158" s="112">
        <v>2742043.93</v>
      </c>
      <c r="D158" s="112">
        <v>1579.58</v>
      </c>
      <c r="E158" s="172">
        <v>0</v>
      </c>
      <c r="F158" s="184">
        <v>2743724.7300000004</v>
      </c>
      <c r="G158" s="172">
        <v>0</v>
      </c>
      <c r="H158" s="174">
        <v>3529.38</v>
      </c>
      <c r="I158" s="175">
        <v>3713.8900000000012</v>
      </c>
      <c r="J158" s="172">
        <v>0</v>
      </c>
      <c r="K158" s="185">
        <v>7243.2700000000013</v>
      </c>
      <c r="L158" s="177">
        <v>2736481.4600000004</v>
      </c>
      <c r="M158" s="177">
        <v>253415.96000000017</v>
      </c>
      <c r="N158" s="177">
        <v>2483065.5000000005</v>
      </c>
      <c r="O158" s="176">
        <v>0.02</v>
      </c>
      <c r="P158" s="177">
        <v>136.06</v>
      </c>
      <c r="Q158" s="177">
        <v>2320391.0787</v>
      </c>
      <c r="R158" s="298">
        <v>1.1793190747540347</v>
      </c>
      <c r="S158" s="162"/>
    </row>
    <row r="159" spans="1:19" ht="12" customHeight="1" x14ac:dyDescent="0.2">
      <c r="A159" s="171">
        <v>45797</v>
      </c>
      <c r="B159" s="112">
        <v>101.22</v>
      </c>
      <c r="C159" s="112">
        <v>2740631.19</v>
      </c>
      <c r="D159" s="112">
        <v>1579.58</v>
      </c>
      <c r="E159" s="172">
        <v>0</v>
      </c>
      <c r="F159" s="184">
        <v>2742311.99</v>
      </c>
      <c r="G159" s="172">
        <v>0</v>
      </c>
      <c r="H159" s="174">
        <v>3593.6900000000005</v>
      </c>
      <c r="I159" s="175">
        <v>3849.9500000000012</v>
      </c>
      <c r="J159" s="172">
        <v>0</v>
      </c>
      <c r="K159" s="185">
        <v>7443.6400000000012</v>
      </c>
      <c r="L159" s="177">
        <v>2734868.35</v>
      </c>
      <c r="M159" s="177">
        <v>252850.53000000017</v>
      </c>
      <c r="N159" s="177">
        <v>2482017.8199999998</v>
      </c>
      <c r="O159" s="176">
        <v>0.02</v>
      </c>
      <c r="P159" s="177">
        <v>136</v>
      </c>
      <c r="Q159" s="177">
        <v>2320391.0787</v>
      </c>
      <c r="R159" s="298">
        <v>1.1786238859064271</v>
      </c>
      <c r="S159" s="162"/>
    </row>
    <row r="160" spans="1:19" ht="12" customHeight="1" x14ac:dyDescent="0.2">
      <c r="A160" s="171">
        <v>45798</v>
      </c>
      <c r="B160" s="112">
        <v>101.22</v>
      </c>
      <c r="C160" s="112">
        <v>2741391.09</v>
      </c>
      <c r="D160" s="112">
        <v>1579.58</v>
      </c>
      <c r="E160" s="172">
        <v>0</v>
      </c>
      <c r="F160" s="184">
        <v>2743071.89</v>
      </c>
      <c r="G160" s="172">
        <v>0</v>
      </c>
      <c r="H160" s="174">
        <v>3657.9900000000007</v>
      </c>
      <c r="I160" s="175">
        <v>3985.9500000000012</v>
      </c>
      <c r="J160" s="172">
        <v>0</v>
      </c>
      <c r="K160" s="185">
        <v>7643.9400000000023</v>
      </c>
      <c r="L160" s="177">
        <v>2735427.95</v>
      </c>
      <c r="M160" s="177">
        <v>252602.06000000011</v>
      </c>
      <c r="N160" s="177">
        <v>2482825.89</v>
      </c>
      <c r="O160" s="176">
        <v>0.02</v>
      </c>
      <c r="P160" s="177">
        <v>136.05000000000001</v>
      </c>
      <c r="Q160" s="177">
        <v>2320391.0787</v>
      </c>
      <c r="R160" s="298">
        <v>1.1788650521499697</v>
      </c>
      <c r="S160" s="162"/>
    </row>
    <row r="161" spans="1:19" ht="12" customHeight="1" x14ac:dyDescent="0.2">
      <c r="A161" s="171">
        <v>45799</v>
      </c>
      <c r="B161" s="112">
        <v>101.22</v>
      </c>
      <c r="C161" s="112">
        <v>2741330.53</v>
      </c>
      <c r="D161" s="112">
        <v>1939.58</v>
      </c>
      <c r="E161" s="172">
        <v>0</v>
      </c>
      <c r="F161" s="184">
        <v>2743371.33</v>
      </c>
      <c r="G161" s="172">
        <v>20.84</v>
      </c>
      <c r="H161" s="174">
        <v>3732.3000000000006</v>
      </c>
      <c r="I161" s="175">
        <v>4122.0000000000009</v>
      </c>
      <c r="J161" s="172">
        <v>0</v>
      </c>
      <c r="K161" s="185">
        <v>7875.1400000000012</v>
      </c>
      <c r="L161" s="177">
        <v>2735496.19</v>
      </c>
      <c r="M161" s="177">
        <v>252351.65000000005</v>
      </c>
      <c r="N161" s="177">
        <v>2483144.54</v>
      </c>
      <c r="O161" s="176">
        <v>0.02</v>
      </c>
      <c r="P161" s="177">
        <v>136.06</v>
      </c>
      <c r="Q161" s="177">
        <v>2320391.0787</v>
      </c>
      <c r="R161" s="298">
        <v>1.1788944609856726</v>
      </c>
      <c r="S161" s="162"/>
    </row>
    <row r="162" spans="1:19" ht="12" customHeight="1" x14ac:dyDescent="0.2">
      <c r="A162" s="171">
        <v>45800</v>
      </c>
      <c r="B162" s="112">
        <v>101.22</v>
      </c>
      <c r="C162" s="112">
        <v>2740030.46</v>
      </c>
      <c r="D162" s="112">
        <v>1939.58</v>
      </c>
      <c r="E162" s="172">
        <v>0</v>
      </c>
      <c r="F162" s="184">
        <v>2742071.2600000002</v>
      </c>
      <c r="G162" s="172">
        <v>20.84</v>
      </c>
      <c r="H162" s="174">
        <v>3796.61</v>
      </c>
      <c r="I162" s="175">
        <v>4258.0600000000004</v>
      </c>
      <c r="J162" s="172">
        <v>0</v>
      </c>
      <c r="K162" s="185">
        <v>8075.51</v>
      </c>
      <c r="L162" s="177">
        <v>2733995.7500000005</v>
      </c>
      <c r="M162" s="177">
        <v>253080.99999999997</v>
      </c>
      <c r="N162" s="177">
        <v>2480914.7500000005</v>
      </c>
      <c r="O162" s="176">
        <v>0.02</v>
      </c>
      <c r="P162" s="177">
        <v>135.94</v>
      </c>
      <c r="Q162" s="177">
        <v>2320391.0787</v>
      </c>
      <c r="R162" s="298">
        <v>1.178247828608151</v>
      </c>
      <c r="S162" s="162"/>
    </row>
    <row r="163" spans="1:19" ht="12" customHeight="1" x14ac:dyDescent="0.2">
      <c r="A163" s="171">
        <v>45801</v>
      </c>
      <c r="B163" s="112">
        <v>101.22</v>
      </c>
      <c r="C163" s="112">
        <v>2740095.28</v>
      </c>
      <c r="D163" s="112">
        <v>1939.58</v>
      </c>
      <c r="E163" s="172">
        <v>0</v>
      </c>
      <c r="F163" s="184">
        <v>2742136.08</v>
      </c>
      <c r="G163" s="172">
        <v>20.84</v>
      </c>
      <c r="H163" s="174">
        <v>3860.9099999999989</v>
      </c>
      <c r="I163" s="175">
        <v>4394</v>
      </c>
      <c r="J163" s="172">
        <v>0</v>
      </c>
      <c r="K163" s="185">
        <v>8275.75</v>
      </c>
      <c r="L163" s="177">
        <v>2733860.33</v>
      </c>
      <c r="M163" s="177">
        <v>253148.77000000019</v>
      </c>
      <c r="N163" s="177">
        <v>2480711.56</v>
      </c>
      <c r="O163" s="176">
        <v>0.02</v>
      </c>
      <c r="P163" s="177">
        <v>135.93</v>
      </c>
      <c r="Q163" s="177">
        <v>2320391.0787</v>
      </c>
      <c r="R163" s="298">
        <v>1.1781894677562914</v>
      </c>
      <c r="S163" s="162"/>
    </row>
    <row r="164" spans="1:19" ht="12" customHeight="1" x14ac:dyDescent="0.2">
      <c r="A164" s="171">
        <v>45802</v>
      </c>
      <c r="B164" s="112">
        <v>101.22</v>
      </c>
      <c r="C164" s="112">
        <v>2740161.38</v>
      </c>
      <c r="D164" s="112">
        <v>1939.58</v>
      </c>
      <c r="E164" s="172">
        <v>0</v>
      </c>
      <c r="F164" s="184">
        <v>2742202.18</v>
      </c>
      <c r="G164" s="172">
        <v>20.84</v>
      </c>
      <c r="H164" s="174">
        <v>3925.2099999999991</v>
      </c>
      <c r="I164" s="175">
        <v>4529.93</v>
      </c>
      <c r="J164" s="172">
        <v>0</v>
      </c>
      <c r="K164" s="185">
        <v>8475.98</v>
      </c>
      <c r="L164" s="177">
        <v>2733726.2</v>
      </c>
      <c r="M164" s="177">
        <v>253215.84000000008</v>
      </c>
      <c r="N164" s="177">
        <v>2480510.3600000003</v>
      </c>
      <c r="O164" s="176">
        <v>0.02</v>
      </c>
      <c r="P164" s="177">
        <v>135.91999999999999</v>
      </c>
      <c r="Q164" s="177">
        <v>2320391.0787</v>
      </c>
      <c r="R164" s="298">
        <v>1.1781316628452008</v>
      </c>
      <c r="S164" s="162"/>
    </row>
    <row r="165" spans="1:19" ht="12" customHeight="1" x14ac:dyDescent="0.2">
      <c r="A165" s="171">
        <v>45803</v>
      </c>
      <c r="B165" s="112">
        <v>440.38</v>
      </c>
      <c r="C165" s="112">
        <v>2729848</v>
      </c>
      <c r="D165" s="112">
        <v>1579.58</v>
      </c>
      <c r="E165" s="172">
        <v>0</v>
      </c>
      <c r="F165" s="184">
        <v>2731867.96</v>
      </c>
      <c r="G165" s="172">
        <v>0</v>
      </c>
      <c r="H165" s="174">
        <v>3989.5099999999993</v>
      </c>
      <c r="I165" s="175">
        <v>4665.8500000000004</v>
      </c>
      <c r="J165" s="172">
        <v>0</v>
      </c>
      <c r="K165" s="185">
        <v>8655.36</v>
      </c>
      <c r="L165" s="177">
        <v>2723212.6</v>
      </c>
      <c r="M165" s="177">
        <v>258138.78000000006</v>
      </c>
      <c r="N165" s="177">
        <v>2465073.8199999998</v>
      </c>
      <c r="O165" s="176">
        <v>0.02</v>
      </c>
      <c r="P165" s="177">
        <v>135.07</v>
      </c>
      <c r="Q165" s="177">
        <v>2320391.0787</v>
      </c>
      <c r="R165" s="298">
        <v>1.1736007024840318</v>
      </c>
      <c r="S165" s="162"/>
    </row>
    <row r="166" spans="1:19" ht="12" customHeight="1" x14ac:dyDescent="0.2">
      <c r="A166" s="171">
        <v>45804</v>
      </c>
      <c r="B166" s="112">
        <v>440.38</v>
      </c>
      <c r="C166" s="112">
        <v>2730392.01</v>
      </c>
      <c r="D166" s="112">
        <v>1579.58</v>
      </c>
      <c r="E166" s="172">
        <v>0</v>
      </c>
      <c r="F166" s="184">
        <v>2732411.9699999997</v>
      </c>
      <c r="G166" s="172">
        <v>0</v>
      </c>
      <c r="H166" s="174">
        <v>4053.7899999999991</v>
      </c>
      <c r="I166" s="175">
        <v>4800.92</v>
      </c>
      <c r="J166" s="172">
        <v>0</v>
      </c>
      <c r="K166" s="185">
        <v>8854.7099999999991</v>
      </c>
      <c r="L166" s="177">
        <v>2723557.26</v>
      </c>
      <c r="M166" s="177">
        <v>257846.89</v>
      </c>
      <c r="N166" s="177">
        <v>2465710.3699999996</v>
      </c>
      <c r="O166" s="176">
        <v>0.02</v>
      </c>
      <c r="P166" s="177">
        <v>135.11000000000001</v>
      </c>
      <c r="Q166" s="177">
        <v>2320391.0787</v>
      </c>
      <c r="R166" s="298">
        <v>1.1737492377904994</v>
      </c>
      <c r="S166" s="162"/>
    </row>
    <row r="167" spans="1:19" ht="12" customHeight="1" x14ac:dyDescent="0.2">
      <c r="A167" s="171">
        <v>45805</v>
      </c>
      <c r="B167" s="112">
        <v>440.38</v>
      </c>
      <c r="C167" s="112">
        <v>2732755.59</v>
      </c>
      <c r="D167" s="112">
        <v>1579.58</v>
      </c>
      <c r="E167" s="172">
        <v>0</v>
      </c>
      <c r="F167" s="184">
        <v>2734775.55</v>
      </c>
      <c r="G167" s="172">
        <v>0</v>
      </c>
      <c r="H167" s="174">
        <v>4118.0699999999988</v>
      </c>
      <c r="I167" s="175">
        <v>4936.03</v>
      </c>
      <c r="J167" s="172">
        <v>0</v>
      </c>
      <c r="K167" s="185">
        <v>9054.0999999999985</v>
      </c>
      <c r="L167" s="177">
        <v>2725721.4499999997</v>
      </c>
      <c r="M167" s="177">
        <v>258533.2600000001</v>
      </c>
      <c r="N167" s="177">
        <v>2467188.1899999995</v>
      </c>
      <c r="O167" s="176">
        <v>0.02</v>
      </c>
      <c r="P167" s="177">
        <v>135.19</v>
      </c>
      <c r="Q167" s="177">
        <v>2320391.0787</v>
      </c>
      <c r="R167" s="298">
        <v>1.1746819210868049</v>
      </c>
      <c r="S167" s="162"/>
    </row>
    <row r="168" spans="1:19" ht="12" customHeight="1" x14ac:dyDescent="0.2">
      <c r="A168" s="171">
        <v>45806</v>
      </c>
      <c r="B168" s="112">
        <v>440.38</v>
      </c>
      <c r="C168" s="112">
        <v>2729998.13</v>
      </c>
      <c r="D168" s="112">
        <v>1579.58</v>
      </c>
      <c r="E168" s="172">
        <v>0</v>
      </c>
      <c r="F168" s="184">
        <v>2732018.09</v>
      </c>
      <c r="G168" s="172">
        <v>0</v>
      </c>
      <c r="H168" s="174">
        <v>4182.3499999999985</v>
      </c>
      <c r="I168" s="175">
        <v>5071.2199999999993</v>
      </c>
      <c r="J168" s="172">
        <v>0</v>
      </c>
      <c r="K168" s="185">
        <v>9253.5699999999979</v>
      </c>
      <c r="L168" s="177">
        <v>2722764.52</v>
      </c>
      <c r="M168" s="177">
        <v>257998.02000000008</v>
      </c>
      <c r="N168" s="177">
        <v>2464766.5</v>
      </c>
      <c r="O168" s="176">
        <v>0.02</v>
      </c>
      <c r="P168" s="177">
        <v>135.06</v>
      </c>
      <c r="Q168" s="177">
        <v>2320391.0787</v>
      </c>
      <c r="R168" s="298">
        <v>1.1734075971044631</v>
      </c>
      <c r="S168" s="162"/>
    </row>
    <row r="169" spans="1:19" ht="12" customHeight="1" x14ac:dyDescent="0.2">
      <c r="A169" s="171">
        <v>45807</v>
      </c>
      <c r="B169" s="112">
        <v>440.38</v>
      </c>
      <c r="C169" s="112">
        <v>2729571.24</v>
      </c>
      <c r="D169" s="112">
        <v>1579.58</v>
      </c>
      <c r="E169" s="172">
        <v>0</v>
      </c>
      <c r="F169" s="184">
        <v>2731591.2</v>
      </c>
      <c r="G169" s="172">
        <v>0</v>
      </c>
      <c r="H169" s="174">
        <v>4246.6299999999992</v>
      </c>
      <c r="I169" s="175">
        <v>5206.28</v>
      </c>
      <c r="J169" s="172">
        <v>0</v>
      </c>
      <c r="K169" s="185">
        <v>9452.91</v>
      </c>
      <c r="L169" s="177">
        <v>2722138.29</v>
      </c>
      <c r="M169" s="177">
        <v>258285.1100000001</v>
      </c>
      <c r="N169" s="177">
        <v>2463853.1799999997</v>
      </c>
      <c r="O169" s="176">
        <v>0.02</v>
      </c>
      <c r="P169" s="177">
        <v>135.01</v>
      </c>
      <c r="Q169" s="177">
        <v>2320391.0787</v>
      </c>
      <c r="R169" s="298">
        <v>1.1731377158737737</v>
      </c>
      <c r="S169" s="162"/>
    </row>
    <row r="170" spans="1:19" ht="12" customHeight="1" x14ac:dyDescent="0.2">
      <c r="A170" s="171">
        <v>45808</v>
      </c>
      <c r="B170" s="112">
        <v>420.48</v>
      </c>
      <c r="C170" s="112">
        <v>2729571.24</v>
      </c>
      <c r="D170" s="112">
        <v>1579.58</v>
      </c>
      <c r="E170" s="172">
        <v>0</v>
      </c>
      <c r="F170" s="184">
        <v>2731571.3000000003</v>
      </c>
      <c r="G170" s="172">
        <v>0</v>
      </c>
      <c r="H170" s="174">
        <v>4310.9099999999989</v>
      </c>
      <c r="I170" s="175">
        <v>5341.29</v>
      </c>
      <c r="J170" s="172">
        <v>0</v>
      </c>
      <c r="K170" s="185">
        <v>9652.1999999999989</v>
      </c>
      <c r="L170" s="177">
        <v>2721919.1</v>
      </c>
      <c r="M170" s="177">
        <v>258394.73000000007</v>
      </c>
      <c r="N170" s="177">
        <v>2463524.37</v>
      </c>
      <c r="O170" s="176">
        <v>0.02</v>
      </c>
      <c r="P170" s="177">
        <v>134.99</v>
      </c>
      <c r="Q170" s="177">
        <v>2320391.0787</v>
      </c>
      <c r="R170" s="298">
        <v>1.173043253348895</v>
      </c>
      <c r="S170" s="162"/>
    </row>
    <row r="171" spans="1:19" ht="12" customHeight="1" x14ac:dyDescent="0.2">
      <c r="A171" s="181" t="s">
        <v>230</v>
      </c>
      <c r="B171" s="182">
        <f>AVERAGE(B140:B170)</f>
        <v>1490.5548387096771</v>
      </c>
      <c r="C171" s="182">
        <f t="shared" ref="C171:R171" si="8">AVERAGE(C140:C170)</f>
        <v>2737460.9125806447</v>
      </c>
      <c r="D171" s="182">
        <f t="shared" si="8"/>
        <v>1626.0316129032269</v>
      </c>
      <c r="E171" s="182">
        <f t="shared" si="8"/>
        <v>0</v>
      </c>
      <c r="F171" s="182">
        <f t="shared" si="8"/>
        <v>2740577.4990322581</v>
      </c>
      <c r="G171" s="182">
        <f t="shared" si="8"/>
        <v>2.6890322580645161</v>
      </c>
      <c r="H171" s="182">
        <f t="shared" si="8"/>
        <v>3709.1374193548381</v>
      </c>
      <c r="I171" s="182">
        <f t="shared" si="8"/>
        <v>4268.1812903225818</v>
      </c>
      <c r="J171" s="182">
        <f t="shared" si="8"/>
        <v>0</v>
      </c>
      <c r="K171" s="182">
        <f t="shared" si="8"/>
        <v>7980.0077419354866</v>
      </c>
      <c r="L171" s="182">
        <f t="shared" si="8"/>
        <v>2732597.4912903225</v>
      </c>
      <c r="M171" s="182">
        <f t="shared" si="8"/>
        <v>286614.43354838726</v>
      </c>
      <c r="N171" s="182">
        <f t="shared" si="8"/>
        <v>2445983.0577419354</v>
      </c>
      <c r="O171" s="183">
        <f t="shared" si="8"/>
        <v>2.0000000000000007E-2</v>
      </c>
      <c r="P171" s="182">
        <f t="shared" si="8"/>
        <v>134.02612903225807</v>
      </c>
      <c r="Q171" s="182">
        <f t="shared" si="8"/>
        <v>2320391.0787</v>
      </c>
      <c r="R171" s="182">
        <f t="shared" si="8"/>
        <v>1.1776452324671329</v>
      </c>
      <c r="S171" s="162"/>
    </row>
    <row r="172" spans="1:19" ht="12" customHeight="1" x14ac:dyDescent="0.2">
      <c r="A172" s="181" t="s">
        <v>231</v>
      </c>
      <c r="B172" s="182">
        <f>SUM(B140:B170)</f>
        <v>46207.19999999999</v>
      </c>
      <c r="C172" s="182">
        <f t="shared" ref="C172:R172" si="9">SUM(C140:C170)</f>
        <v>84861288.289999992</v>
      </c>
      <c r="D172" s="182">
        <f t="shared" si="9"/>
        <v>50406.980000000032</v>
      </c>
      <c r="E172" s="182">
        <f t="shared" si="9"/>
        <v>0</v>
      </c>
      <c r="F172" s="182">
        <f t="shared" si="9"/>
        <v>84957902.469999999</v>
      </c>
      <c r="G172" s="182">
        <f t="shared" si="9"/>
        <v>83.36</v>
      </c>
      <c r="H172" s="182">
        <f t="shared" si="9"/>
        <v>114983.25999999998</v>
      </c>
      <c r="I172" s="182">
        <f t="shared" si="9"/>
        <v>132313.62000000002</v>
      </c>
      <c r="J172" s="182">
        <f t="shared" si="9"/>
        <v>0</v>
      </c>
      <c r="K172" s="182">
        <f t="shared" si="9"/>
        <v>247380.24000000008</v>
      </c>
      <c r="L172" s="182">
        <f t="shared" si="9"/>
        <v>84710522.230000004</v>
      </c>
      <c r="M172" s="182">
        <f t="shared" si="9"/>
        <v>8885047.4400000051</v>
      </c>
      <c r="N172" s="182">
        <f t="shared" si="9"/>
        <v>75825474.789999992</v>
      </c>
      <c r="O172" s="183"/>
      <c r="P172" s="182">
        <f t="shared" si="9"/>
        <v>4154.8100000000004</v>
      </c>
      <c r="Q172" s="182">
        <f t="shared" si="9"/>
        <v>71932123.439699993</v>
      </c>
      <c r="R172" s="182">
        <f t="shared" si="9"/>
        <v>36.507002206481118</v>
      </c>
      <c r="S172" s="162"/>
    </row>
    <row r="173" spans="1:19" ht="12" customHeight="1" x14ac:dyDescent="0.2">
      <c r="A173" s="171">
        <v>45809</v>
      </c>
      <c r="B173" s="110">
        <v>420.48</v>
      </c>
      <c r="C173" s="282">
        <v>2729571.24</v>
      </c>
      <c r="D173" s="282">
        <v>1579.58</v>
      </c>
      <c r="E173" s="283">
        <v>0</v>
      </c>
      <c r="F173" s="284">
        <v>2731571.3000000003</v>
      </c>
      <c r="G173" s="283">
        <v>0</v>
      </c>
      <c r="H173" s="285">
        <v>4376.4599999999991</v>
      </c>
      <c r="I173" s="286">
        <v>5482.44</v>
      </c>
      <c r="J173" s="283">
        <v>0</v>
      </c>
      <c r="K173" s="287">
        <v>9858.8999999999978</v>
      </c>
      <c r="L173" s="288">
        <v>2721712.4000000004</v>
      </c>
      <c r="M173" s="288">
        <v>258498.09</v>
      </c>
      <c r="N173" s="288">
        <v>2463214.3100000005</v>
      </c>
      <c r="O173" s="289">
        <v>0.02</v>
      </c>
      <c r="P173" s="288">
        <v>134.97</v>
      </c>
      <c r="Q173" s="288">
        <v>2320391.0787</v>
      </c>
      <c r="R173" s="297">
        <v>1.1729541735373508</v>
      </c>
      <c r="S173" s="162"/>
    </row>
    <row r="174" spans="1:19" ht="12" customHeight="1" x14ac:dyDescent="0.2">
      <c r="A174" s="171">
        <v>45810</v>
      </c>
      <c r="B174" s="112">
        <v>420.48</v>
      </c>
      <c r="C174" s="112">
        <v>2731278.15</v>
      </c>
      <c r="D174" s="112">
        <v>1579.58</v>
      </c>
      <c r="E174" s="172">
        <v>0</v>
      </c>
      <c r="F174" s="184">
        <v>2733278.21</v>
      </c>
      <c r="G174" s="172">
        <v>0</v>
      </c>
      <c r="H174" s="174">
        <v>4439.5599999999986</v>
      </c>
      <c r="I174" s="175">
        <v>5617.41</v>
      </c>
      <c r="J174" s="172">
        <v>0</v>
      </c>
      <c r="K174" s="185">
        <v>10056.969999999998</v>
      </c>
      <c r="L174" s="177">
        <v>2723221.2399999998</v>
      </c>
      <c r="M174" s="177">
        <v>259647.78999999998</v>
      </c>
      <c r="N174" s="177">
        <v>2463573.4499999997</v>
      </c>
      <c r="O174" s="176">
        <v>0.02</v>
      </c>
      <c r="P174" s="177">
        <v>134.99</v>
      </c>
      <c r="Q174" s="177">
        <v>2320391.0787</v>
      </c>
      <c r="R174" s="298">
        <v>1.1736044259942964</v>
      </c>
      <c r="S174" s="162"/>
    </row>
    <row r="175" spans="1:19" ht="12" customHeight="1" x14ac:dyDescent="0.2">
      <c r="A175" s="171">
        <v>45811</v>
      </c>
      <c r="B175" s="112">
        <v>420.48</v>
      </c>
      <c r="C175" s="112">
        <v>2731925.32</v>
      </c>
      <c r="D175" s="112">
        <v>1579.58</v>
      </c>
      <c r="E175" s="172">
        <v>0</v>
      </c>
      <c r="F175" s="184">
        <v>2733925.38</v>
      </c>
      <c r="G175" s="172">
        <v>0</v>
      </c>
      <c r="H175" s="174">
        <v>4505.0699999999988</v>
      </c>
      <c r="I175" s="175">
        <v>5752.4</v>
      </c>
      <c r="J175" s="172">
        <v>0</v>
      </c>
      <c r="K175" s="185">
        <v>10257.469999999998</v>
      </c>
      <c r="L175" s="177">
        <v>2723667.9099999997</v>
      </c>
      <c r="M175" s="177">
        <v>259403.57000000004</v>
      </c>
      <c r="N175" s="177">
        <v>2464264.34</v>
      </c>
      <c r="O175" s="176">
        <v>0.02</v>
      </c>
      <c r="P175" s="177">
        <v>135.03</v>
      </c>
      <c r="Q175" s="177">
        <v>2320391.0787</v>
      </c>
      <c r="R175" s="298">
        <v>1.173796923717676</v>
      </c>
      <c r="S175" s="162"/>
    </row>
    <row r="176" spans="1:19" ht="12" customHeight="1" x14ac:dyDescent="0.2">
      <c r="A176" s="171">
        <v>45812</v>
      </c>
      <c r="B176" s="112">
        <v>420.48</v>
      </c>
      <c r="C176" s="112">
        <v>2732103.36</v>
      </c>
      <c r="D176" s="112">
        <v>2112.08</v>
      </c>
      <c r="E176" s="172">
        <v>0</v>
      </c>
      <c r="F176" s="184">
        <v>2734635.92</v>
      </c>
      <c r="G176" s="172">
        <v>31.25</v>
      </c>
      <c r="H176" s="174">
        <v>4580.579999999999</v>
      </c>
      <c r="I176" s="175">
        <v>5887.4299999999994</v>
      </c>
      <c r="J176" s="172">
        <v>0</v>
      </c>
      <c r="K176" s="185">
        <v>10499.259999999998</v>
      </c>
      <c r="L176" s="177">
        <v>2724136.66</v>
      </c>
      <c r="M176" s="177">
        <v>259132.67000000004</v>
      </c>
      <c r="N176" s="177">
        <v>2465003.9900000002</v>
      </c>
      <c r="O176" s="176">
        <v>0.02</v>
      </c>
      <c r="P176" s="177">
        <v>135.07</v>
      </c>
      <c r="Q176" s="177">
        <v>2320391.0787</v>
      </c>
      <c r="R176" s="298">
        <v>1.1739989370783992</v>
      </c>
      <c r="S176" s="162"/>
    </row>
    <row r="177" spans="1:19" ht="12" customHeight="1" x14ac:dyDescent="0.2">
      <c r="A177" s="171">
        <v>45813</v>
      </c>
      <c r="B177" s="112">
        <v>420.48</v>
      </c>
      <c r="C177" s="112">
        <v>2730984.92</v>
      </c>
      <c r="D177" s="112">
        <v>2112.08</v>
      </c>
      <c r="E177" s="172">
        <v>0</v>
      </c>
      <c r="F177" s="184">
        <v>2733517.48</v>
      </c>
      <c r="G177" s="172">
        <v>31.25</v>
      </c>
      <c r="H177" s="186">
        <v>4646.0899999999983</v>
      </c>
      <c r="I177" s="175">
        <v>6022.4999999999991</v>
      </c>
      <c r="J177" s="172">
        <v>0</v>
      </c>
      <c r="K177" s="185">
        <v>10699.839999999997</v>
      </c>
      <c r="L177" s="177">
        <v>2722817.64</v>
      </c>
      <c r="M177" s="177">
        <v>257642.86000000013</v>
      </c>
      <c r="N177" s="177">
        <v>2465174.7799999998</v>
      </c>
      <c r="O177" s="176">
        <v>0.02</v>
      </c>
      <c r="P177" s="177">
        <v>135.08000000000001</v>
      </c>
      <c r="Q177" s="177">
        <v>2320391.0787</v>
      </c>
      <c r="R177" s="298">
        <v>1.1734304897972025</v>
      </c>
      <c r="S177" s="162"/>
    </row>
    <row r="178" spans="1:19" ht="12" customHeight="1" x14ac:dyDescent="0.2">
      <c r="A178" s="171">
        <v>45814</v>
      </c>
      <c r="B178" s="112">
        <v>420.48</v>
      </c>
      <c r="C178" s="112">
        <v>2731818.67</v>
      </c>
      <c r="D178" s="112">
        <v>2112.08</v>
      </c>
      <c r="E178" s="172">
        <v>0</v>
      </c>
      <c r="F178" s="184">
        <v>2734351.23</v>
      </c>
      <c r="G178" s="172">
        <v>31.25</v>
      </c>
      <c r="H178" s="174">
        <v>4711.5999999999985</v>
      </c>
      <c r="I178" s="175">
        <v>6157.579999999999</v>
      </c>
      <c r="J178" s="172">
        <v>0</v>
      </c>
      <c r="K178" s="185">
        <v>10900.429999999997</v>
      </c>
      <c r="L178" s="177">
        <v>2723450.8</v>
      </c>
      <c r="M178" s="177">
        <v>257326.28000000012</v>
      </c>
      <c r="N178" s="177">
        <v>2466124.5199999996</v>
      </c>
      <c r="O178" s="176">
        <v>0.02</v>
      </c>
      <c r="P178" s="177">
        <v>135.13</v>
      </c>
      <c r="Q178" s="177">
        <v>2320391.0787</v>
      </c>
      <c r="R178" s="298">
        <v>1.1737033575934166</v>
      </c>
      <c r="S178" s="162"/>
    </row>
    <row r="179" spans="1:19" ht="12" customHeight="1" x14ac:dyDescent="0.2">
      <c r="A179" s="171">
        <v>45815</v>
      </c>
      <c r="B179" s="112">
        <v>420.48</v>
      </c>
      <c r="C179" s="112">
        <v>2731902.43</v>
      </c>
      <c r="D179" s="112">
        <v>2112.08</v>
      </c>
      <c r="E179" s="172">
        <v>0</v>
      </c>
      <c r="F179" s="184">
        <v>2734434.99</v>
      </c>
      <c r="G179" s="172">
        <v>31.25</v>
      </c>
      <c r="H179" s="174">
        <v>4777.1099999999988</v>
      </c>
      <c r="I179" s="175">
        <v>6292.7099999999991</v>
      </c>
      <c r="J179" s="172">
        <v>0</v>
      </c>
      <c r="K179" s="185">
        <v>11101.069999999998</v>
      </c>
      <c r="L179" s="177">
        <v>2723333.9200000004</v>
      </c>
      <c r="M179" s="177">
        <v>257384.69000000009</v>
      </c>
      <c r="N179" s="177">
        <v>2465949.2300000004</v>
      </c>
      <c r="O179" s="176">
        <v>0.02</v>
      </c>
      <c r="P179" s="177">
        <v>135.12</v>
      </c>
      <c r="Q179" s="177">
        <v>2320391.0787</v>
      </c>
      <c r="R179" s="298">
        <v>1.1736529867740007</v>
      </c>
      <c r="S179" s="162"/>
    </row>
    <row r="180" spans="1:19" ht="12" customHeight="1" x14ac:dyDescent="0.2">
      <c r="A180" s="171">
        <v>45816</v>
      </c>
      <c r="B180" s="112">
        <v>420.48</v>
      </c>
      <c r="C180" s="112">
        <v>2731902.43</v>
      </c>
      <c r="D180" s="112">
        <v>2112.08</v>
      </c>
      <c r="E180" s="172">
        <v>0</v>
      </c>
      <c r="F180" s="184">
        <v>2734434.99</v>
      </c>
      <c r="G180" s="172">
        <v>31.25</v>
      </c>
      <c r="H180" s="174">
        <v>4842.619999999999</v>
      </c>
      <c r="I180" s="175">
        <v>6427.829999999999</v>
      </c>
      <c r="J180" s="172">
        <v>0</v>
      </c>
      <c r="K180" s="185">
        <v>11301.699999999997</v>
      </c>
      <c r="L180" s="177">
        <v>2723133.29</v>
      </c>
      <c r="M180" s="177">
        <v>257485.0100000001</v>
      </c>
      <c r="N180" s="177">
        <v>2465648.2799999998</v>
      </c>
      <c r="O180" s="176">
        <v>0.02</v>
      </c>
      <c r="P180" s="177">
        <v>135.1</v>
      </c>
      <c r="Q180" s="177">
        <v>2320391.0787</v>
      </c>
      <c r="R180" s="298">
        <v>1.1735665229008019</v>
      </c>
      <c r="S180" s="162"/>
    </row>
    <row r="181" spans="1:19" ht="12" customHeight="1" x14ac:dyDescent="0.2">
      <c r="A181" s="171">
        <v>45817</v>
      </c>
      <c r="B181" s="112">
        <v>921.73</v>
      </c>
      <c r="C181" s="112">
        <v>2732525.18</v>
      </c>
      <c r="D181" s="112">
        <v>1579.58</v>
      </c>
      <c r="E181" s="172">
        <v>0</v>
      </c>
      <c r="F181" s="184">
        <v>2735026.49</v>
      </c>
      <c r="G181" s="172">
        <v>0</v>
      </c>
      <c r="H181" s="174">
        <v>4908.1299999999983</v>
      </c>
      <c r="I181" s="175">
        <v>6562.9299999999994</v>
      </c>
      <c r="J181" s="172">
        <v>0</v>
      </c>
      <c r="K181" s="185">
        <v>11471.059999999998</v>
      </c>
      <c r="L181" s="177">
        <v>2723555.43</v>
      </c>
      <c r="M181" s="177">
        <v>257007.9</v>
      </c>
      <c r="N181" s="177">
        <v>2466547.5300000003</v>
      </c>
      <c r="O181" s="176">
        <v>0.02</v>
      </c>
      <c r="P181" s="177">
        <v>135.15</v>
      </c>
      <c r="Q181" s="177">
        <v>2320391.0787</v>
      </c>
      <c r="R181" s="298">
        <v>1.1737484491303394</v>
      </c>
      <c r="S181" s="162"/>
    </row>
    <row r="182" spans="1:19" ht="12" customHeight="1" x14ac:dyDescent="0.2">
      <c r="A182" s="171">
        <v>45818</v>
      </c>
      <c r="B182" s="112">
        <v>921.73</v>
      </c>
      <c r="C182" s="112">
        <v>2732640.53</v>
      </c>
      <c r="D182" s="112">
        <v>1769.58</v>
      </c>
      <c r="E182" s="172">
        <v>0</v>
      </c>
      <c r="F182" s="184">
        <v>2735331.84</v>
      </c>
      <c r="G182" s="172">
        <v>10.45</v>
      </c>
      <c r="H182" s="174">
        <v>4983.6399999999985</v>
      </c>
      <c r="I182" s="175">
        <v>6698.079999999999</v>
      </c>
      <c r="J182" s="172">
        <v>0</v>
      </c>
      <c r="K182" s="185">
        <v>11692.169999999998</v>
      </c>
      <c r="L182" s="177">
        <v>2723639.67</v>
      </c>
      <c r="M182" s="177">
        <v>256950.10000000003</v>
      </c>
      <c r="N182" s="177">
        <v>2466689.5699999998</v>
      </c>
      <c r="O182" s="176">
        <v>0.02</v>
      </c>
      <c r="P182" s="177">
        <v>135.16</v>
      </c>
      <c r="Q182" s="177">
        <v>2320391.0787</v>
      </c>
      <c r="R182" s="298">
        <v>1.1737847533554215</v>
      </c>
      <c r="S182" s="162"/>
    </row>
    <row r="183" spans="1:19" ht="12" customHeight="1" x14ac:dyDescent="0.2">
      <c r="A183" s="171">
        <v>45819</v>
      </c>
      <c r="B183" s="112">
        <v>921.73</v>
      </c>
      <c r="C183" s="112">
        <v>2732513.8</v>
      </c>
      <c r="D183" s="112">
        <v>1769.58</v>
      </c>
      <c r="E183" s="172">
        <v>0</v>
      </c>
      <c r="F183" s="184">
        <v>2735205.11</v>
      </c>
      <c r="G183" s="172">
        <v>10.45</v>
      </c>
      <c r="H183" s="174">
        <v>5049.1499999999987</v>
      </c>
      <c r="I183" s="175">
        <v>6833.2399999999989</v>
      </c>
      <c r="J183" s="172">
        <v>0</v>
      </c>
      <c r="K183" s="185">
        <v>11892.839999999997</v>
      </c>
      <c r="L183" s="177">
        <v>2723312.27</v>
      </c>
      <c r="M183" s="177">
        <v>257066.84999999998</v>
      </c>
      <c r="N183" s="177">
        <v>2466245.42</v>
      </c>
      <c r="O183" s="176">
        <v>0.02</v>
      </c>
      <c r="P183" s="177">
        <v>135.13999999999999</v>
      </c>
      <c r="Q183" s="177">
        <v>2320391.0787</v>
      </c>
      <c r="R183" s="298">
        <v>1.1736436564502466</v>
      </c>
      <c r="S183" s="162"/>
    </row>
    <row r="184" spans="1:19" ht="12" customHeight="1" x14ac:dyDescent="0.2">
      <c r="A184" s="171">
        <v>45820</v>
      </c>
      <c r="B184" s="112">
        <v>1101.28</v>
      </c>
      <c r="C184" s="112">
        <v>2730367.91</v>
      </c>
      <c r="D184" s="112">
        <v>1579.58</v>
      </c>
      <c r="E184" s="172">
        <v>0</v>
      </c>
      <c r="F184" s="184">
        <v>2733048.77</v>
      </c>
      <c r="G184" s="172">
        <v>0</v>
      </c>
      <c r="H184" s="174">
        <v>5114.6599999999989</v>
      </c>
      <c r="I184" s="175">
        <v>6968.3799999999992</v>
      </c>
      <c r="J184" s="172">
        <v>0</v>
      </c>
      <c r="K184" s="185">
        <v>12083.039999999997</v>
      </c>
      <c r="L184" s="177">
        <v>2720965.73</v>
      </c>
      <c r="M184" s="177">
        <v>258193.19000000012</v>
      </c>
      <c r="N184" s="177">
        <v>2462772.54</v>
      </c>
      <c r="O184" s="176">
        <v>0.02</v>
      </c>
      <c r="P184" s="177">
        <v>134.94999999999999</v>
      </c>
      <c r="Q184" s="177">
        <v>2320391.0787</v>
      </c>
      <c r="R184" s="298">
        <v>1.1726323872631084</v>
      </c>
      <c r="S184" s="162"/>
    </row>
    <row r="185" spans="1:19" ht="12" customHeight="1" x14ac:dyDescent="0.2">
      <c r="A185" s="171">
        <v>45821</v>
      </c>
      <c r="B185" s="112">
        <v>914.61</v>
      </c>
      <c r="C185" s="112">
        <v>2730316.47</v>
      </c>
      <c r="D185" s="112">
        <v>1579.58</v>
      </c>
      <c r="E185" s="172">
        <v>0</v>
      </c>
      <c r="F185" s="184">
        <v>2732810.66</v>
      </c>
      <c r="G185" s="172">
        <v>0</v>
      </c>
      <c r="H185" s="174">
        <v>4994.4899999999989</v>
      </c>
      <c r="I185" s="180">
        <v>7103.329999999999</v>
      </c>
      <c r="J185" s="172">
        <v>0</v>
      </c>
      <c r="K185" s="185">
        <v>12097.819999999998</v>
      </c>
      <c r="L185" s="177">
        <v>2720712.8400000003</v>
      </c>
      <c r="M185" s="177">
        <v>258204.9500000001</v>
      </c>
      <c r="N185" s="177">
        <v>2462507.89</v>
      </c>
      <c r="O185" s="176">
        <v>0.02</v>
      </c>
      <c r="P185" s="177">
        <v>134.93</v>
      </c>
      <c r="Q185" s="177">
        <v>2320391.0787</v>
      </c>
      <c r="R185" s="298">
        <v>1.1725234013243495</v>
      </c>
      <c r="S185" s="162"/>
    </row>
    <row r="186" spans="1:19" ht="12" customHeight="1" x14ac:dyDescent="0.2">
      <c r="A186" s="171">
        <v>45822</v>
      </c>
      <c r="B186" s="112">
        <v>914.61</v>
      </c>
      <c r="C186" s="112">
        <v>2730378.99</v>
      </c>
      <c r="D186" s="112">
        <v>1579.58</v>
      </c>
      <c r="E186" s="172">
        <v>0</v>
      </c>
      <c r="F186" s="184">
        <v>2732873.18</v>
      </c>
      <c r="G186" s="172">
        <v>0</v>
      </c>
      <c r="H186" s="174">
        <v>5059.9899999999989</v>
      </c>
      <c r="I186" s="175">
        <v>7238.2599999999993</v>
      </c>
      <c r="J186" s="172">
        <v>0</v>
      </c>
      <c r="K186" s="185">
        <v>12298.249999999998</v>
      </c>
      <c r="L186" s="177">
        <v>2720574.93</v>
      </c>
      <c r="M186" s="177">
        <v>258273.92000000001</v>
      </c>
      <c r="N186" s="177">
        <v>2462301.0100000002</v>
      </c>
      <c r="O186" s="176">
        <v>0.02</v>
      </c>
      <c r="P186" s="177">
        <v>134.91999999999999</v>
      </c>
      <c r="Q186" s="177">
        <v>2320391.0787</v>
      </c>
      <c r="R186" s="298">
        <v>1.1724639673775179</v>
      </c>
      <c r="S186" s="162"/>
    </row>
    <row r="187" spans="1:19" ht="12" customHeight="1" x14ac:dyDescent="0.2">
      <c r="A187" s="171">
        <v>45823</v>
      </c>
      <c r="B187" s="112">
        <v>914.61</v>
      </c>
      <c r="C187" s="112">
        <v>2730378.99</v>
      </c>
      <c r="D187" s="112">
        <v>1579.58</v>
      </c>
      <c r="E187" s="172">
        <v>0</v>
      </c>
      <c r="F187" s="184">
        <v>2732873.18</v>
      </c>
      <c r="G187" s="172">
        <v>0</v>
      </c>
      <c r="H187" s="174">
        <v>5125.489999999998</v>
      </c>
      <c r="I187" s="175">
        <v>7373.1799999999994</v>
      </c>
      <c r="J187" s="172">
        <v>0</v>
      </c>
      <c r="K187" s="185">
        <v>12498.669999999998</v>
      </c>
      <c r="L187" s="177">
        <v>2720374.5100000002</v>
      </c>
      <c r="M187" s="177">
        <v>258374.13000000018</v>
      </c>
      <c r="N187" s="177">
        <v>2462000.38</v>
      </c>
      <c r="O187" s="176">
        <v>0.02</v>
      </c>
      <c r="P187" s="177">
        <v>134.9</v>
      </c>
      <c r="Q187" s="177">
        <v>2320391.0787</v>
      </c>
      <c r="R187" s="298">
        <v>1.1723775940063048</v>
      </c>
      <c r="S187" s="162"/>
    </row>
    <row r="188" spans="1:19" ht="12" customHeight="1" x14ac:dyDescent="0.2">
      <c r="A188" s="171">
        <v>45824</v>
      </c>
      <c r="B188" s="112">
        <v>905.55</v>
      </c>
      <c r="C188" s="112">
        <v>2730237.02</v>
      </c>
      <c r="D188" s="112">
        <v>1579.58</v>
      </c>
      <c r="E188" s="172">
        <v>0</v>
      </c>
      <c r="F188" s="184">
        <v>2732722.15</v>
      </c>
      <c r="G188" s="172">
        <v>0</v>
      </c>
      <c r="H188" s="174">
        <v>5181.9299999999985</v>
      </c>
      <c r="I188" s="175">
        <v>7508.079999999999</v>
      </c>
      <c r="J188" s="172">
        <v>0</v>
      </c>
      <c r="K188" s="185">
        <v>12690.009999999998</v>
      </c>
      <c r="L188" s="177">
        <v>2720032.14</v>
      </c>
      <c r="M188" s="177">
        <v>258461.86000000013</v>
      </c>
      <c r="N188" s="177">
        <v>2461570.2799999998</v>
      </c>
      <c r="O188" s="176">
        <v>0.02</v>
      </c>
      <c r="P188" s="177">
        <v>134.88</v>
      </c>
      <c r="Q188" s="177">
        <v>2320391.0787</v>
      </c>
      <c r="R188" s="298">
        <v>1.1722300456024419</v>
      </c>
      <c r="S188" s="162"/>
    </row>
    <row r="189" spans="1:19" ht="12" customHeight="1" x14ac:dyDescent="0.2">
      <c r="A189" s="171">
        <v>45825</v>
      </c>
      <c r="B189" s="112">
        <v>905.55</v>
      </c>
      <c r="C189" s="112">
        <v>2730753.06</v>
      </c>
      <c r="D189" s="112">
        <v>1579.58</v>
      </c>
      <c r="E189" s="172">
        <v>0</v>
      </c>
      <c r="F189" s="184">
        <v>2733238.19</v>
      </c>
      <c r="G189" s="172">
        <v>0</v>
      </c>
      <c r="H189" s="174">
        <v>5247.4299999999985</v>
      </c>
      <c r="I189" s="175">
        <v>7642.9599999999991</v>
      </c>
      <c r="J189" s="172">
        <v>0</v>
      </c>
      <c r="K189" s="185">
        <v>12890.389999999998</v>
      </c>
      <c r="L189" s="177">
        <v>2720347.8</v>
      </c>
      <c r="M189" s="177">
        <v>258283.19000000015</v>
      </c>
      <c r="N189" s="177">
        <v>2462064.61</v>
      </c>
      <c r="O189" s="176">
        <v>0.02</v>
      </c>
      <c r="P189" s="177">
        <v>134.91</v>
      </c>
      <c r="Q189" s="177">
        <v>2320391.0787</v>
      </c>
      <c r="R189" s="298">
        <v>1.1723660830156595</v>
      </c>
      <c r="S189" s="162"/>
    </row>
    <row r="190" spans="1:19" ht="12" customHeight="1" x14ac:dyDescent="0.2">
      <c r="A190" s="171">
        <v>45826</v>
      </c>
      <c r="B190" s="112">
        <v>922.33999999999992</v>
      </c>
      <c r="C190" s="112">
        <v>2730410.65</v>
      </c>
      <c r="D190" s="112">
        <v>1579.58</v>
      </c>
      <c r="E190" s="172">
        <v>0</v>
      </c>
      <c r="F190" s="184">
        <v>2732912.57</v>
      </c>
      <c r="G190" s="172">
        <v>0</v>
      </c>
      <c r="H190" s="174">
        <v>5312.9299999999985</v>
      </c>
      <c r="I190" s="175">
        <v>7777.869999999999</v>
      </c>
      <c r="J190" s="172">
        <v>0</v>
      </c>
      <c r="K190" s="185">
        <v>13090.799999999997</v>
      </c>
      <c r="L190" s="177">
        <v>2719821.77</v>
      </c>
      <c r="M190" s="177">
        <v>258436.62000000002</v>
      </c>
      <c r="N190" s="177">
        <v>2461385.15</v>
      </c>
      <c r="O190" s="176">
        <v>0.02</v>
      </c>
      <c r="P190" s="177">
        <v>134.87</v>
      </c>
      <c r="Q190" s="177">
        <v>2320391.0787</v>
      </c>
      <c r="R190" s="298">
        <v>1.1721393841609584</v>
      </c>
      <c r="S190" s="162"/>
    </row>
    <row r="191" spans="1:19" ht="12" customHeight="1" x14ac:dyDescent="0.2">
      <c r="A191" s="171">
        <v>45827</v>
      </c>
      <c r="B191" s="112">
        <v>922.33999999999992</v>
      </c>
      <c r="C191" s="112">
        <v>2729206.05</v>
      </c>
      <c r="D191" s="112">
        <v>1579.58</v>
      </c>
      <c r="E191" s="172">
        <v>0</v>
      </c>
      <c r="F191" s="184">
        <v>2731707.9699999997</v>
      </c>
      <c r="G191" s="172">
        <v>0</v>
      </c>
      <c r="H191" s="174">
        <v>5378.4299999999985</v>
      </c>
      <c r="I191" s="175">
        <v>7912.7399999999989</v>
      </c>
      <c r="J191" s="172">
        <v>0</v>
      </c>
      <c r="K191" s="185">
        <v>13291.169999999998</v>
      </c>
      <c r="L191" s="177">
        <v>2718416.8</v>
      </c>
      <c r="M191" s="177">
        <v>259139.13000000003</v>
      </c>
      <c r="N191" s="177">
        <v>2459277.67</v>
      </c>
      <c r="O191" s="176">
        <v>0.02</v>
      </c>
      <c r="P191" s="177">
        <v>134.75</v>
      </c>
      <c r="Q191" s="177">
        <v>2320391.0787</v>
      </c>
      <c r="R191" s="298">
        <v>1.1715338957099395</v>
      </c>
      <c r="S191" s="162"/>
    </row>
    <row r="192" spans="1:19" ht="12" customHeight="1" x14ac:dyDescent="0.2">
      <c r="A192" s="171">
        <v>45828</v>
      </c>
      <c r="B192" s="112">
        <v>922.33999999999992</v>
      </c>
      <c r="C192" s="112">
        <v>2728053.01</v>
      </c>
      <c r="D192" s="112">
        <v>1579.58</v>
      </c>
      <c r="E192" s="172">
        <v>0</v>
      </c>
      <c r="F192" s="184">
        <v>2730554.9299999997</v>
      </c>
      <c r="G192" s="172">
        <v>0</v>
      </c>
      <c r="H192" s="174">
        <v>5443.9299999999985</v>
      </c>
      <c r="I192" s="175">
        <v>8047.4899999999989</v>
      </c>
      <c r="J192" s="172">
        <v>0</v>
      </c>
      <c r="K192" s="185">
        <v>13491.419999999998</v>
      </c>
      <c r="L192" s="177">
        <v>2717063.51</v>
      </c>
      <c r="M192" s="177">
        <v>259601.95000000016</v>
      </c>
      <c r="N192" s="177">
        <v>2457461.5599999996</v>
      </c>
      <c r="O192" s="176">
        <v>0.02</v>
      </c>
      <c r="P192" s="177">
        <v>134.66</v>
      </c>
      <c r="Q192" s="177">
        <v>2320391.0787</v>
      </c>
      <c r="R192" s="298">
        <v>1.170950679366616</v>
      </c>
      <c r="S192" s="162"/>
    </row>
    <row r="193" spans="1:19" ht="12" customHeight="1" x14ac:dyDescent="0.2">
      <c r="A193" s="171">
        <v>45829</v>
      </c>
      <c r="B193" s="112">
        <v>922.33999999999992</v>
      </c>
      <c r="C193" s="112">
        <v>2727929.5</v>
      </c>
      <c r="D193" s="112">
        <v>1579.58</v>
      </c>
      <c r="E193" s="172">
        <v>0</v>
      </c>
      <c r="F193" s="184">
        <v>2730431.42</v>
      </c>
      <c r="G193" s="172">
        <v>0</v>
      </c>
      <c r="H193" s="174">
        <v>5509.4299999999985</v>
      </c>
      <c r="I193" s="175">
        <v>8182.1499999999987</v>
      </c>
      <c r="J193" s="172">
        <v>0</v>
      </c>
      <c r="K193" s="185">
        <v>13691.579999999998</v>
      </c>
      <c r="L193" s="177">
        <v>2716739.84</v>
      </c>
      <c r="M193" s="177">
        <v>259763.83000000016</v>
      </c>
      <c r="N193" s="177">
        <v>2456976.0099999998</v>
      </c>
      <c r="O193" s="176">
        <v>0.02</v>
      </c>
      <c r="P193" s="177">
        <v>134.63</v>
      </c>
      <c r="Q193" s="177">
        <v>2320391.0787</v>
      </c>
      <c r="R193" s="298">
        <v>1.1708111899490901</v>
      </c>
      <c r="S193" s="162"/>
    </row>
    <row r="194" spans="1:19" ht="12" customHeight="1" x14ac:dyDescent="0.2">
      <c r="A194" s="171">
        <v>45830</v>
      </c>
      <c r="B194" s="112">
        <v>922.33999999999992</v>
      </c>
      <c r="C194" s="112">
        <v>2727929.5</v>
      </c>
      <c r="D194" s="112">
        <v>1579.58</v>
      </c>
      <c r="E194" s="172">
        <v>0</v>
      </c>
      <c r="F194" s="184">
        <v>2730431.42</v>
      </c>
      <c r="G194" s="172">
        <v>0</v>
      </c>
      <c r="H194" s="174">
        <v>5574.9199999999983</v>
      </c>
      <c r="I194" s="175">
        <v>8316.7799999999988</v>
      </c>
      <c r="J194" s="172">
        <v>0</v>
      </c>
      <c r="K194" s="185">
        <v>13891.699999999997</v>
      </c>
      <c r="L194" s="177">
        <v>2716539.7199999997</v>
      </c>
      <c r="M194" s="177">
        <v>259863.90999999997</v>
      </c>
      <c r="N194" s="177">
        <v>2456675.8099999996</v>
      </c>
      <c r="O194" s="176">
        <v>0.02</v>
      </c>
      <c r="P194" s="177">
        <v>134.61000000000001</v>
      </c>
      <c r="Q194" s="177">
        <v>2320391.0787</v>
      </c>
      <c r="R194" s="298">
        <v>1.1707249458664279</v>
      </c>
      <c r="S194" s="162"/>
    </row>
    <row r="195" spans="1:19" ht="12" customHeight="1" x14ac:dyDescent="0.2">
      <c r="A195" s="171">
        <v>45831</v>
      </c>
      <c r="B195" s="112">
        <v>922.33999999999992</v>
      </c>
      <c r="C195" s="112">
        <v>2701179.31</v>
      </c>
      <c r="D195" s="112">
        <v>25061.580000000038</v>
      </c>
      <c r="E195" s="172">
        <v>0</v>
      </c>
      <c r="F195" s="184">
        <v>2727163.23</v>
      </c>
      <c r="G195" s="172">
        <v>184.32</v>
      </c>
      <c r="H195" s="174">
        <v>5660.409999999998</v>
      </c>
      <c r="I195" s="175">
        <v>8451.39</v>
      </c>
      <c r="J195" s="172">
        <v>0</v>
      </c>
      <c r="K195" s="185">
        <v>14296.119999999997</v>
      </c>
      <c r="L195" s="177">
        <v>2712867.11</v>
      </c>
      <c r="M195" s="177">
        <v>261058.56000000003</v>
      </c>
      <c r="N195" s="177">
        <v>2451808.5499999998</v>
      </c>
      <c r="O195" s="176">
        <v>0.02</v>
      </c>
      <c r="P195" s="177">
        <v>134.35</v>
      </c>
      <c r="Q195" s="177">
        <v>2320391.0787</v>
      </c>
      <c r="R195" s="298">
        <v>1.1691421911171478</v>
      </c>
      <c r="S195" s="162"/>
    </row>
    <row r="196" spans="1:19" ht="12" customHeight="1" x14ac:dyDescent="0.2">
      <c r="A196" s="171">
        <v>45832</v>
      </c>
      <c r="B196" s="112">
        <v>922.33999999999992</v>
      </c>
      <c r="C196" s="112">
        <v>2699745.55</v>
      </c>
      <c r="D196" s="112">
        <v>27219.580000000038</v>
      </c>
      <c r="E196" s="172">
        <v>0</v>
      </c>
      <c r="F196" s="184">
        <v>2727887.4699999997</v>
      </c>
      <c r="G196" s="172">
        <v>201.26</v>
      </c>
      <c r="H196" s="174">
        <v>5735.8999999999978</v>
      </c>
      <c r="I196" s="175">
        <v>8585.74</v>
      </c>
      <c r="J196" s="172">
        <v>0</v>
      </c>
      <c r="K196" s="185">
        <v>14522.899999999998</v>
      </c>
      <c r="L196" s="177">
        <v>2713364.57</v>
      </c>
      <c r="M196" s="177">
        <v>396410.84000000014</v>
      </c>
      <c r="N196" s="177">
        <v>2316953.7299999995</v>
      </c>
      <c r="O196" s="176">
        <v>0.02</v>
      </c>
      <c r="P196" s="177">
        <v>126.96</v>
      </c>
      <c r="Q196" s="177">
        <v>2320391.0787</v>
      </c>
      <c r="R196" s="298">
        <v>1.1693565773921883</v>
      </c>
      <c r="S196" s="162"/>
    </row>
    <row r="197" spans="1:19" ht="12" customHeight="1" x14ac:dyDescent="0.2">
      <c r="A197" s="171">
        <v>45833</v>
      </c>
      <c r="B197" s="112">
        <v>18469.09</v>
      </c>
      <c r="C197" s="112">
        <v>2700283.54</v>
      </c>
      <c r="D197" s="112">
        <v>3737.58</v>
      </c>
      <c r="E197" s="172">
        <v>0</v>
      </c>
      <c r="F197" s="184">
        <v>2722490.21</v>
      </c>
      <c r="G197" s="172">
        <v>16.939999999999998</v>
      </c>
      <c r="H197" s="174">
        <v>4591.3900000000003</v>
      </c>
      <c r="I197" s="175">
        <v>4172.2699999999995</v>
      </c>
      <c r="J197" s="172">
        <v>0</v>
      </c>
      <c r="K197" s="185">
        <v>8780.5999999999985</v>
      </c>
      <c r="L197" s="177">
        <v>2713709.61</v>
      </c>
      <c r="M197" s="177">
        <v>396174.21000000008</v>
      </c>
      <c r="N197" s="177">
        <v>2317535.4</v>
      </c>
      <c r="O197" s="176">
        <v>0.02</v>
      </c>
      <c r="P197" s="177">
        <v>126.99</v>
      </c>
      <c r="Q197" s="177">
        <v>2320391.0787</v>
      </c>
      <c r="R197" s="298">
        <v>1.169505276464154</v>
      </c>
      <c r="S197" s="162"/>
    </row>
    <row r="198" spans="1:19" ht="12" customHeight="1" x14ac:dyDescent="0.2">
      <c r="A198" s="171">
        <v>45834</v>
      </c>
      <c r="B198" s="112">
        <v>20610.149999999998</v>
      </c>
      <c r="C198" s="112">
        <v>2700053.7954175998</v>
      </c>
      <c r="D198" s="112">
        <v>1579.58</v>
      </c>
      <c r="E198" s="172">
        <v>0</v>
      </c>
      <c r="F198" s="184">
        <v>2722243.5254175998</v>
      </c>
      <c r="G198" s="172">
        <v>0</v>
      </c>
      <c r="H198" s="174">
        <v>4656.88</v>
      </c>
      <c r="I198" s="175">
        <v>4299.26</v>
      </c>
      <c r="J198" s="172">
        <v>0</v>
      </c>
      <c r="K198" s="185">
        <v>8956.14</v>
      </c>
      <c r="L198" s="177">
        <v>2713287.3854175997</v>
      </c>
      <c r="M198" s="177">
        <v>396155.77000000019</v>
      </c>
      <c r="N198" s="177">
        <v>2317131.6154175997</v>
      </c>
      <c r="O198" s="176">
        <v>0.02</v>
      </c>
      <c r="P198" s="177">
        <v>126.97</v>
      </c>
      <c r="Q198" s="177">
        <v>2320391.0787</v>
      </c>
      <c r="R198" s="298">
        <v>1.1693233137828301</v>
      </c>
      <c r="S198" s="162"/>
    </row>
    <row r="199" spans="1:19" ht="12" customHeight="1" x14ac:dyDescent="0.2">
      <c r="A199" s="171">
        <v>45835</v>
      </c>
      <c r="B199" s="112">
        <v>20610.149999999998</v>
      </c>
      <c r="C199" s="112">
        <v>2700706.36</v>
      </c>
      <c r="D199" s="112">
        <v>1579.58</v>
      </c>
      <c r="E199" s="172">
        <v>0</v>
      </c>
      <c r="F199" s="184">
        <v>2722896.09</v>
      </c>
      <c r="G199" s="172">
        <v>0</v>
      </c>
      <c r="H199" s="174">
        <v>4722.37</v>
      </c>
      <c r="I199" s="175">
        <v>4426.2300000000005</v>
      </c>
      <c r="J199" s="172">
        <v>0</v>
      </c>
      <c r="K199" s="185">
        <v>9148.6</v>
      </c>
      <c r="L199" s="177">
        <v>2713747.4899999998</v>
      </c>
      <c r="M199" s="177">
        <v>395748.36000000016</v>
      </c>
      <c r="N199" s="177">
        <v>2317999.1299999994</v>
      </c>
      <c r="O199" s="176">
        <v>0.02</v>
      </c>
      <c r="P199" s="177">
        <v>127.01</v>
      </c>
      <c r="Q199" s="177">
        <v>2320391.0787</v>
      </c>
      <c r="R199" s="298">
        <v>1.1695216012985095</v>
      </c>
      <c r="S199" s="162"/>
    </row>
    <row r="200" spans="1:19" ht="12" customHeight="1" x14ac:dyDescent="0.2">
      <c r="A200" s="171">
        <v>45836</v>
      </c>
      <c r="B200" s="112">
        <v>20610.149999999998</v>
      </c>
      <c r="C200" s="112">
        <v>2700525.66</v>
      </c>
      <c r="D200" s="112">
        <v>1579.58</v>
      </c>
      <c r="E200" s="172">
        <v>0</v>
      </c>
      <c r="F200" s="184">
        <v>2722715.39</v>
      </c>
      <c r="G200" s="172">
        <v>0</v>
      </c>
      <c r="H200" s="174">
        <v>4787.8600000000006</v>
      </c>
      <c r="I200" s="175">
        <v>4553.24</v>
      </c>
      <c r="J200" s="172">
        <v>0</v>
      </c>
      <c r="K200" s="185">
        <v>9341.1</v>
      </c>
      <c r="L200" s="177">
        <v>2713374.29</v>
      </c>
      <c r="M200" s="177">
        <v>395914.06000000017</v>
      </c>
      <c r="N200" s="177">
        <v>2317460.23</v>
      </c>
      <c r="O200" s="176">
        <v>0.02</v>
      </c>
      <c r="P200" s="177">
        <v>126.98</v>
      </c>
      <c r="Q200" s="177">
        <v>2320391.0787</v>
      </c>
      <c r="R200" s="298">
        <v>1.1693607663412364</v>
      </c>
      <c r="S200" s="162"/>
    </row>
    <row r="201" spans="1:19" ht="12" customHeight="1" x14ac:dyDescent="0.2">
      <c r="A201" s="171">
        <v>45837</v>
      </c>
      <c r="B201" s="112">
        <v>20610.149999999998</v>
      </c>
      <c r="C201" s="112">
        <v>2700510.01</v>
      </c>
      <c r="D201" s="112">
        <v>1579.58</v>
      </c>
      <c r="E201" s="172">
        <v>0</v>
      </c>
      <c r="F201" s="184">
        <v>2722699.7399999998</v>
      </c>
      <c r="G201" s="172">
        <v>0</v>
      </c>
      <c r="H201" s="174">
        <v>4853.3500000000004</v>
      </c>
      <c r="I201" s="175">
        <v>4680.22</v>
      </c>
      <c r="J201" s="172">
        <v>0</v>
      </c>
      <c r="K201" s="185">
        <v>9533.57</v>
      </c>
      <c r="L201" s="177">
        <v>2713166.17</v>
      </c>
      <c r="M201" s="177">
        <v>396002.49000000022</v>
      </c>
      <c r="N201" s="177">
        <v>2317163.6799999997</v>
      </c>
      <c r="O201" s="176">
        <v>0.02</v>
      </c>
      <c r="P201" s="177">
        <v>126.97</v>
      </c>
      <c r="Q201" s="177">
        <v>2320391.0787</v>
      </c>
      <c r="R201" s="298">
        <v>1.1692710745638843</v>
      </c>
      <c r="S201" s="162"/>
    </row>
    <row r="202" spans="1:19" ht="12" customHeight="1" x14ac:dyDescent="0.2">
      <c r="A202" s="171">
        <v>45838</v>
      </c>
      <c r="B202" s="112">
        <v>20602.099999999999</v>
      </c>
      <c r="C202" s="112">
        <v>2701063.4</v>
      </c>
      <c r="D202" s="112">
        <v>1579.58</v>
      </c>
      <c r="E202" s="172">
        <v>0</v>
      </c>
      <c r="F202" s="184">
        <v>2723245.08</v>
      </c>
      <c r="G202" s="172">
        <v>0</v>
      </c>
      <c r="H202" s="174">
        <v>4918.8</v>
      </c>
      <c r="I202" s="175">
        <v>4799.2</v>
      </c>
      <c r="J202" s="172">
        <v>0</v>
      </c>
      <c r="K202" s="185">
        <v>9718</v>
      </c>
      <c r="L202" s="177">
        <v>2713527.08</v>
      </c>
      <c r="M202" s="177">
        <v>395754.2300000001</v>
      </c>
      <c r="N202" s="177">
        <v>2317772.85</v>
      </c>
      <c r="O202" s="176">
        <v>0.02</v>
      </c>
      <c r="P202" s="177">
        <v>127</v>
      </c>
      <c r="Q202" s="177">
        <v>2320391.0787</v>
      </c>
      <c r="R202" s="298">
        <v>1.1694266130001907</v>
      </c>
      <c r="S202" s="162"/>
    </row>
    <row r="203" spans="1:19" ht="12" customHeight="1" x14ac:dyDescent="0.2">
      <c r="A203" s="181" t="s">
        <v>230</v>
      </c>
      <c r="B203" s="182">
        <f>AVERAGE(B173:B202)</f>
        <v>4658.4469999999992</v>
      </c>
      <c r="C203" s="182">
        <f t="shared" ref="C203:R203" si="10">AVERAGE(C173:C202)</f>
        <v>2722639.8268472543</v>
      </c>
      <c r="D203" s="182">
        <f t="shared" si="10"/>
        <v>3390.3300000000036</v>
      </c>
      <c r="E203" s="182">
        <f t="shared" si="10"/>
        <v>0</v>
      </c>
      <c r="F203" s="182">
        <f t="shared" si="10"/>
        <v>2730688.6038472527</v>
      </c>
      <c r="G203" s="182">
        <f t="shared" si="10"/>
        <v>19.322333333333336</v>
      </c>
      <c r="H203" s="182">
        <f t="shared" si="10"/>
        <v>4989.6866666666647</v>
      </c>
      <c r="I203" s="182">
        <f t="shared" si="10"/>
        <v>6525.7773333333325</v>
      </c>
      <c r="J203" s="182">
        <f t="shared" si="10"/>
        <v>0</v>
      </c>
      <c r="K203" s="182">
        <f t="shared" si="10"/>
        <v>11534.78633333333</v>
      </c>
      <c r="L203" s="182">
        <f t="shared" si="10"/>
        <v>2719153.8175139199</v>
      </c>
      <c r="M203" s="182">
        <f>AVERAGE(M173:M202)</f>
        <v>290578.70033333346</v>
      </c>
      <c r="N203" s="182">
        <f>AVERAGE(N173:N202)</f>
        <v>2428575.1171805868</v>
      </c>
      <c r="O203" s="183">
        <f>AVERAGE(O173:O202)</f>
        <v>2.0000000000000007E-2</v>
      </c>
      <c r="P203" s="182">
        <f>AVERAGE(P173:P202)</f>
        <v>133.07266666666666</v>
      </c>
      <c r="Q203" s="182">
        <f t="shared" si="10"/>
        <v>2320391.0786999995</v>
      </c>
      <c r="R203" s="182">
        <f t="shared" si="10"/>
        <v>1.171851522131057</v>
      </c>
      <c r="S203" s="162"/>
    </row>
    <row r="204" spans="1:19" ht="12" customHeight="1" x14ac:dyDescent="0.2">
      <c r="A204" s="181" t="s">
        <v>231</v>
      </c>
      <c r="B204" s="182">
        <f>SUM(B173:B202)</f>
        <v>139753.40999999997</v>
      </c>
      <c r="C204" s="182">
        <f t="shared" ref="C204:R204" si="11">SUM(C173:C202)</f>
        <v>81679194.805417627</v>
      </c>
      <c r="D204" s="182">
        <f t="shared" si="11"/>
        <v>101709.90000000011</v>
      </c>
      <c r="E204" s="182">
        <f t="shared" si="11"/>
        <v>0</v>
      </c>
      <c r="F204" s="182">
        <f t="shared" si="11"/>
        <v>81920658.115417585</v>
      </c>
      <c r="G204" s="182">
        <f t="shared" si="11"/>
        <v>579.67000000000007</v>
      </c>
      <c r="H204" s="182">
        <f t="shared" si="11"/>
        <v>149690.59999999995</v>
      </c>
      <c r="I204" s="182">
        <f t="shared" si="11"/>
        <v>195773.31999999998</v>
      </c>
      <c r="J204" s="182">
        <f t="shared" si="11"/>
        <v>0</v>
      </c>
      <c r="K204" s="182">
        <f t="shared" si="11"/>
        <v>346043.58999999991</v>
      </c>
      <c r="L204" s="182">
        <f t="shared" si="11"/>
        <v>81574614.525417596</v>
      </c>
      <c r="M204" s="182">
        <f t="shared" si="11"/>
        <v>8717361.0100000035</v>
      </c>
      <c r="N204" s="182">
        <f t="shared" si="11"/>
        <v>72857253.515417606</v>
      </c>
      <c r="O204" s="183"/>
      <c r="P204" s="182">
        <f>SUM(P173:P202)</f>
        <v>3992.18</v>
      </c>
      <c r="Q204" s="182">
        <f t="shared" si="11"/>
        <v>69611732.360999987</v>
      </c>
      <c r="R204" s="182">
        <f t="shared" si="11"/>
        <v>35.155545663931711</v>
      </c>
      <c r="S204" s="162"/>
    </row>
    <row r="205" spans="1:19" ht="12" customHeight="1" x14ac:dyDescent="0.2">
      <c r="A205" s="171">
        <v>45839</v>
      </c>
      <c r="B205" s="112">
        <v>20602.099999999962</v>
      </c>
      <c r="C205" s="112">
        <v>2699961.99</v>
      </c>
      <c r="D205" s="112">
        <v>1579.5799999998417</v>
      </c>
      <c r="E205" s="112">
        <v>0</v>
      </c>
      <c r="F205" s="112">
        <v>2722143.66</v>
      </c>
      <c r="G205" s="112">
        <v>0</v>
      </c>
      <c r="H205" s="112">
        <v>4982.7699999999095</v>
      </c>
      <c r="I205" s="112">
        <v>4926.1999999999989</v>
      </c>
      <c r="J205" s="112">
        <v>0</v>
      </c>
      <c r="K205" s="112">
        <v>9908.9699999999084</v>
      </c>
      <c r="L205" s="112">
        <v>2712234.7</v>
      </c>
      <c r="M205" s="112">
        <v>396332.58999999985</v>
      </c>
      <c r="N205" s="112">
        <v>2315902.1100000003</v>
      </c>
      <c r="O205" s="176">
        <v>0.02</v>
      </c>
      <c r="P205" s="112">
        <v>126.9</v>
      </c>
      <c r="Q205" s="112">
        <v>2320391.0786999995</v>
      </c>
      <c r="R205" s="296">
        <v>1.168869646542311</v>
      </c>
      <c r="S205" s="162"/>
    </row>
    <row r="206" spans="1:19" ht="12" customHeight="1" x14ac:dyDescent="0.2">
      <c r="A206" s="171">
        <v>45840</v>
      </c>
      <c r="B206" s="112">
        <v>20602.099999999999</v>
      </c>
      <c r="C206" s="112">
        <v>2700799.88</v>
      </c>
      <c r="D206" s="112">
        <v>1579.58</v>
      </c>
      <c r="E206" s="112">
        <v>0</v>
      </c>
      <c r="F206" s="112">
        <v>2722981.56</v>
      </c>
      <c r="G206" s="112">
        <v>0</v>
      </c>
      <c r="H206" s="112">
        <v>5046.95</v>
      </c>
      <c r="I206" s="112">
        <v>5053.1000000000004</v>
      </c>
      <c r="J206" s="112">
        <v>0</v>
      </c>
      <c r="K206" s="112">
        <v>10100.049999999999</v>
      </c>
      <c r="L206" s="112">
        <v>2712881.5100000002</v>
      </c>
      <c r="M206" s="112">
        <v>395930.99000000011</v>
      </c>
      <c r="N206" s="112">
        <v>2316950.52</v>
      </c>
      <c r="O206" s="176">
        <v>0.02</v>
      </c>
      <c r="P206" s="112">
        <v>126.96</v>
      </c>
      <c r="Q206" s="112">
        <v>2320391.0787</v>
      </c>
      <c r="R206" s="296">
        <v>1.1691483969675893</v>
      </c>
      <c r="S206" s="162"/>
    </row>
    <row r="207" spans="1:19" ht="12" customHeight="1" x14ac:dyDescent="0.2">
      <c r="A207" s="171">
        <v>45841</v>
      </c>
      <c r="B207" s="112">
        <v>20659.419999999998</v>
      </c>
      <c r="C207" s="112">
        <v>2701343.16</v>
      </c>
      <c r="D207" s="112">
        <v>1579.58</v>
      </c>
      <c r="E207" s="112">
        <v>0</v>
      </c>
      <c r="F207" s="112">
        <v>2723582.16</v>
      </c>
      <c r="G207" s="112">
        <v>0</v>
      </c>
      <c r="H207" s="112">
        <v>5111.1400000000003</v>
      </c>
      <c r="I207" s="112">
        <v>5180.0600000000004</v>
      </c>
      <c r="J207" s="112">
        <v>0</v>
      </c>
      <c r="K207" s="112">
        <v>10291.200000000001</v>
      </c>
      <c r="L207" s="112">
        <v>2713290.96</v>
      </c>
      <c r="M207" s="112">
        <v>395647.97000000009</v>
      </c>
      <c r="N207" s="112">
        <v>2317642.9899999998</v>
      </c>
      <c r="O207" s="176">
        <v>0.02</v>
      </c>
      <c r="P207" s="112">
        <v>126.99</v>
      </c>
      <c r="Q207" s="112">
        <v>2320391.0787</v>
      </c>
      <c r="R207" s="296">
        <v>1.169324854291425</v>
      </c>
      <c r="S207" s="162"/>
    </row>
    <row r="208" spans="1:19" ht="12" customHeight="1" x14ac:dyDescent="0.2">
      <c r="A208" s="171">
        <v>45842</v>
      </c>
      <c r="B208" s="112">
        <v>20659.419999999998</v>
      </c>
      <c r="C208" s="112">
        <v>2700673.31</v>
      </c>
      <c r="D208" s="112">
        <v>1579.58</v>
      </c>
      <c r="E208" s="112">
        <v>0</v>
      </c>
      <c r="F208" s="112">
        <v>2722912.31</v>
      </c>
      <c r="G208" s="112">
        <v>0</v>
      </c>
      <c r="H208" s="112">
        <v>5175.33</v>
      </c>
      <c r="I208" s="112">
        <v>5307.05</v>
      </c>
      <c r="J208" s="112">
        <v>0</v>
      </c>
      <c r="K208" s="112">
        <v>10482.380000000001</v>
      </c>
      <c r="L208" s="112">
        <v>2712429.93</v>
      </c>
      <c r="M208" s="112">
        <v>396047.17000000016</v>
      </c>
      <c r="N208" s="112">
        <v>2316382.7599999998</v>
      </c>
      <c r="O208" s="176">
        <v>0.02</v>
      </c>
      <c r="P208" s="112">
        <v>126.93</v>
      </c>
      <c r="Q208" s="112">
        <v>2320391.0787</v>
      </c>
      <c r="R208" s="296">
        <v>1.1689537832215939</v>
      </c>
      <c r="S208" s="162"/>
    </row>
    <row r="209" spans="1:19" ht="12" customHeight="1" x14ac:dyDescent="0.2">
      <c r="A209" s="171">
        <v>45843</v>
      </c>
      <c r="B209" s="112">
        <v>20659.419999999998</v>
      </c>
      <c r="C209" s="112">
        <v>2700657.66</v>
      </c>
      <c r="D209" s="112">
        <v>1579.58</v>
      </c>
      <c r="E209" s="112">
        <v>0</v>
      </c>
      <c r="F209" s="112">
        <v>2722896.66</v>
      </c>
      <c r="G209" s="112">
        <v>0</v>
      </c>
      <c r="H209" s="112">
        <v>5239.5200000000004</v>
      </c>
      <c r="I209" s="112">
        <v>5433.98</v>
      </c>
      <c r="J209" s="112">
        <v>0</v>
      </c>
      <c r="K209" s="112">
        <v>10673.5</v>
      </c>
      <c r="L209" s="112">
        <v>2712223.16</v>
      </c>
      <c r="M209" s="112">
        <v>396134.94000000018</v>
      </c>
      <c r="N209" s="112">
        <v>2316088.2199999997</v>
      </c>
      <c r="O209" s="176">
        <v>0.02</v>
      </c>
      <c r="P209" s="112">
        <v>126.91</v>
      </c>
      <c r="Q209" s="112">
        <v>2320391.0787</v>
      </c>
      <c r="R209" s="296">
        <v>1.1688646732427208</v>
      </c>
      <c r="S209" s="162"/>
    </row>
    <row r="210" spans="1:19" ht="12" customHeight="1" x14ac:dyDescent="0.2">
      <c r="A210" s="171">
        <v>45844</v>
      </c>
      <c r="B210" s="112">
        <v>20659.419999999998</v>
      </c>
      <c r="C210" s="112">
        <v>2700636.79</v>
      </c>
      <c r="D210" s="112">
        <v>1579.58</v>
      </c>
      <c r="E210" s="112">
        <v>0</v>
      </c>
      <c r="F210" s="112">
        <v>2722875.79</v>
      </c>
      <c r="G210" s="112">
        <v>0</v>
      </c>
      <c r="H210" s="112">
        <v>5303.7</v>
      </c>
      <c r="I210" s="112">
        <v>5560.89</v>
      </c>
      <c r="J210" s="112">
        <v>0</v>
      </c>
      <c r="K210" s="112">
        <v>10864.59</v>
      </c>
      <c r="L210" s="112">
        <v>2712011.2</v>
      </c>
      <c r="M210" s="112">
        <v>396220.05999999994</v>
      </c>
      <c r="N210" s="112">
        <v>2315791.14</v>
      </c>
      <c r="O210" s="176">
        <v>0.02</v>
      </c>
      <c r="P210" s="112">
        <v>126.89</v>
      </c>
      <c r="Q210" s="112">
        <v>2320391.0787</v>
      </c>
      <c r="R210" s="296">
        <v>1.168773326571918</v>
      </c>
      <c r="S210" s="162"/>
    </row>
    <row r="211" spans="1:19" ht="12" customHeight="1" x14ac:dyDescent="0.2">
      <c r="A211" s="171">
        <v>45845</v>
      </c>
      <c r="B211" s="112">
        <v>15236.919999999998</v>
      </c>
      <c r="C211" s="112">
        <v>2701840.48</v>
      </c>
      <c r="D211" s="112">
        <v>1579.58</v>
      </c>
      <c r="E211" s="112">
        <v>0</v>
      </c>
      <c r="F211" s="112">
        <v>2718656.98</v>
      </c>
      <c r="G211" s="112">
        <v>0</v>
      </c>
      <c r="H211" s="112">
        <v>3939.08</v>
      </c>
      <c r="I211" s="112">
        <v>1695.58</v>
      </c>
      <c r="J211" s="112">
        <v>0</v>
      </c>
      <c r="K211" s="112">
        <v>5634.66</v>
      </c>
      <c r="L211" s="112">
        <v>2713022.32</v>
      </c>
      <c r="M211" s="112">
        <v>395604.97000000003</v>
      </c>
      <c r="N211" s="112">
        <v>2317417.3499999996</v>
      </c>
      <c r="O211" s="176">
        <v>0.02</v>
      </c>
      <c r="P211" s="112">
        <v>126.98</v>
      </c>
      <c r="Q211" s="112">
        <v>2320391.0787</v>
      </c>
      <c r="R211" s="296">
        <v>1.1692090807037456</v>
      </c>
      <c r="S211" s="162"/>
    </row>
    <row r="212" spans="1:19" ht="12" customHeight="1" x14ac:dyDescent="0.2">
      <c r="A212" s="171">
        <v>45846</v>
      </c>
      <c r="B212" s="112">
        <v>15236.919999999998</v>
      </c>
      <c r="C212" s="112">
        <v>2700450.03</v>
      </c>
      <c r="D212" s="112">
        <v>1579.58</v>
      </c>
      <c r="E212" s="112">
        <v>0</v>
      </c>
      <c r="F212" s="112">
        <v>2717266.53</v>
      </c>
      <c r="G212" s="112">
        <v>0</v>
      </c>
      <c r="H212" s="112">
        <v>4003.27</v>
      </c>
      <c r="I212" s="112">
        <v>1822.56</v>
      </c>
      <c r="J212" s="112">
        <v>0</v>
      </c>
      <c r="K212" s="112">
        <v>5825.83</v>
      </c>
      <c r="L212" s="112">
        <v>2711440.6999999997</v>
      </c>
      <c r="M212" s="112">
        <v>396317.4800000001</v>
      </c>
      <c r="N212" s="112">
        <v>2315123.2199999997</v>
      </c>
      <c r="O212" s="176">
        <v>0.02</v>
      </c>
      <c r="P212" s="112">
        <v>126.86</v>
      </c>
      <c r="Q212" s="112">
        <v>2320391.0787</v>
      </c>
      <c r="R212" s="296">
        <v>1.1685274628443605</v>
      </c>
      <c r="S212" s="162"/>
    </row>
    <row r="213" spans="1:19" ht="12" customHeight="1" x14ac:dyDescent="0.2">
      <c r="A213" s="171">
        <v>45847</v>
      </c>
      <c r="B213" s="112">
        <v>15236.919999999998</v>
      </c>
      <c r="C213" s="112">
        <v>2701697.98</v>
      </c>
      <c r="D213" s="112">
        <v>1579.58</v>
      </c>
      <c r="E213" s="112">
        <v>0</v>
      </c>
      <c r="F213" s="112">
        <v>2718514.48</v>
      </c>
      <c r="G213" s="112">
        <v>0</v>
      </c>
      <c r="H213" s="112">
        <v>4067.45</v>
      </c>
      <c r="I213" s="112">
        <v>1949.42</v>
      </c>
      <c r="J213" s="112">
        <v>0</v>
      </c>
      <c r="K213" s="112">
        <v>6016.87</v>
      </c>
      <c r="L213" s="112">
        <v>2712497.61</v>
      </c>
      <c r="M213" s="112">
        <v>395710.8400000002</v>
      </c>
      <c r="N213" s="112">
        <v>2316786.7699999996</v>
      </c>
      <c r="O213" s="176">
        <v>0.02</v>
      </c>
      <c r="P213" s="112">
        <v>126.95</v>
      </c>
      <c r="Q213" s="112">
        <v>2320391.0787</v>
      </c>
      <c r="R213" s="296">
        <v>1.1689829507186684</v>
      </c>
      <c r="S213" s="162"/>
    </row>
    <row r="214" spans="1:19" ht="12" customHeight="1" x14ac:dyDescent="0.2">
      <c r="A214" s="171">
        <v>45848</v>
      </c>
      <c r="B214" s="112">
        <v>15236.92</v>
      </c>
      <c r="C214" s="112">
        <v>2701233.61</v>
      </c>
      <c r="D214" s="112">
        <v>1579.58</v>
      </c>
      <c r="E214" s="112">
        <v>0</v>
      </c>
      <c r="F214" s="112">
        <v>2718050.11</v>
      </c>
      <c r="G214" s="112">
        <v>0</v>
      </c>
      <c r="H214" s="112">
        <v>4131.6400000000003</v>
      </c>
      <c r="I214" s="112">
        <v>2076.3699999999994</v>
      </c>
      <c r="J214" s="112">
        <v>0</v>
      </c>
      <c r="K214" s="112">
        <v>6208.01</v>
      </c>
      <c r="L214" s="112">
        <v>2711842.1</v>
      </c>
      <c r="M214" s="112">
        <v>396007.2300000001</v>
      </c>
      <c r="N214" s="112">
        <v>2315834.87</v>
      </c>
      <c r="O214" s="176">
        <v>0.02</v>
      </c>
      <c r="P214" s="112">
        <v>126.9</v>
      </c>
      <c r="Q214" s="112">
        <v>2320391.0787</v>
      </c>
      <c r="R214" s="296">
        <v>1.1687004509254151</v>
      </c>
      <c r="S214" s="162"/>
    </row>
    <row r="215" spans="1:19" ht="12" customHeight="1" x14ac:dyDescent="0.2">
      <c r="A215" s="171">
        <v>45849</v>
      </c>
      <c r="B215" s="112">
        <v>15236.92</v>
      </c>
      <c r="C215" s="112">
        <v>2701493.37</v>
      </c>
      <c r="D215" s="112">
        <v>1579.58</v>
      </c>
      <c r="E215" s="112">
        <v>0</v>
      </c>
      <c r="F215" s="112">
        <v>2718309.87</v>
      </c>
      <c r="G215" s="112">
        <v>0</v>
      </c>
      <c r="H215" s="112">
        <v>4195.82</v>
      </c>
      <c r="I215" s="112">
        <v>2203.2699999999995</v>
      </c>
      <c r="J215" s="112">
        <v>0</v>
      </c>
      <c r="K215" s="112">
        <v>6399.0899999999992</v>
      </c>
      <c r="L215" s="112">
        <v>2711910.7800000003</v>
      </c>
      <c r="M215" s="112">
        <v>395936.41000000015</v>
      </c>
      <c r="N215" s="112">
        <v>2315974.37</v>
      </c>
      <c r="O215" s="176">
        <v>0.02</v>
      </c>
      <c r="P215" s="112">
        <v>126.9</v>
      </c>
      <c r="Q215" s="112">
        <v>2320391.0787</v>
      </c>
      <c r="R215" s="296">
        <v>1.168730049384326</v>
      </c>
      <c r="S215" s="162"/>
    </row>
    <row r="216" spans="1:19" ht="12" customHeight="1" x14ac:dyDescent="0.2">
      <c r="A216" s="171">
        <v>45850</v>
      </c>
      <c r="B216" s="112">
        <v>15236.92</v>
      </c>
      <c r="C216" s="112">
        <v>2701472.5</v>
      </c>
      <c r="D216" s="112">
        <v>1579.58</v>
      </c>
      <c r="E216" s="112">
        <v>0</v>
      </c>
      <c r="F216" s="112">
        <v>2718289</v>
      </c>
      <c r="G216" s="112">
        <v>0</v>
      </c>
      <c r="H216" s="112">
        <v>4260</v>
      </c>
      <c r="I216" s="112">
        <v>2330.1699999999996</v>
      </c>
      <c r="J216" s="112">
        <v>0</v>
      </c>
      <c r="K216" s="112">
        <v>6590.17</v>
      </c>
      <c r="L216" s="112">
        <v>2711698.83</v>
      </c>
      <c r="M216" s="112">
        <v>396021.51000000013</v>
      </c>
      <c r="N216" s="112">
        <v>2315677.3199999998</v>
      </c>
      <c r="O216" s="176">
        <v>0.02</v>
      </c>
      <c r="P216" s="112">
        <v>126.89</v>
      </c>
      <c r="Q216" s="112">
        <v>2320391.0787</v>
      </c>
      <c r="R216" s="296">
        <v>1.1686387070231412</v>
      </c>
      <c r="S216" s="162"/>
    </row>
    <row r="217" spans="1:19" ht="12" customHeight="1" x14ac:dyDescent="0.2">
      <c r="A217" s="171">
        <v>45851</v>
      </c>
      <c r="B217" s="112">
        <v>15236.92</v>
      </c>
      <c r="C217" s="112">
        <v>2701456.85</v>
      </c>
      <c r="D217" s="112">
        <v>1579.58</v>
      </c>
      <c r="E217" s="112">
        <v>0</v>
      </c>
      <c r="F217" s="112">
        <v>2718273.35</v>
      </c>
      <c r="G217" s="112">
        <v>0</v>
      </c>
      <c r="H217" s="112">
        <v>4324.18</v>
      </c>
      <c r="I217" s="112">
        <v>2457.06</v>
      </c>
      <c r="J217" s="112">
        <v>0</v>
      </c>
      <c r="K217" s="112">
        <v>6781.24</v>
      </c>
      <c r="L217" s="112">
        <v>2711492.11</v>
      </c>
      <c r="M217" s="112">
        <v>396109.23</v>
      </c>
      <c r="N217" s="112">
        <v>2315382.88</v>
      </c>
      <c r="O217" s="176">
        <v>0.02</v>
      </c>
      <c r="P217" s="112">
        <v>126.87</v>
      </c>
      <c r="Q217" s="112">
        <v>2320391.0787</v>
      </c>
      <c r="R217" s="296">
        <v>1.1685496185923601</v>
      </c>
      <c r="S217" s="162"/>
    </row>
    <row r="218" spans="1:19" ht="12" customHeight="1" x14ac:dyDescent="0.2">
      <c r="A218" s="171">
        <v>45852</v>
      </c>
      <c r="B218" s="112">
        <v>15236.92</v>
      </c>
      <c r="C218" s="112">
        <v>2702157.98</v>
      </c>
      <c r="D218" s="112">
        <v>1579.58</v>
      </c>
      <c r="E218" s="112">
        <v>0</v>
      </c>
      <c r="F218" s="112">
        <v>2718974.48</v>
      </c>
      <c r="G218" s="112">
        <v>0</v>
      </c>
      <c r="H218" s="112">
        <v>4388.3599999999997</v>
      </c>
      <c r="I218" s="112">
        <v>2583.9299999999998</v>
      </c>
      <c r="J218" s="112">
        <v>0</v>
      </c>
      <c r="K218" s="112">
        <v>6972.2899999999991</v>
      </c>
      <c r="L218" s="112">
        <v>2712002.19</v>
      </c>
      <c r="M218" s="112">
        <v>395854.20000000007</v>
      </c>
      <c r="N218" s="112">
        <v>2316147.9899999998</v>
      </c>
      <c r="O218" s="176">
        <v>0.02</v>
      </c>
      <c r="P218" s="112">
        <v>126.91</v>
      </c>
      <c r="Q218" s="112">
        <v>2320391.0787</v>
      </c>
      <c r="R218" s="296">
        <v>1.1687694436057736</v>
      </c>
      <c r="S218" s="162"/>
    </row>
    <row r="219" spans="1:19" ht="12" customHeight="1" x14ac:dyDescent="0.2">
      <c r="A219" s="171">
        <v>45853</v>
      </c>
      <c r="B219" s="112">
        <v>15227.77</v>
      </c>
      <c r="C219" s="112">
        <v>2702837.6</v>
      </c>
      <c r="D219" s="112">
        <v>1579.58</v>
      </c>
      <c r="E219" s="112">
        <v>0</v>
      </c>
      <c r="F219" s="112">
        <v>2719644.95</v>
      </c>
      <c r="G219" s="112">
        <v>0</v>
      </c>
      <c r="H219" s="112">
        <v>4443.3900000000003</v>
      </c>
      <c r="I219" s="112">
        <v>2710.8399999999997</v>
      </c>
      <c r="J219" s="112">
        <v>0</v>
      </c>
      <c r="K219" s="112">
        <v>7154.23</v>
      </c>
      <c r="L219" s="112">
        <v>2712490.72</v>
      </c>
      <c r="M219" s="112">
        <v>395557.74000000017</v>
      </c>
      <c r="N219" s="112">
        <v>2316932.98</v>
      </c>
      <c r="O219" s="176">
        <v>0.02</v>
      </c>
      <c r="P219" s="112">
        <v>126.96</v>
      </c>
      <c r="Q219" s="112">
        <v>2320391.0787</v>
      </c>
      <c r="R219" s="296">
        <v>1.1689799813916171</v>
      </c>
      <c r="S219" s="162"/>
    </row>
    <row r="220" spans="1:19" ht="12" customHeight="1" x14ac:dyDescent="0.2">
      <c r="A220" s="171">
        <v>45854</v>
      </c>
      <c r="B220" s="112">
        <v>15227.77</v>
      </c>
      <c r="C220" s="112">
        <v>2703706.72</v>
      </c>
      <c r="D220" s="112">
        <v>1579.58</v>
      </c>
      <c r="E220" s="112">
        <v>0</v>
      </c>
      <c r="F220" s="112">
        <v>2720514.0700000003</v>
      </c>
      <c r="G220" s="112">
        <v>0</v>
      </c>
      <c r="H220" s="112">
        <v>4507.58</v>
      </c>
      <c r="I220" s="112">
        <v>2837.7999999999997</v>
      </c>
      <c r="J220" s="112">
        <v>0</v>
      </c>
      <c r="K220" s="112">
        <v>7345.3799999999992</v>
      </c>
      <c r="L220" s="112">
        <v>2713168.6900000004</v>
      </c>
      <c r="M220" s="112">
        <v>397748.85000000021</v>
      </c>
      <c r="N220" s="112">
        <v>2315419.8400000003</v>
      </c>
      <c r="O220" s="176">
        <v>0.02</v>
      </c>
      <c r="P220" s="112">
        <v>126.87</v>
      </c>
      <c r="Q220" s="112">
        <v>2320391.0787</v>
      </c>
      <c r="R220" s="296">
        <v>1.1692721605877119</v>
      </c>
      <c r="S220" s="162"/>
    </row>
    <row r="221" spans="1:19" ht="12" customHeight="1" x14ac:dyDescent="0.2">
      <c r="A221" s="171">
        <v>45855</v>
      </c>
      <c r="B221" s="112">
        <v>14726.77</v>
      </c>
      <c r="C221" s="112">
        <v>2704959.37</v>
      </c>
      <c r="D221" s="112">
        <v>1579.58</v>
      </c>
      <c r="E221" s="112">
        <v>0</v>
      </c>
      <c r="F221" s="112">
        <v>2721265.72</v>
      </c>
      <c r="G221" s="112">
        <v>0</v>
      </c>
      <c r="H221" s="112">
        <v>4571.7700000000004</v>
      </c>
      <c r="I221" s="112">
        <v>2964.6699999999996</v>
      </c>
      <c r="J221" s="112">
        <v>0</v>
      </c>
      <c r="K221" s="112">
        <v>7536.4400000000005</v>
      </c>
      <c r="L221" s="112">
        <v>2713729.2800000003</v>
      </c>
      <c r="M221" s="112">
        <v>397421.65</v>
      </c>
      <c r="N221" s="112">
        <v>2316307.6300000004</v>
      </c>
      <c r="O221" s="176">
        <v>0.02</v>
      </c>
      <c r="P221" s="112">
        <v>126.92</v>
      </c>
      <c r="Q221" s="112">
        <v>2320391.0787</v>
      </c>
      <c r="R221" s="296">
        <v>1.1695137534834723</v>
      </c>
      <c r="S221" s="162"/>
    </row>
    <row r="222" spans="1:19" ht="12" customHeight="1" x14ac:dyDescent="0.2">
      <c r="A222" s="171">
        <v>45856</v>
      </c>
      <c r="B222" s="112">
        <v>14726.77</v>
      </c>
      <c r="C222" s="112">
        <v>2705140.3</v>
      </c>
      <c r="D222" s="112">
        <v>1579.58</v>
      </c>
      <c r="E222" s="112">
        <v>0</v>
      </c>
      <c r="F222" s="112">
        <v>2721446.65</v>
      </c>
      <c r="G222" s="112">
        <v>0</v>
      </c>
      <c r="H222" s="112">
        <v>4635.96</v>
      </c>
      <c r="I222" s="112">
        <v>3091.5899999999997</v>
      </c>
      <c r="J222" s="112">
        <v>0</v>
      </c>
      <c r="K222" s="112">
        <v>7727.5499999999993</v>
      </c>
      <c r="L222" s="112">
        <v>2713719.1</v>
      </c>
      <c r="M222" s="112">
        <v>397390.19000000006</v>
      </c>
      <c r="N222" s="112">
        <v>2316328.91</v>
      </c>
      <c r="O222" s="176">
        <v>0.02</v>
      </c>
      <c r="P222" s="112">
        <v>126.92</v>
      </c>
      <c r="Q222" s="112">
        <v>2320391.0787</v>
      </c>
      <c r="R222" s="296">
        <v>1.1695093662919798</v>
      </c>
      <c r="S222" s="162"/>
    </row>
    <row r="223" spans="1:19" ht="12" customHeight="1" x14ac:dyDescent="0.2">
      <c r="A223" s="171">
        <v>45857</v>
      </c>
      <c r="B223" s="112">
        <v>14726.77</v>
      </c>
      <c r="C223" s="112">
        <v>2705140.3</v>
      </c>
      <c r="D223" s="112">
        <v>1579.58</v>
      </c>
      <c r="E223" s="112">
        <v>0</v>
      </c>
      <c r="F223" s="112">
        <v>2721446.65</v>
      </c>
      <c r="G223" s="112">
        <v>0</v>
      </c>
      <c r="H223" s="112">
        <v>4700.1500000000005</v>
      </c>
      <c r="I223" s="112">
        <v>3218.5099999999998</v>
      </c>
      <c r="J223" s="112">
        <v>0</v>
      </c>
      <c r="K223" s="112">
        <v>7918.66</v>
      </c>
      <c r="L223" s="112">
        <v>2713527.9899999998</v>
      </c>
      <c r="M223" s="112">
        <v>397485.74</v>
      </c>
      <c r="N223" s="112">
        <v>2316042.25</v>
      </c>
      <c r="O223" s="176">
        <v>0.02</v>
      </c>
      <c r="P223" s="112">
        <v>126.91</v>
      </c>
      <c r="Q223" s="112">
        <v>2320391.0787</v>
      </c>
      <c r="R223" s="296">
        <v>1.1694270051754616</v>
      </c>
      <c r="S223" s="162"/>
    </row>
    <row r="224" spans="1:19" ht="12" customHeight="1" x14ac:dyDescent="0.2">
      <c r="A224" s="171">
        <v>45858</v>
      </c>
      <c r="B224" s="112">
        <v>14726.77</v>
      </c>
      <c r="C224" s="112">
        <v>2705140.3</v>
      </c>
      <c r="D224" s="112">
        <v>1579.58</v>
      </c>
      <c r="E224" s="112">
        <v>0</v>
      </c>
      <c r="F224" s="112">
        <v>2721446.65</v>
      </c>
      <c r="G224" s="112">
        <v>0</v>
      </c>
      <c r="H224" s="112">
        <v>4764.34</v>
      </c>
      <c r="I224" s="112">
        <v>3345.4199999999996</v>
      </c>
      <c r="J224" s="112">
        <v>0</v>
      </c>
      <c r="K224" s="112">
        <v>8109.76</v>
      </c>
      <c r="L224" s="112">
        <v>2713336.89</v>
      </c>
      <c r="M224" s="112">
        <v>397581.30000000016</v>
      </c>
      <c r="N224" s="112">
        <v>2315755.59</v>
      </c>
      <c r="O224" s="176">
        <v>0.02</v>
      </c>
      <c r="P224" s="112">
        <v>126.89</v>
      </c>
      <c r="Q224" s="112">
        <v>2320391.0787</v>
      </c>
      <c r="R224" s="296">
        <v>1.1693446483685621</v>
      </c>
      <c r="S224" s="162"/>
    </row>
    <row r="225" spans="1:19" ht="12" customHeight="1" x14ac:dyDescent="0.2">
      <c r="A225" s="171">
        <v>45859</v>
      </c>
      <c r="B225" s="112">
        <v>14726.77</v>
      </c>
      <c r="C225" s="112">
        <v>2706287.67</v>
      </c>
      <c r="D225" s="112">
        <v>1579.58</v>
      </c>
      <c r="E225" s="112">
        <v>0</v>
      </c>
      <c r="F225" s="112">
        <v>2722594.02</v>
      </c>
      <c r="G225" s="112">
        <v>0</v>
      </c>
      <c r="H225" s="112">
        <v>4828.53</v>
      </c>
      <c r="I225" s="112">
        <v>3472.3099999999995</v>
      </c>
      <c r="J225" s="112">
        <v>0</v>
      </c>
      <c r="K225" s="112">
        <v>8300.84</v>
      </c>
      <c r="L225" s="112">
        <v>2714293.18</v>
      </c>
      <c r="M225" s="112">
        <v>261340.57000000018</v>
      </c>
      <c r="N225" s="112">
        <v>2452952.61</v>
      </c>
      <c r="O225" s="176">
        <v>0.02</v>
      </c>
      <c r="P225" s="112">
        <v>134.41</v>
      </c>
      <c r="Q225" s="112">
        <v>2320391.0787</v>
      </c>
      <c r="R225" s="296">
        <v>1.1697567728629108</v>
      </c>
      <c r="S225" s="162"/>
    </row>
    <row r="226" spans="1:19" ht="12" customHeight="1" x14ac:dyDescent="0.2">
      <c r="A226" s="171">
        <v>45860</v>
      </c>
      <c r="B226" s="112">
        <v>14726.77</v>
      </c>
      <c r="C226" s="112">
        <v>2705729.69</v>
      </c>
      <c r="D226" s="112">
        <v>1579.58</v>
      </c>
      <c r="E226" s="112">
        <v>0</v>
      </c>
      <c r="F226" s="112">
        <v>2722036.04</v>
      </c>
      <c r="G226" s="112">
        <v>0</v>
      </c>
      <c r="H226" s="112">
        <v>4892.72</v>
      </c>
      <c r="I226" s="112">
        <v>3606.7199999999993</v>
      </c>
      <c r="J226" s="112">
        <v>0</v>
      </c>
      <c r="K226" s="112">
        <v>8499.4399999999987</v>
      </c>
      <c r="L226" s="112">
        <v>2713536.6</v>
      </c>
      <c r="M226" s="112">
        <v>397409.87000000005</v>
      </c>
      <c r="N226" s="112">
        <v>2316126.73</v>
      </c>
      <c r="O226" s="176">
        <v>0.02</v>
      </c>
      <c r="P226" s="112">
        <v>126.91</v>
      </c>
      <c r="Q226" s="112">
        <v>2320391.0787</v>
      </c>
      <c r="R226" s="296">
        <v>1.1694307157568715</v>
      </c>
      <c r="S226" s="162"/>
    </row>
    <row r="227" spans="1:19" ht="12" customHeight="1" x14ac:dyDescent="0.2">
      <c r="A227" s="171">
        <v>45861</v>
      </c>
      <c r="B227" s="112">
        <v>14726.77</v>
      </c>
      <c r="C227" s="112">
        <v>2705932.08</v>
      </c>
      <c r="D227" s="112">
        <v>1579.58</v>
      </c>
      <c r="E227" s="112">
        <v>0</v>
      </c>
      <c r="F227" s="112">
        <v>2722238.43</v>
      </c>
      <c r="G227" s="112">
        <v>0</v>
      </c>
      <c r="H227" s="112">
        <v>4956.91</v>
      </c>
      <c r="I227" s="112">
        <v>3733.6299999999992</v>
      </c>
      <c r="J227" s="112">
        <v>0</v>
      </c>
      <c r="K227" s="112">
        <v>8690.5399999999991</v>
      </c>
      <c r="L227" s="112">
        <v>2713547.89</v>
      </c>
      <c r="M227" s="112">
        <v>397444.51</v>
      </c>
      <c r="N227" s="112">
        <v>2316103.38</v>
      </c>
      <c r="O227" s="176">
        <v>0.02</v>
      </c>
      <c r="P227" s="112">
        <v>126.91</v>
      </c>
      <c r="Q227" s="112">
        <v>2320391.0787</v>
      </c>
      <c r="R227" s="296">
        <v>1.1694355813160022</v>
      </c>
      <c r="S227" s="162"/>
    </row>
    <row r="228" spans="1:19" ht="12" customHeight="1" x14ac:dyDescent="0.2">
      <c r="A228" s="171">
        <v>45862</v>
      </c>
      <c r="B228" s="112">
        <v>14726.77</v>
      </c>
      <c r="C228" s="112">
        <v>2707196.86</v>
      </c>
      <c r="D228" s="112">
        <v>1579.58</v>
      </c>
      <c r="E228" s="112">
        <v>0</v>
      </c>
      <c r="F228" s="112">
        <v>2723503.21</v>
      </c>
      <c r="G228" s="112">
        <v>0</v>
      </c>
      <c r="H228" s="112">
        <v>5021.1000000000004</v>
      </c>
      <c r="I228" s="112">
        <v>3860.5399999999991</v>
      </c>
      <c r="J228" s="112">
        <v>0</v>
      </c>
      <c r="K228" s="112">
        <v>8881.64</v>
      </c>
      <c r="L228" s="112">
        <v>2714621.57</v>
      </c>
      <c r="M228" s="112">
        <v>261358.95000000007</v>
      </c>
      <c r="N228" s="112">
        <v>2453262.6199999996</v>
      </c>
      <c r="O228" s="176">
        <v>0.02</v>
      </c>
      <c r="P228" s="112">
        <v>134.43</v>
      </c>
      <c r="Q228" s="112">
        <v>2320391.0787</v>
      </c>
      <c r="R228" s="296">
        <v>1.1698982964203033</v>
      </c>
      <c r="S228" s="162"/>
    </row>
    <row r="229" spans="1:19" ht="12" customHeight="1" x14ac:dyDescent="0.2">
      <c r="A229" s="171">
        <v>45863</v>
      </c>
      <c r="B229" s="112">
        <v>14726.77</v>
      </c>
      <c r="C229" s="112">
        <v>2707338.3</v>
      </c>
      <c r="D229" s="112">
        <v>1579.58</v>
      </c>
      <c r="E229" s="112">
        <v>0</v>
      </c>
      <c r="F229" s="112">
        <v>2723644.65</v>
      </c>
      <c r="G229" s="112">
        <v>0</v>
      </c>
      <c r="H229" s="112">
        <v>5085.29</v>
      </c>
      <c r="I229" s="112">
        <v>3994.97</v>
      </c>
      <c r="J229" s="112">
        <v>0</v>
      </c>
      <c r="K229" s="112">
        <v>9080.26</v>
      </c>
      <c r="L229" s="112">
        <v>2714564.39</v>
      </c>
      <c r="M229" s="112">
        <v>261352.47000000018</v>
      </c>
      <c r="N229" s="112">
        <v>2453211.92</v>
      </c>
      <c r="O229" s="176">
        <v>0.02</v>
      </c>
      <c r="P229" s="112">
        <v>134.41999999999999</v>
      </c>
      <c r="Q229" s="112">
        <v>2320391.0787</v>
      </c>
      <c r="R229" s="296">
        <v>1.169873654022509</v>
      </c>
      <c r="S229" s="162"/>
    </row>
    <row r="230" spans="1:19" ht="12" customHeight="1" x14ac:dyDescent="0.2">
      <c r="A230" s="171">
        <v>45864</v>
      </c>
      <c r="B230" s="112">
        <v>14726.77</v>
      </c>
      <c r="C230" s="112">
        <v>2707338.3</v>
      </c>
      <c r="D230" s="112">
        <v>1579.58</v>
      </c>
      <c r="E230" s="112">
        <v>0</v>
      </c>
      <c r="F230" s="112">
        <v>2723644.65</v>
      </c>
      <c r="G230" s="112">
        <v>0</v>
      </c>
      <c r="H230" s="112">
        <v>5149.4800000000005</v>
      </c>
      <c r="I230" s="112">
        <v>4129.3899999999985</v>
      </c>
      <c r="J230" s="112">
        <v>0</v>
      </c>
      <c r="K230" s="112">
        <v>9278.869999999999</v>
      </c>
      <c r="L230" s="112">
        <v>2714365.78</v>
      </c>
      <c r="M230" s="112">
        <v>261451.78000000014</v>
      </c>
      <c r="N230" s="112">
        <v>2452913.9999999995</v>
      </c>
      <c r="O230" s="176">
        <v>0.02</v>
      </c>
      <c r="P230" s="112">
        <v>134.41</v>
      </c>
      <c r="Q230" s="112">
        <v>2320391.0787</v>
      </c>
      <c r="R230" s="296">
        <v>1.1697880606922193</v>
      </c>
      <c r="S230" s="162"/>
    </row>
    <row r="231" spans="1:19" ht="12" customHeight="1" x14ac:dyDescent="0.2">
      <c r="A231" s="171">
        <v>45865</v>
      </c>
      <c r="B231" s="112">
        <v>14726.77</v>
      </c>
      <c r="C231" s="112">
        <v>2707338.3</v>
      </c>
      <c r="D231" s="112">
        <v>1579.58</v>
      </c>
      <c r="E231" s="112">
        <v>0</v>
      </c>
      <c r="F231" s="112">
        <v>2723644.65</v>
      </c>
      <c r="G231" s="112">
        <v>0</v>
      </c>
      <c r="H231" s="112">
        <v>5213.67</v>
      </c>
      <c r="I231" s="112">
        <v>4263.7999999999984</v>
      </c>
      <c r="J231" s="112">
        <v>0</v>
      </c>
      <c r="K231" s="112">
        <v>9477.4699999999975</v>
      </c>
      <c r="L231" s="112">
        <v>2714167.1799999997</v>
      </c>
      <c r="M231" s="112">
        <v>261551.09000000008</v>
      </c>
      <c r="N231" s="112">
        <v>2452616.09</v>
      </c>
      <c r="O231" s="176">
        <v>0.02</v>
      </c>
      <c r="P231" s="112">
        <v>134.38999999999999</v>
      </c>
      <c r="Q231" s="112">
        <v>2320391.0787</v>
      </c>
      <c r="R231" s="296">
        <v>1.1697024716715481</v>
      </c>
      <c r="S231" s="162"/>
    </row>
    <row r="232" spans="1:19" ht="12" customHeight="1" x14ac:dyDescent="0.2">
      <c r="A232" s="171">
        <v>45866</v>
      </c>
      <c r="B232" s="112">
        <v>14726.77</v>
      </c>
      <c r="C232" s="112">
        <v>2707991.72</v>
      </c>
      <c r="D232" s="112">
        <v>1579.58</v>
      </c>
      <c r="E232" s="112">
        <v>0</v>
      </c>
      <c r="F232" s="112">
        <v>2724298.0700000003</v>
      </c>
      <c r="G232" s="112">
        <v>0</v>
      </c>
      <c r="H232" s="112">
        <v>5277.8600000000006</v>
      </c>
      <c r="I232" s="112">
        <v>4398.1899999999987</v>
      </c>
      <c r="J232" s="112">
        <v>0</v>
      </c>
      <c r="K232" s="112">
        <v>9676.0499999999993</v>
      </c>
      <c r="L232" s="112">
        <v>2714622.0200000005</v>
      </c>
      <c r="M232" s="112">
        <v>261235.00000000015</v>
      </c>
      <c r="N232" s="112">
        <v>2453387.0200000005</v>
      </c>
      <c r="O232" s="176">
        <v>0.02</v>
      </c>
      <c r="P232" s="112">
        <v>134.43</v>
      </c>
      <c r="Q232" s="112">
        <v>2320391.0787</v>
      </c>
      <c r="R232" s="296">
        <v>1.1698984903531298</v>
      </c>
      <c r="S232" s="162"/>
    </row>
    <row r="233" spans="1:19" ht="12" customHeight="1" x14ac:dyDescent="0.2">
      <c r="A233" s="171">
        <v>45867</v>
      </c>
      <c r="B233" s="112">
        <v>14726.77</v>
      </c>
      <c r="C233" s="112">
        <v>2708505.12</v>
      </c>
      <c r="D233" s="112">
        <v>1579.58</v>
      </c>
      <c r="E233" s="112">
        <v>0</v>
      </c>
      <c r="F233" s="112">
        <v>2724811.47</v>
      </c>
      <c r="G233" s="112">
        <v>0</v>
      </c>
      <c r="H233" s="112">
        <v>5342.05</v>
      </c>
      <c r="I233" s="112">
        <v>4532.619999999999</v>
      </c>
      <c r="J233" s="112">
        <v>0</v>
      </c>
      <c r="K233" s="112">
        <v>9874.6699999999983</v>
      </c>
      <c r="L233" s="112">
        <v>2714936.8000000003</v>
      </c>
      <c r="M233" s="112">
        <v>261020.21</v>
      </c>
      <c r="N233" s="112">
        <v>2453916.5900000003</v>
      </c>
      <c r="O233" s="176">
        <v>0.02</v>
      </c>
      <c r="P233" s="112">
        <v>134.46</v>
      </c>
      <c r="Q233" s="112">
        <v>2320391.0787</v>
      </c>
      <c r="R233" s="296">
        <v>1.1700341485199317</v>
      </c>
      <c r="S233" s="162"/>
    </row>
    <row r="234" spans="1:19" ht="12" customHeight="1" x14ac:dyDescent="0.2">
      <c r="A234" s="171">
        <v>45868</v>
      </c>
      <c r="B234" s="112">
        <v>14726.77</v>
      </c>
      <c r="C234" s="112">
        <v>2708743.6143559502</v>
      </c>
      <c r="D234" s="112">
        <v>1579.58</v>
      </c>
      <c r="E234" s="112"/>
      <c r="F234" s="112">
        <v>2725049.9643559502</v>
      </c>
      <c r="G234" s="112">
        <v>0</v>
      </c>
      <c r="H234" s="112">
        <v>5406.24</v>
      </c>
      <c r="I234" s="112">
        <v>4667.08</v>
      </c>
      <c r="J234" s="112">
        <v>0</v>
      </c>
      <c r="K234" s="112">
        <v>10073.32</v>
      </c>
      <c r="L234" s="112">
        <v>2714976.6443559504</v>
      </c>
      <c r="M234" s="112">
        <v>260958.53000000003</v>
      </c>
      <c r="N234" s="112">
        <v>2454018.1143559506</v>
      </c>
      <c r="O234" s="176">
        <v>0.02</v>
      </c>
      <c r="P234" s="112">
        <v>134.47</v>
      </c>
      <c r="Q234" s="112">
        <v>2320391.0787</v>
      </c>
      <c r="R234" s="296">
        <v>1.1700513199167346</v>
      </c>
      <c r="S234" s="162"/>
    </row>
    <row r="235" spans="1:19" ht="12" customHeight="1" x14ac:dyDescent="0.2">
      <c r="A235" s="171">
        <v>45869</v>
      </c>
      <c r="B235" s="112">
        <v>14706.87</v>
      </c>
      <c r="C235" s="112">
        <v>2711519.91</v>
      </c>
      <c r="D235" s="112">
        <v>1579.58</v>
      </c>
      <c r="E235" s="112">
        <v>0</v>
      </c>
      <c r="F235" s="112">
        <v>2727806.3600000003</v>
      </c>
      <c r="G235" s="112">
        <v>0</v>
      </c>
      <c r="H235" s="112">
        <v>5470.43</v>
      </c>
      <c r="I235" s="112">
        <v>4801.5499999999993</v>
      </c>
      <c r="J235" s="112">
        <v>0</v>
      </c>
      <c r="K235" s="112">
        <v>10271.98</v>
      </c>
      <c r="L235" s="112">
        <v>2717534.3800000004</v>
      </c>
      <c r="M235" s="112">
        <v>259648.36000000016</v>
      </c>
      <c r="N235" s="112">
        <v>2457886.02</v>
      </c>
      <c r="O235" s="176">
        <v>0.02</v>
      </c>
      <c r="P235" s="112">
        <v>134.68</v>
      </c>
      <c r="Q235" s="112">
        <v>2320391.0787</v>
      </c>
      <c r="R235" s="296">
        <v>1.1711536063664321</v>
      </c>
      <c r="S235" s="162"/>
    </row>
    <row r="236" spans="1:19" ht="12" customHeight="1" x14ac:dyDescent="0.2">
      <c r="A236" s="181" t="s">
        <v>384</v>
      </c>
      <c r="B236" s="182">
        <v>497074.43000000028</v>
      </c>
      <c r="C236" s="182">
        <v>83826721.744355932</v>
      </c>
      <c r="D236" s="182">
        <v>48966.980000000032</v>
      </c>
      <c r="E236" s="182">
        <v>0</v>
      </c>
      <c r="F236" s="182">
        <v>84372763.154355958</v>
      </c>
      <c r="G236" s="182">
        <v>0</v>
      </c>
      <c r="H236" s="182">
        <v>148436.68</v>
      </c>
      <c r="I236" s="182">
        <v>112209.26999999999</v>
      </c>
      <c r="J236" s="182">
        <v>0</v>
      </c>
      <c r="K236" s="182">
        <v>260645.95000000004</v>
      </c>
      <c r="L236" s="182">
        <v>84112117.204355955</v>
      </c>
      <c r="M236" s="182">
        <v>11071832.4</v>
      </c>
      <c r="N236" s="182">
        <v>73040284.804355949</v>
      </c>
      <c r="O236" s="183">
        <v>0.02</v>
      </c>
      <c r="P236" s="182">
        <v>4002.2299999999991</v>
      </c>
      <c r="Q236" s="182">
        <v>71932123.439699993</v>
      </c>
      <c r="R236" s="182">
        <v>36.249112477832746</v>
      </c>
      <c r="S236" s="162"/>
    </row>
    <row r="237" spans="1:19" ht="12" customHeight="1" x14ac:dyDescent="0.2">
      <c r="A237" s="181" t="s">
        <v>485</v>
      </c>
      <c r="B237" s="182">
        <v>16034.659032258074</v>
      </c>
      <c r="C237" s="182">
        <v>2704087.7982050302</v>
      </c>
      <c r="D237" s="182">
        <v>1579.5800000000011</v>
      </c>
      <c r="E237" s="182">
        <v>0</v>
      </c>
      <c r="F237" s="182">
        <v>2721702.0372372889</v>
      </c>
      <c r="G237" s="182">
        <v>0</v>
      </c>
      <c r="H237" s="182">
        <v>4788.28</v>
      </c>
      <c r="I237" s="182">
        <v>3619.6538709677416</v>
      </c>
      <c r="J237" s="182">
        <v>0</v>
      </c>
      <c r="K237" s="182">
        <v>8407.9338709677431</v>
      </c>
      <c r="L237" s="182">
        <v>2713294.103366321</v>
      </c>
      <c r="M237" s="182">
        <v>357155.88387096778</v>
      </c>
      <c r="N237" s="182">
        <v>2356138.2194953533</v>
      </c>
      <c r="O237" s="176"/>
      <c r="P237" s="182">
        <v>129.10419354838706</v>
      </c>
      <c r="Q237" s="182">
        <f>AVERAGE(Q205:Q235)</f>
        <v>2320391.0787</v>
      </c>
      <c r="R237" s="182">
        <v>1.1693262089623466</v>
      </c>
      <c r="S237" s="162"/>
    </row>
    <row r="238" spans="1:19" ht="12" customHeight="1" x14ac:dyDescent="0.2">
      <c r="A238" s="171">
        <v>45870</v>
      </c>
      <c r="B238" s="112">
        <v>14706.87</v>
      </c>
      <c r="C238" s="112">
        <v>2707337.15</v>
      </c>
      <c r="D238" s="112">
        <v>1579.58</v>
      </c>
      <c r="E238" s="112">
        <v>0</v>
      </c>
      <c r="F238" s="112">
        <v>2723623.6</v>
      </c>
      <c r="G238" s="112">
        <v>0</v>
      </c>
      <c r="H238" s="112">
        <v>5535.03</v>
      </c>
      <c r="I238" s="112">
        <v>4943.9099999999989</v>
      </c>
      <c r="J238" s="112">
        <v>0</v>
      </c>
      <c r="K238" s="112">
        <v>10478.939999999999</v>
      </c>
      <c r="L238" s="112">
        <v>2713144.66</v>
      </c>
      <c r="M238" s="112">
        <v>397511.80999999994</v>
      </c>
      <c r="N238" s="112">
        <v>2315632.85</v>
      </c>
      <c r="O238" s="176">
        <v>0.02</v>
      </c>
      <c r="P238" s="112">
        <v>126.88</v>
      </c>
      <c r="Q238" s="112">
        <v>2320391.0787</v>
      </c>
      <c r="R238" s="296">
        <v>1.1692618045747878</v>
      </c>
      <c r="S238" s="162"/>
    </row>
    <row r="239" spans="1:19" ht="12" customHeight="1" x14ac:dyDescent="0.2">
      <c r="A239" s="171">
        <v>45871</v>
      </c>
      <c r="B239" s="112">
        <v>14706.87</v>
      </c>
      <c r="C239" s="112">
        <v>2707337.15</v>
      </c>
      <c r="D239" s="112">
        <v>1579.58</v>
      </c>
      <c r="E239" s="112">
        <v>0</v>
      </c>
      <c r="F239" s="112">
        <v>2723623.6</v>
      </c>
      <c r="G239" s="112">
        <v>0</v>
      </c>
      <c r="H239" s="112">
        <v>5599.22</v>
      </c>
      <c r="I239" s="112">
        <v>5070.79</v>
      </c>
      <c r="J239" s="112">
        <v>0</v>
      </c>
      <c r="K239" s="112">
        <v>10670.01</v>
      </c>
      <c r="L239" s="112">
        <v>2712953.5900000003</v>
      </c>
      <c r="M239" s="112">
        <v>397611.25</v>
      </c>
      <c r="N239" s="112">
        <v>2315342.3400000003</v>
      </c>
      <c r="O239" s="176">
        <v>0.02</v>
      </c>
      <c r="P239" s="112">
        <v>126.87</v>
      </c>
      <c r="Q239" s="112">
        <v>2320391.0787</v>
      </c>
      <c r="R239" s="296">
        <v>1.1691794606967432</v>
      </c>
      <c r="S239" s="162"/>
    </row>
    <row r="240" spans="1:19" ht="12" customHeight="1" x14ac:dyDescent="0.2">
      <c r="A240" s="171">
        <v>45872</v>
      </c>
      <c r="B240" s="112">
        <v>14706.87</v>
      </c>
      <c r="C240" s="112">
        <v>2707337.15</v>
      </c>
      <c r="D240" s="112">
        <v>1579.58</v>
      </c>
      <c r="E240" s="112">
        <v>0</v>
      </c>
      <c r="F240" s="112">
        <v>2723623.6</v>
      </c>
      <c r="G240" s="112">
        <v>0</v>
      </c>
      <c r="H240" s="112">
        <v>5663.41</v>
      </c>
      <c r="I240" s="112">
        <v>5197.66</v>
      </c>
      <c r="J240" s="112">
        <v>0</v>
      </c>
      <c r="K240" s="112">
        <v>10861.07</v>
      </c>
      <c r="L240" s="112">
        <v>2712762.5300000003</v>
      </c>
      <c r="M240" s="112">
        <v>397706.7800000002</v>
      </c>
      <c r="N240" s="112">
        <v>2315055.75</v>
      </c>
      <c r="O240" s="176">
        <v>0.02</v>
      </c>
      <c r="P240" s="112">
        <v>126.85</v>
      </c>
      <c r="Q240" s="112">
        <v>2320391.0787</v>
      </c>
      <c r="R240" s="296">
        <v>1.1690971211283172</v>
      </c>
      <c r="S240" s="162"/>
    </row>
    <row r="241" spans="1:19" ht="12" customHeight="1" x14ac:dyDescent="0.2">
      <c r="A241" s="171">
        <v>45873</v>
      </c>
      <c r="B241" s="112">
        <v>14706.87</v>
      </c>
      <c r="C241" s="112">
        <v>2700649.22</v>
      </c>
      <c r="D241" s="112">
        <v>1579.58</v>
      </c>
      <c r="E241" s="112">
        <v>0</v>
      </c>
      <c r="F241" s="112">
        <v>2716935.6700000004</v>
      </c>
      <c r="G241" s="112">
        <v>0</v>
      </c>
      <c r="H241" s="112">
        <v>5727.5999999999985</v>
      </c>
      <c r="I241" s="112">
        <v>5324.5099999999993</v>
      </c>
      <c r="J241" s="112">
        <v>0</v>
      </c>
      <c r="K241" s="112">
        <v>11052.109999999997</v>
      </c>
      <c r="L241" s="112">
        <v>2705883.5600000005</v>
      </c>
      <c r="M241" s="112">
        <v>455551.68000000005</v>
      </c>
      <c r="N241" s="112">
        <v>2250331.8800000004</v>
      </c>
      <c r="O241" s="176">
        <v>0.02</v>
      </c>
      <c r="P241" s="112">
        <v>123.31</v>
      </c>
      <c r="Q241" s="112">
        <v>2320391.0787</v>
      </c>
      <c r="R241" s="296">
        <v>1.1661325475858892</v>
      </c>
      <c r="S241" s="162"/>
    </row>
    <row r="242" spans="1:19" ht="12" customHeight="1" x14ac:dyDescent="0.2">
      <c r="A242" s="171">
        <v>45874</v>
      </c>
      <c r="B242" s="112">
        <v>14706.87</v>
      </c>
      <c r="C242" s="112">
        <v>2700841.71</v>
      </c>
      <c r="D242" s="112">
        <v>1579.58</v>
      </c>
      <c r="E242" s="112">
        <v>0</v>
      </c>
      <c r="F242" s="112">
        <v>2717128.16</v>
      </c>
      <c r="G242" s="112">
        <v>0</v>
      </c>
      <c r="H242" s="112">
        <v>5791.7699999999977</v>
      </c>
      <c r="I242" s="112">
        <v>5447.82</v>
      </c>
      <c r="J242" s="112">
        <v>0</v>
      </c>
      <c r="K242" s="112">
        <v>11239.589999999997</v>
      </c>
      <c r="L242" s="112">
        <v>2705888.5700000003</v>
      </c>
      <c r="M242" s="112">
        <v>455514.43000000017</v>
      </c>
      <c r="N242" s="112">
        <v>2250374.14</v>
      </c>
      <c r="O242" s="176">
        <v>0.02</v>
      </c>
      <c r="P242" s="112">
        <v>123.31</v>
      </c>
      <c r="Q242" s="112">
        <v>2320391.0787</v>
      </c>
      <c r="R242" s="296">
        <v>1.1661347067046886</v>
      </c>
      <c r="S242" s="162"/>
    </row>
    <row r="243" spans="1:19" ht="12" customHeight="1" x14ac:dyDescent="0.2">
      <c r="A243" s="171">
        <v>45875</v>
      </c>
      <c r="B243" s="112">
        <v>14706.87</v>
      </c>
      <c r="C243" s="112">
        <v>2701233.18</v>
      </c>
      <c r="D243" s="112">
        <v>1579.58</v>
      </c>
      <c r="E243" s="112">
        <v>0</v>
      </c>
      <c r="F243" s="112">
        <v>2717519.6300000004</v>
      </c>
      <c r="G243" s="112">
        <v>0</v>
      </c>
      <c r="H243" s="112">
        <v>5855.9399999999978</v>
      </c>
      <c r="I243" s="112">
        <v>5571.13</v>
      </c>
      <c r="J243" s="112">
        <v>0</v>
      </c>
      <c r="K243" s="112">
        <v>11427.069999999998</v>
      </c>
      <c r="L243" s="112">
        <v>2706092.5600000005</v>
      </c>
      <c r="M243" s="112">
        <v>455396.79000000015</v>
      </c>
      <c r="N243" s="112">
        <v>2250695.7700000005</v>
      </c>
      <c r="O243" s="176">
        <v>0.02</v>
      </c>
      <c r="P243" s="112">
        <v>123.33</v>
      </c>
      <c r="Q243" s="112">
        <v>2320391.0787</v>
      </c>
      <c r="R243" s="296">
        <v>1.1662226186096569</v>
      </c>
      <c r="S243" s="162"/>
    </row>
    <row r="244" spans="1:19" ht="12" customHeight="1" x14ac:dyDescent="0.2">
      <c r="A244" s="171">
        <v>45876</v>
      </c>
      <c r="B244" s="112">
        <v>14706.87</v>
      </c>
      <c r="C244" s="112">
        <v>2705019.17</v>
      </c>
      <c r="D244" s="112">
        <v>1579.58</v>
      </c>
      <c r="E244" s="112">
        <v>0</v>
      </c>
      <c r="F244" s="112">
        <v>2721305.62</v>
      </c>
      <c r="G244" s="112">
        <v>0</v>
      </c>
      <c r="H244" s="112">
        <v>5920.1099999999969</v>
      </c>
      <c r="I244" s="112">
        <v>5694.46</v>
      </c>
      <c r="J244" s="112">
        <v>0</v>
      </c>
      <c r="K244" s="112">
        <v>11614.569999999996</v>
      </c>
      <c r="L244" s="112">
        <v>2709691.0500000003</v>
      </c>
      <c r="M244" s="112">
        <v>456430.23</v>
      </c>
      <c r="N244" s="112">
        <v>2253260.8200000003</v>
      </c>
      <c r="O244" s="176">
        <v>0.02</v>
      </c>
      <c r="P244" s="112">
        <v>123.47</v>
      </c>
      <c r="Q244" s="112">
        <v>2320391.0787</v>
      </c>
      <c r="R244" s="296">
        <v>1.1677734304676373</v>
      </c>
      <c r="S244" s="162"/>
    </row>
    <row r="245" spans="1:19" ht="12" customHeight="1" x14ac:dyDescent="0.2">
      <c r="A245" s="171">
        <v>45877</v>
      </c>
      <c r="B245" s="112">
        <v>14706.87</v>
      </c>
      <c r="C245" s="112">
        <v>2705921.91</v>
      </c>
      <c r="D245" s="112">
        <v>1579.58</v>
      </c>
      <c r="E245" s="112">
        <v>0</v>
      </c>
      <c r="F245" s="112">
        <v>2722208.3600000003</v>
      </c>
      <c r="G245" s="112">
        <v>0</v>
      </c>
      <c r="H245" s="112">
        <v>5984.2899999999963</v>
      </c>
      <c r="I245" s="112">
        <v>5817.93</v>
      </c>
      <c r="J245" s="112">
        <v>0</v>
      </c>
      <c r="K245" s="112">
        <v>11802.219999999998</v>
      </c>
      <c r="L245" s="112">
        <v>2710406.14</v>
      </c>
      <c r="M245" s="112">
        <v>456056.95000000013</v>
      </c>
      <c r="N245" s="112">
        <v>2254349.19</v>
      </c>
      <c r="O245" s="176">
        <v>0.02</v>
      </c>
      <c r="P245" s="112">
        <v>123.53</v>
      </c>
      <c r="Q245" s="112">
        <v>2320391.0787</v>
      </c>
      <c r="R245" s="296">
        <v>1.1680816069670921</v>
      </c>
      <c r="S245" s="162"/>
    </row>
    <row r="246" spans="1:19" ht="12" customHeight="1" x14ac:dyDescent="0.2">
      <c r="A246" s="171">
        <v>45878</v>
      </c>
      <c r="B246" s="112">
        <v>14706.87</v>
      </c>
      <c r="C246" s="112">
        <v>2705897.91</v>
      </c>
      <c r="D246" s="112">
        <v>1579.58</v>
      </c>
      <c r="E246" s="112">
        <v>0</v>
      </c>
      <c r="F246" s="112">
        <v>2722184.3600000003</v>
      </c>
      <c r="G246" s="112">
        <v>0</v>
      </c>
      <c r="H246" s="112">
        <v>6048.4699999999966</v>
      </c>
      <c r="I246" s="112">
        <v>5941.46</v>
      </c>
      <c r="J246" s="112">
        <v>0</v>
      </c>
      <c r="K246" s="112">
        <v>11989.929999999997</v>
      </c>
      <c r="L246" s="112">
        <v>2710194.43</v>
      </c>
      <c r="M246" s="112">
        <v>456162.78</v>
      </c>
      <c r="N246" s="112">
        <v>2254031.6500000004</v>
      </c>
      <c r="O246" s="176">
        <v>0.02</v>
      </c>
      <c r="P246" s="112">
        <v>123.51</v>
      </c>
      <c r="Q246" s="112">
        <v>2320391.0787</v>
      </c>
      <c r="R246" s="296">
        <v>1.1679903680367483</v>
      </c>
      <c r="S246" s="162"/>
    </row>
    <row r="247" spans="1:19" ht="12" customHeight="1" x14ac:dyDescent="0.2">
      <c r="A247" s="171">
        <v>45879</v>
      </c>
      <c r="B247" s="112">
        <v>14706.87</v>
      </c>
      <c r="C247" s="112">
        <v>2705897.91</v>
      </c>
      <c r="D247" s="112">
        <v>1579.58</v>
      </c>
      <c r="E247" s="112">
        <v>0</v>
      </c>
      <c r="F247" s="112">
        <v>2722184.3600000003</v>
      </c>
      <c r="G247" s="112">
        <v>0</v>
      </c>
      <c r="H247" s="112">
        <v>6112.649999999996</v>
      </c>
      <c r="I247" s="112">
        <v>6064.97</v>
      </c>
      <c r="J247" s="112">
        <v>0</v>
      </c>
      <c r="K247" s="112">
        <v>12177.619999999995</v>
      </c>
      <c r="L247" s="112">
        <v>2710006.74</v>
      </c>
      <c r="M247" s="112">
        <v>456256.63000000012</v>
      </c>
      <c r="N247" s="112">
        <v>2253750.1100000003</v>
      </c>
      <c r="O247" s="176">
        <v>0.02</v>
      </c>
      <c r="P247" s="112">
        <v>123.49</v>
      </c>
      <c r="Q247" s="112">
        <v>2320391.0787</v>
      </c>
      <c r="R247" s="296">
        <v>1.1679094808097101</v>
      </c>
      <c r="S247" s="162"/>
    </row>
    <row r="248" spans="1:19" ht="12" customHeight="1" x14ac:dyDescent="0.2">
      <c r="A248" s="171">
        <v>45880</v>
      </c>
      <c r="B248" s="112">
        <v>14706.87</v>
      </c>
      <c r="C248" s="112">
        <v>2706343.57</v>
      </c>
      <c r="D248" s="112">
        <v>1579.58</v>
      </c>
      <c r="E248" s="112">
        <v>0</v>
      </c>
      <c r="F248" s="112">
        <v>2722630.02</v>
      </c>
      <c r="G248" s="112">
        <v>0</v>
      </c>
      <c r="H248" s="112">
        <v>6176.83</v>
      </c>
      <c r="I248" s="112">
        <v>6188.46</v>
      </c>
      <c r="J248" s="112">
        <v>0</v>
      </c>
      <c r="K248" s="112">
        <v>12365.29</v>
      </c>
      <c r="L248" s="112">
        <v>2710264.73</v>
      </c>
      <c r="M248" s="112">
        <v>456091.13000000018</v>
      </c>
      <c r="N248" s="112">
        <v>2254173.5999999996</v>
      </c>
      <c r="O248" s="176">
        <v>0.02</v>
      </c>
      <c r="P248" s="112">
        <v>123.52</v>
      </c>
      <c r="Q248" s="112">
        <v>2320391.0787</v>
      </c>
      <c r="R248" s="296">
        <v>1.1680206646538336</v>
      </c>
      <c r="S248" s="162"/>
    </row>
    <row r="249" spans="1:19" ht="12" customHeight="1" x14ac:dyDescent="0.2">
      <c r="A249" s="171">
        <v>45881</v>
      </c>
      <c r="B249" s="112">
        <v>14706.87</v>
      </c>
      <c r="C249" s="112">
        <v>2706541.94</v>
      </c>
      <c r="D249" s="112">
        <v>1579.58</v>
      </c>
      <c r="E249" s="112">
        <v>0</v>
      </c>
      <c r="F249" s="112">
        <v>2722828.39</v>
      </c>
      <c r="G249" s="112">
        <v>0</v>
      </c>
      <c r="H249" s="112">
        <v>6241.01</v>
      </c>
      <c r="I249" s="112">
        <v>6311.98</v>
      </c>
      <c r="J249" s="112">
        <v>0</v>
      </c>
      <c r="K249" s="112">
        <v>12552.99</v>
      </c>
      <c r="L249" s="112">
        <v>2710275.4</v>
      </c>
      <c r="M249" s="112">
        <v>456049.25000000012</v>
      </c>
      <c r="N249" s="112">
        <v>2254226.15</v>
      </c>
      <c r="O249" s="176">
        <v>0.02</v>
      </c>
      <c r="P249" s="112">
        <v>123.52</v>
      </c>
      <c r="Q249" s="112">
        <v>2320391.0787</v>
      </c>
      <c r="R249" s="296">
        <v>1.1680252630166259</v>
      </c>
      <c r="S249" s="162"/>
    </row>
    <row r="250" spans="1:19" ht="12" customHeight="1" x14ac:dyDescent="0.2">
      <c r="A250" s="171">
        <v>45882</v>
      </c>
      <c r="B250" s="112">
        <v>14706.87</v>
      </c>
      <c r="C250" s="112">
        <v>2705759.3</v>
      </c>
      <c r="D250" s="112">
        <v>1579.58</v>
      </c>
      <c r="E250" s="112">
        <v>0</v>
      </c>
      <c r="F250" s="112">
        <v>2722045.75</v>
      </c>
      <c r="G250" s="112">
        <v>0</v>
      </c>
      <c r="H250" s="112">
        <v>6305.19</v>
      </c>
      <c r="I250" s="112">
        <v>6435.5</v>
      </c>
      <c r="J250" s="112">
        <v>0</v>
      </c>
      <c r="K250" s="112">
        <v>12740.689999999999</v>
      </c>
      <c r="L250" s="112">
        <v>2709305.06</v>
      </c>
      <c r="M250" s="112">
        <v>455292.85000000003</v>
      </c>
      <c r="N250" s="112">
        <v>2254012.21</v>
      </c>
      <c r="O250" s="176">
        <v>0.02</v>
      </c>
      <c r="P250" s="112">
        <v>123.51</v>
      </c>
      <c r="Q250" s="112">
        <v>2320391.0787</v>
      </c>
      <c r="R250" s="296">
        <v>1.1676070835084789</v>
      </c>
      <c r="S250" s="162"/>
    </row>
    <row r="251" spans="1:19" ht="12" customHeight="1" x14ac:dyDescent="0.2">
      <c r="A251" s="171">
        <v>45883</v>
      </c>
      <c r="B251" s="112">
        <v>14706.87</v>
      </c>
      <c r="C251" s="112">
        <v>2706708.08</v>
      </c>
      <c r="D251" s="112">
        <v>1579.58</v>
      </c>
      <c r="E251" s="112">
        <v>0</v>
      </c>
      <c r="F251" s="112">
        <v>2722994.5300000003</v>
      </c>
      <c r="G251" s="112">
        <v>0</v>
      </c>
      <c r="H251" s="112">
        <v>6369.37</v>
      </c>
      <c r="I251" s="112">
        <v>6559.01</v>
      </c>
      <c r="J251" s="112">
        <v>0</v>
      </c>
      <c r="K251" s="112">
        <v>12928.380000000001</v>
      </c>
      <c r="L251" s="112">
        <v>2710066.1500000004</v>
      </c>
      <c r="M251" s="112">
        <v>454714.08000000007</v>
      </c>
      <c r="N251" s="112">
        <v>2255352.0700000003</v>
      </c>
      <c r="O251" s="176">
        <v>0.02</v>
      </c>
      <c r="P251" s="112">
        <v>123.58</v>
      </c>
      <c r="Q251" s="112">
        <v>2320391.0787</v>
      </c>
      <c r="R251" s="296">
        <v>1.1679350842523994</v>
      </c>
      <c r="S251" s="162"/>
    </row>
    <row r="252" spans="1:19" ht="12" customHeight="1" x14ac:dyDescent="0.2">
      <c r="A252" s="171">
        <v>45884</v>
      </c>
      <c r="B252" s="112">
        <v>14697.16</v>
      </c>
      <c r="C252" s="112">
        <v>2706865.51</v>
      </c>
      <c r="D252" s="112">
        <v>1579.58</v>
      </c>
      <c r="E252" s="112">
        <v>0</v>
      </c>
      <c r="F252" s="112">
        <v>2723142.25</v>
      </c>
      <c r="G252" s="112">
        <v>0</v>
      </c>
      <c r="H252" s="112">
        <v>6423.84</v>
      </c>
      <c r="I252" s="112">
        <v>6682.59</v>
      </c>
      <c r="J252" s="112">
        <v>0</v>
      </c>
      <c r="K252" s="112">
        <v>13106.43</v>
      </c>
      <c r="L252" s="112">
        <v>2710035.82</v>
      </c>
      <c r="M252" s="112">
        <v>454729.2200000002</v>
      </c>
      <c r="N252" s="112">
        <v>2255306.5999999996</v>
      </c>
      <c r="O252" s="176">
        <v>0.02</v>
      </c>
      <c r="P252" s="112">
        <v>123.58</v>
      </c>
      <c r="Q252" s="112">
        <v>2320391.0787</v>
      </c>
      <c r="R252" s="296">
        <v>1.1679220131799068</v>
      </c>
      <c r="S252" s="162"/>
    </row>
    <row r="253" spans="1:19" ht="12" customHeight="1" x14ac:dyDescent="0.2">
      <c r="A253" s="171">
        <v>45885</v>
      </c>
      <c r="B253" s="112">
        <v>14697.16</v>
      </c>
      <c r="C253" s="112">
        <v>2706865.51</v>
      </c>
      <c r="D253" s="112">
        <v>1579.58</v>
      </c>
      <c r="E253" s="112">
        <v>0</v>
      </c>
      <c r="F253" s="112">
        <v>2723142.25</v>
      </c>
      <c r="G253" s="112">
        <v>0</v>
      </c>
      <c r="H253" s="112">
        <v>6488.02</v>
      </c>
      <c r="I253" s="112">
        <v>6806.170000000001</v>
      </c>
      <c r="J253" s="112">
        <v>0</v>
      </c>
      <c r="K253" s="112">
        <v>13294.190000000002</v>
      </c>
      <c r="L253" s="112">
        <v>2709848.06</v>
      </c>
      <c r="M253" s="112">
        <v>454823.09000000008</v>
      </c>
      <c r="N253" s="112">
        <v>2255024.9699999997</v>
      </c>
      <c r="O253" s="176">
        <v>0.02</v>
      </c>
      <c r="P253" s="112">
        <v>123.56</v>
      </c>
      <c r="Q253" s="112">
        <v>2320391.0787</v>
      </c>
      <c r="R253" s="296">
        <v>1.1678410957855403</v>
      </c>
      <c r="S253" s="162"/>
    </row>
    <row r="254" spans="1:19" ht="12" customHeight="1" x14ac:dyDescent="0.2">
      <c r="A254" s="171">
        <v>45886</v>
      </c>
      <c r="B254" s="112">
        <v>14697.16</v>
      </c>
      <c r="C254" s="112">
        <v>2706865.51</v>
      </c>
      <c r="D254" s="112">
        <v>1579.58</v>
      </c>
      <c r="E254" s="112">
        <v>0</v>
      </c>
      <c r="F254" s="112">
        <v>2723142.25</v>
      </c>
      <c r="G254" s="112">
        <v>0</v>
      </c>
      <c r="H254" s="112">
        <v>6552.2</v>
      </c>
      <c r="I254" s="112">
        <v>6929.73</v>
      </c>
      <c r="J254" s="112">
        <v>0</v>
      </c>
      <c r="K254" s="112">
        <v>13481.93</v>
      </c>
      <c r="L254" s="112">
        <v>2709660.32</v>
      </c>
      <c r="M254" s="112">
        <v>454916.97000000015</v>
      </c>
      <c r="N254" s="112">
        <v>2254743.3499999996</v>
      </c>
      <c r="O254" s="176">
        <v>0.02</v>
      </c>
      <c r="P254" s="112">
        <v>123.55</v>
      </c>
      <c r="Q254" s="112">
        <v>2320391.0787</v>
      </c>
      <c r="R254" s="296">
        <v>1.1677601870104104</v>
      </c>
      <c r="S254" s="162"/>
    </row>
    <row r="255" spans="1:19" ht="12" customHeight="1" x14ac:dyDescent="0.2">
      <c r="A255" s="171">
        <v>45887</v>
      </c>
      <c r="B255" s="112">
        <v>14697.16</v>
      </c>
      <c r="C255" s="112">
        <v>2707305.18</v>
      </c>
      <c r="D255" s="112">
        <v>1579.58</v>
      </c>
      <c r="E255" s="112">
        <v>0</v>
      </c>
      <c r="F255" s="112">
        <v>2723581.9200000004</v>
      </c>
      <c r="G255" s="112">
        <v>0</v>
      </c>
      <c r="H255" s="112">
        <v>6616.38</v>
      </c>
      <c r="I255" s="112">
        <v>7053.28</v>
      </c>
      <c r="J255" s="112">
        <v>0</v>
      </c>
      <c r="K255" s="112">
        <v>13669.66</v>
      </c>
      <c r="L255" s="112">
        <v>2709912.2600000002</v>
      </c>
      <c r="M255" s="112">
        <v>455563.07000000018</v>
      </c>
      <c r="N255" s="112">
        <v>2254349.19</v>
      </c>
      <c r="O255" s="176">
        <v>0.02</v>
      </c>
      <c r="P255" s="112">
        <v>123.53</v>
      </c>
      <c r="Q255" s="112">
        <v>2320391.0787</v>
      </c>
      <c r="R255" s="296">
        <v>1.167868763535425</v>
      </c>
      <c r="S255" s="162"/>
    </row>
    <row r="256" spans="1:19" ht="12" customHeight="1" x14ac:dyDescent="0.2">
      <c r="A256" s="171">
        <v>45888</v>
      </c>
      <c r="B256" s="112">
        <v>14697.16</v>
      </c>
      <c r="C256" s="112">
        <v>2706715.63</v>
      </c>
      <c r="D256" s="112">
        <v>1579.58</v>
      </c>
      <c r="E256" s="112">
        <v>0</v>
      </c>
      <c r="F256" s="112">
        <v>2722992.37</v>
      </c>
      <c r="G256" s="112">
        <v>0</v>
      </c>
      <c r="H256" s="112">
        <v>6680.56</v>
      </c>
      <c r="I256" s="112">
        <v>7176.81</v>
      </c>
      <c r="J256" s="112">
        <v>0</v>
      </c>
      <c r="K256" s="112">
        <v>13857.37</v>
      </c>
      <c r="L256" s="112">
        <v>2709135</v>
      </c>
      <c r="M256" s="112">
        <v>455925.63000000006</v>
      </c>
      <c r="N256" s="112">
        <v>2253209.37</v>
      </c>
      <c r="O256" s="176">
        <v>0.02</v>
      </c>
      <c r="P256" s="112">
        <v>123.46</v>
      </c>
      <c r="Q256" s="112">
        <v>2320391.0787</v>
      </c>
      <c r="R256" s="296">
        <v>1.167533794138613</v>
      </c>
      <c r="S256" s="162"/>
    </row>
    <row r="257" spans="1:19" ht="12" customHeight="1" x14ac:dyDescent="0.2">
      <c r="A257" s="171">
        <v>45889</v>
      </c>
      <c r="B257" s="112">
        <v>13311.8</v>
      </c>
      <c r="C257" s="112">
        <v>2705286.87</v>
      </c>
      <c r="D257" s="112">
        <v>1579.58</v>
      </c>
      <c r="E257" s="112">
        <v>0</v>
      </c>
      <c r="F257" s="112">
        <v>2720178.25</v>
      </c>
      <c r="G257" s="112">
        <v>0</v>
      </c>
      <c r="H257" s="112">
        <v>5360.38</v>
      </c>
      <c r="I257" s="112">
        <v>7300.27</v>
      </c>
      <c r="J257" s="112">
        <v>0</v>
      </c>
      <c r="K257" s="112">
        <v>12660.650000000001</v>
      </c>
      <c r="L257" s="112">
        <v>2707517.6</v>
      </c>
      <c r="M257" s="112">
        <v>456854.35000000003</v>
      </c>
      <c r="N257" s="112">
        <v>2250663.25</v>
      </c>
      <c r="O257" s="176">
        <v>0.02</v>
      </c>
      <c r="P257" s="112">
        <v>123.32</v>
      </c>
      <c r="Q257" s="112">
        <v>2320391.0787</v>
      </c>
      <c r="R257" s="296">
        <v>1.1668367564647284</v>
      </c>
      <c r="S257" s="162"/>
    </row>
    <row r="258" spans="1:19" ht="12" customHeight="1" x14ac:dyDescent="0.2">
      <c r="A258" s="171">
        <v>45890</v>
      </c>
      <c r="B258" s="112">
        <v>13311.8</v>
      </c>
      <c r="C258" s="112">
        <v>2706495.74</v>
      </c>
      <c r="D258" s="112">
        <v>1579.58</v>
      </c>
      <c r="E258" s="112">
        <v>0</v>
      </c>
      <c r="F258" s="112">
        <v>2721387.12</v>
      </c>
      <c r="G258" s="112">
        <v>0</v>
      </c>
      <c r="H258" s="112">
        <v>5424.55</v>
      </c>
      <c r="I258" s="112">
        <v>7423.59</v>
      </c>
      <c r="J258" s="112">
        <v>0</v>
      </c>
      <c r="K258" s="112">
        <v>12848.14</v>
      </c>
      <c r="L258" s="112">
        <v>2708538.98</v>
      </c>
      <c r="M258" s="112">
        <v>456333.31000000006</v>
      </c>
      <c r="N258" s="112">
        <v>2252205.67</v>
      </c>
      <c r="O258" s="176">
        <v>0.02</v>
      </c>
      <c r="P258" s="112">
        <v>123.41</v>
      </c>
      <c r="Q258" s="112">
        <v>2320391.0787</v>
      </c>
      <c r="R258" s="296">
        <v>1.1672769322649956</v>
      </c>
      <c r="S258" s="162"/>
    </row>
    <row r="259" spans="1:19" ht="12" customHeight="1" x14ac:dyDescent="0.2">
      <c r="A259" s="171">
        <v>45891</v>
      </c>
      <c r="B259" s="112">
        <v>13311.8</v>
      </c>
      <c r="C259" s="112">
        <v>2707866.03</v>
      </c>
      <c r="D259" s="112">
        <v>1579.58</v>
      </c>
      <c r="E259" s="112">
        <v>0</v>
      </c>
      <c r="F259" s="112">
        <v>2722757.4099999997</v>
      </c>
      <c r="G259" s="112">
        <v>0</v>
      </c>
      <c r="H259" s="112">
        <v>5488.73</v>
      </c>
      <c r="I259" s="112">
        <v>7547</v>
      </c>
      <c r="J259" s="112">
        <v>0</v>
      </c>
      <c r="K259" s="112">
        <v>13035.73</v>
      </c>
      <c r="L259" s="112">
        <v>2709721.6799999997</v>
      </c>
      <c r="M259" s="112">
        <v>455601.06000000017</v>
      </c>
      <c r="N259" s="112">
        <v>2254120.6199999996</v>
      </c>
      <c r="O259" s="176">
        <v>0.02</v>
      </c>
      <c r="P259" s="112">
        <v>123.51</v>
      </c>
      <c r="Q259" s="112">
        <v>2320391.0787</v>
      </c>
      <c r="R259" s="296">
        <v>1.1677866308286802</v>
      </c>
      <c r="S259" s="162"/>
    </row>
    <row r="260" spans="1:19" ht="12" customHeight="1" x14ac:dyDescent="0.2">
      <c r="A260" s="171">
        <v>45892</v>
      </c>
      <c r="B260" s="112">
        <v>13311.8</v>
      </c>
      <c r="C260" s="112">
        <v>2707866.03</v>
      </c>
      <c r="D260" s="112">
        <v>1579.58</v>
      </c>
      <c r="E260" s="112">
        <v>0</v>
      </c>
      <c r="F260" s="112">
        <v>2722757.4099999997</v>
      </c>
      <c r="G260" s="112">
        <v>0</v>
      </c>
      <c r="H260" s="112">
        <v>5552.91</v>
      </c>
      <c r="I260" s="112">
        <v>7670.51</v>
      </c>
      <c r="J260" s="112">
        <v>0</v>
      </c>
      <c r="K260" s="112">
        <v>13223.42</v>
      </c>
      <c r="L260" s="112">
        <v>2709533.9899999998</v>
      </c>
      <c r="M260" s="112">
        <v>455694.85000000021</v>
      </c>
      <c r="N260" s="112">
        <v>2253839.1399999997</v>
      </c>
      <c r="O260" s="176">
        <v>0.02</v>
      </c>
      <c r="P260" s="112">
        <v>123.5</v>
      </c>
      <c r="Q260" s="112">
        <v>2320391.0787</v>
      </c>
      <c r="R260" s="296">
        <v>1.167705743601642</v>
      </c>
      <c r="S260" s="162"/>
    </row>
    <row r="261" spans="1:19" ht="12" customHeight="1" x14ac:dyDescent="0.2">
      <c r="A261" s="171">
        <v>45893</v>
      </c>
      <c r="B261" s="112">
        <v>13311.8</v>
      </c>
      <c r="C261" s="112">
        <v>2707866.03</v>
      </c>
      <c r="D261" s="112">
        <v>1579.58</v>
      </c>
      <c r="E261" s="112">
        <v>0</v>
      </c>
      <c r="F261" s="112">
        <v>2722757.4099999997</v>
      </c>
      <c r="G261" s="112">
        <v>0</v>
      </c>
      <c r="H261" s="112">
        <v>5617.09</v>
      </c>
      <c r="I261" s="112">
        <v>7794.01</v>
      </c>
      <c r="J261" s="112">
        <v>0</v>
      </c>
      <c r="K261" s="112">
        <v>13411.1</v>
      </c>
      <c r="L261" s="112">
        <v>2709346.3099999996</v>
      </c>
      <c r="M261" s="112">
        <v>455788.70000000007</v>
      </c>
      <c r="N261" s="112">
        <v>2253557.6099999994</v>
      </c>
      <c r="O261" s="176">
        <v>0.02</v>
      </c>
      <c r="P261" s="112">
        <v>123.48</v>
      </c>
      <c r="Q261" s="112">
        <v>2320391.0787</v>
      </c>
      <c r="R261" s="296">
        <v>1.1676248606842223</v>
      </c>
      <c r="S261" s="162"/>
    </row>
    <row r="262" spans="1:19" ht="12" customHeight="1" x14ac:dyDescent="0.2">
      <c r="A262" s="171">
        <v>45894</v>
      </c>
      <c r="B262" s="112">
        <v>13311.8</v>
      </c>
      <c r="C262" s="112">
        <v>2709025.29</v>
      </c>
      <c r="D262" s="112">
        <v>1579.58</v>
      </c>
      <c r="E262" s="112">
        <v>0</v>
      </c>
      <c r="F262" s="112">
        <v>2723916.67</v>
      </c>
      <c r="G262" s="112">
        <v>0</v>
      </c>
      <c r="H262" s="112">
        <v>5681.27</v>
      </c>
      <c r="I262" s="112">
        <v>7917.4900000000007</v>
      </c>
      <c r="J262" s="112">
        <v>0</v>
      </c>
      <c r="K262" s="112">
        <v>13598.760000000002</v>
      </c>
      <c r="L262" s="112">
        <v>2710317.91</v>
      </c>
      <c r="M262" s="112">
        <v>455261.17000000016</v>
      </c>
      <c r="N262" s="112">
        <v>2255056.7400000002</v>
      </c>
      <c r="O262" s="176">
        <v>0.02</v>
      </c>
      <c r="P262" s="112">
        <v>123.56</v>
      </c>
      <c r="Q262" s="112">
        <v>2320391.0787</v>
      </c>
      <c r="R262" s="296">
        <v>1.1680435832042833</v>
      </c>
      <c r="S262" s="162"/>
    </row>
    <row r="263" spans="1:19" ht="12" customHeight="1" x14ac:dyDescent="0.2">
      <c r="A263" s="171">
        <v>45895</v>
      </c>
      <c r="B263" s="112">
        <v>13311.8</v>
      </c>
      <c r="C263" s="112">
        <v>2708638.81</v>
      </c>
      <c r="D263" s="112">
        <v>1579.58</v>
      </c>
      <c r="E263" s="112">
        <v>0</v>
      </c>
      <c r="F263" s="112">
        <v>2723530.19</v>
      </c>
      <c r="G263" s="112">
        <v>0</v>
      </c>
      <c r="H263" s="112">
        <v>5745.45</v>
      </c>
      <c r="I263" s="112">
        <v>8041.0500000000011</v>
      </c>
      <c r="J263" s="112">
        <v>0</v>
      </c>
      <c r="K263" s="112">
        <v>13786.5</v>
      </c>
      <c r="L263" s="112">
        <v>2709743.69</v>
      </c>
      <c r="M263" s="112">
        <v>455516.93000000005</v>
      </c>
      <c r="N263" s="112">
        <v>2254226.7599999998</v>
      </c>
      <c r="O263" s="176">
        <v>0.02</v>
      </c>
      <c r="P263" s="112">
        <v>123.52</v>
      </c>
      <c r="Q263" s="112">
        <v>2320391.0787</v>
      </c>
      <c r="R263" s="296">
        <v>1.1677961162986952</v>
      </c>
      <c r="S263" s="162"/>
    </row>
    <row r="264" spans="1:19" ht="12" customHeight="1" x14ac:dyDescent="0.2">
      <c r="A264" s="171">
        <v>45896</v>
      </c>
      <c r="B264" s="112">
        <v>13311.8</v>
      </c>
      <c r="C264" s="112">
        <v>2708806.02</v>
      </c>
      <c r="D264" s="112">
        <v>1579.58</v>
      </c>
      <c r="E264" s="112">
        <v>0</v>
      </c>
      <c r="F264" s="112">
        <v>2723697.4</v>
      </c>
      <c r="G264" s="112">
        <v>0</v>
      </c>
      <c r="H264" s="112">
        <v>5809.63</v>
      </c>
      <c r="I264" s="112">
        <v>8164.5700000000015</v>
      </c>
      <c r="J264" s="112">
        <v>0</v>
      </c>
      <c r="K264" s="112">
        <v>13974.2</v>
      </c>
      <c r="L264" s="112">
        <v>2709723.1999999997</v>
      </c>
      <c r="M264" s="112">
        <v>454817.73000000004</v>
      </c>
      <c r="N264" s="112">
        <v>2254905.4699999997</v>
      </c>
      <c r="O264" s="176">
        <v>0.02</v>
      </c>
      <c r="P264" s="112">
        <v>123.56</v>
      </c>
      <c r="Q264" s="112">
        <v>2320391.0787</v>
      </c>
      <c r="R264" s="296">
        <v>1.1677872858906713</v>
      </c>
      <c r="S264" s="162"/>
    </row>
    <row r="265" spans="1:19" ht="12" customHeight="1" x14ac:dyDescent="0.2">
      <c r="A265" s="171">
        <v>45897</v>
      </c>
      <c r="B265" s="112">
        <v>13311.8</v>
      </c>
      <c r="C265" s="112">
        <v>2710320.43</v>
      </c>
      <c r="D265" s="112">
        <v>1579.58</v>
      </c>
      <c r="E265" s="112">
        <v>0</v>
      </c>
      <c r="F265" s="112">
        <v>2725211.81</v>
      </c>
      <c r="G265" s="112">
        <v>0</v>
      </c>
      <c r="H265" s="112">
        <v>5873.81</v>
      </c>
      <c r="I265" s="112">
        <v>8288.130000000001</v>
      </c>
      <c r="J265" s="112">
        <v>0</v>
      </c>
      <c r="K265" s="112">
        <v>14161.940000000002</v>
      </c>
      <c r="L265" s="112">
        <v>2711049.87</v>
      </c>
      <c r="M265" s="112">
        <v>454128.28000000009</v>
      </c>
      <c r="N265" s="112">
        <v>2256921.59</v>
      </c>
      <c r="O265" s="176">
        <v>0.02</v>
      </c>
      <c r="P265" s="112">
        <v>123.67</v>
      </c>
      <c r="Q265" s="112">
        <v>2320391.0787</v>
      </c>
      <c r="R265" s="296">
        <v>1.1683590300299149</v>
      </c>
      <c r="S265" s="162"/>
    </row>
    <row r="266" spans="1:19" ht="12" customHeight="1" x14ac:dyDescent="0.2">
      <c r="A266" s="171">
        <v>45898</v>
      </c>
      <c r="B266" s="112">
        <v>13311.8</v>
      </c>
      <c r="C266" s="112">
        <v>2710764.65</v>
      </c>
      <c r="D266" s="112">
        <v>1579.58</v>
      </c>
      <c r="E266" s="112">
        <v>0</v>
      </c>
      <c r="F266" s="112">
        <v>2725656.03</v>
      </c>
      <c r="G266" s="112">
        <v>0</v>
      </c>
      <c r="H266" s="112">
        <v>5937.99</v>
      </c>
      <c r="I266" s="112">
        <v>8411.8000000000011</v>
      </c>
      <c r="J266" s="112">
        <v>0</v>
      </c>
      <c r="K266" s="112">
        <v>14349.79</v>
      </c>
      <c r="L266" s="112">
        <v>2711306.2399999998</v>
      </c>
      <c r="M266" s="112">
        <v>455064.26</v>
      </c>
      <c r="N266" s="112">
        <v>2256241.9799999995</v>
      </c>
      <c r="O266" s="176">
        <v>0.02</v>
      </c>
      <c r="P266" s="112">
        <v>123.63</v>
      </c>
      <c r="Q266" s="112">
        <v>2320391.0787</v>
      </c>
      <c r="R266" s="296">
        <v>1.1684695157158638</v>
      </c>
      <c r="S266" s="162"/>
    </row>
    <row r="267" spans="1:19" ht="12" customHeight="1" x14ac:dyDescent="0.2">
      <c r="A267" s="171">
        <v>45899</v>
      </c>
      <c r="B267" s="112">
        <v>13311.8</v>
      </c>
      <c r="C267" s="112">
        <v>2711350.28</v>
      </c>
      <c r="D267" s="112">
        <v>1579.58</v>
      </c>
      <c r="E267" s="112">
        <v>0</v>
      </c>
      <c r="F267" s="112">
        <v>2726241.6599999997</v>
      </c>
      <c r="G267" s="112">
        <v>0</v>
      </c>
      <c r="H267" s="112">
        <v>6002.17</v>
      </c>
      <c r="I267" s="112">
        <v>8535.43</v>
      </c>
      <c r="J267" s="112">
        <v>0</v>
      </c>
      <c r="K267" s="112">
        <v>14537.6</v>
      </c>
      <c r="L267" s="112">
        <v>2711704.0599999996</v>
      </c>
      <c r="M267" s="112">
        <v>454865.38000000012</v>
      </c>
      <c r="N267" s="112">
        <v>2256838.6799999997</v>
      </c>
      <c r="O267" s="176">
        <v>0.02</v>
      </c>
      <c r="P267" s="112">
        <v>123.66</v>
      </c>
      <c r="Q267" s="112">
        <v>2320391.0787</v>
      </c>
      <c r="R267" s="296">
        <v>1.1686409609535444</v>
      </c>
      <c r="S267" s="162"/>
    </row>
    <row r="268" spans="1:19" ht="12" customHeight="1" x14ac:dyDescent="0.2">
      <c r="A268" s="171">
        <v>45900</v>
      </c>
      <c r="B268" s="112">
        <v>13291.9</v>
      </c>
      <c r="C268" s="112">
        <v>2711350.28</v>
      </c>
      <c r="D268" s="112">
        <v>1579.58</v>
      </c>
      <c r="E268" s="112">
        <v>0</v>
      </c>
      <c r="F268" s="112">
        <v>2726221.76</v>
      </c>
      <c r="G268" s="112">
        <v>0</v>
      </c>
      <c r="H268" s="112">
        <v>6066.35</v>
      </c>
      <c r="I268" s="112">
        <v>8659.09</v>
      </c>
      <c r="J268" s="112">
        <v>0</v>
      </c>
      <c r="K268" s="112">
        <v>14725.44</v>
      </c>
      <c r="L268" s="112">
        <v>2711496.32</v>
      </c>
      <c r="M268" s="112">
        <v>454969.23</v>
      </c>
      <c r="N268" s="112">
        <v>2256527.09</v>
      </c>
      <c r="O268" s="176">
        <v>0.02</v>
      </c>
      <c r="P268" s="112">
        <v>123.65</v>
      </c>
      <c r="Q268" s="112">
        <v>2320391.0787</v>
      </c>
      <c r="R268" s="296">
        <v>1.1685514329416904</v>
      </c>
      <c r="S268" s="162"/>
    </row>
    <row r="269" spans="1:19" ht="12" customHeight="1" x14ac:dyDescent="0.2">
      <c r="A269" s="181" t="s">
        <v>384</v>
      </c>
      <c r="B269" s="182">
        <v>439103.67999999982</v>
      </c>
      <c r="C269" s="182">
        <v>83913079.150000006</v>
      </c>
      <c r="D269" s="182">
        <v>48966.980000000032</v>
      </c>
      <c r="E269" s="182">
        <v>0</v>
      </c>
      <c r="F269" s="182">
        <v>84401149.810000002</v>
      </c>
      <c r="G269" s="182">
        <v>0</v>
      </c>
      <c r="H269" s="182">
        <v>184652.22</v>
      </c>
      <c r="I269" s="182">
        <v>210971.10999999996</v>
      </c>
      <c r="J269" s="182">
        <v>0</v>
      </c>
      <c r="K269" s="182">
        <v>395623.32999999984</v>
      </c>
      <c r="L269" s="182">
        <v>84005526.479999989</v>
      </c>
      <c r="M269" s="182">
        <v>13947199.869999999</v>
      </c>
      <c r="N269" s="182">
        <v>70058326.609999999</v>
      </c>
      <c r="O269" s="183">
        <v>0.02</v>
      </c>
      <c r="P269" s="182">
        <v>3838.8300000000004</v>
      </c>
      <c r="Q269" s="182">
        <v>71932123.439699993</v>
      </c>
      <c r="R269" s="182">
        <v>36.203175943541439</v>
      </c>
      <c r="S269" s="162"/>
    </row>
    <row r="270" spans="1:19" ht="12" customHeight="1" x14ac:dyDescent="0.2">
      <c r="A270" s="181" t="s">
        <v>485</v>
      </c>
      <c r="B270" s="182">
        <v>14164.634838709671</v>
      </c>
      <c r="C270" s="182">
        <v>2706873.520967742</v>
      </c>
      <c r="D270" s="182">
        <v>1579.5800000000011</v>
      </c>
      <c r="E270" s="182">
        <v>0</v>
      </c>
      <c r="F270" s="182">
        <v>2722617.7358064516</v>
      </c>
      <c r="G270" s="182">
        <v>0</v>
      </c>
      <c r="H270" s="182">
        <v>5956.5232258064516</v>
      </c>
      <c r="I270" s="182">
        <v>6805.5196774193537</v>
      </c>
      <c r="J270" s="182">
        <v>0</v>
      </c>
      <c r="K270" s="182">
        <v>12762.042903225802</v>
      </c>
      <c r="L270" s="182">
        <v>2709855.6929032253</v>
      </c>
      <c r="M270" s="182">
        <v>449909.67322580644</v>
      </c>
      <c r="N270" s="182">
        <v>2259946.0196774192</v>
      </c>
      <c r="O270" s="183"/>
      <c r="P270" s="182">
        <v>123.83322580645162</v>
      </c>
      <c r="Q270" s="182">
        <f>AVERAGE(Q238:Q268)</f>
        <v>2320391.0787</v>
      </c>
      <c r="R270" s="182">
        <v>1.1678443852755303</v>
      </c>
      <c r="S270" s="162"/>
    </row>
    <row r="271" spans="1:19" ht="12" customHeight="1" x14ac:dyDescent="0.2">
      <c r="A271" s="171">
        <v>45901</v>
      </c>
      <c r="B271" s="112">
        <v>13291.9</v>
      </c>
      <c r="C271" s="112">
        <v>2710504.94</v>
      </c>
      <c r="D271" s="112">
        <v>1579.58</v>
      </c>
      <c r="E271" s="112">
        <v>0</v>
      </c>
      <c r="F271" s="112">
        <v>2725376.42</v>
      </c>
      <c r="G271" s="112">
        <v>0</v>
      </c>
      <c r="H271" s="112">
        <v>6132.74</v>
      </c>
      <c r="I271" s="112">
        <v>8771.7100000000009</v>
      </c>
      <c r="J271" s="112">
        <v>0</v>
      </c>
      <c r="K271" s="112">
        <v>14904.45</v>
      </c>
      <c r="L271" s="112">
        <v>2710471.9699999997</v>
      </c>
      <c r="M271" s="112">
        <v>454453.70999999996</v>
      </c>
      <c r="N271" s="112">
        <v>2256018.2599999998</v>
      </c>
      <c r="O271" s="176">
        <v>0.02</v>
      </c>
      <c r="P271" s="112">
        <v>123.62</v>
      </c>
      <c r="Q271" s="112">
        <v>2320391.0787</v>
      </c>
      <c r="R271" s="296">
        <v>1.1681099771847696</v>
      </c>
      <c r="S271" s="162"/>
    </row>
    <row r="272" spans="1:19" ht="12" customHeight="1" x14ac:dyDescent="0.2">
      <c r="A272" s="171">
        <v>45902</v>
      </c>
      <c r="B272" s="112">
        <v>13291.9</v>
      </c>
      <c r="C272" s="112">
        <v>2710130.49</v>
      </c>
      <c r="D272" s="112">
        <v>1579.58</v>
      </c>
      <c r="E272" s="112">
        <v>0</v>
      </c>
      <c r="F272" s="112">
        <v>2725001.97</v>
      </c>
      <c r="G272" s="112">
        <v>0</v>
      </c>
      <c r="H272" s="112">
        <v>6198.25</v>
      </c>
      <c r="I272" s="112">
        <v>8895.3300000000017</v>
      </c>
      <c r="J272" s="112">
        <v>0</v>
      </c>
      <c r="K272" s="112">
        <v>15093.580000000002</v>
      </c>
      <c r="L272" s="112">
        <v>2709908.39</v>
      </c>
      <c r="M272" s="112">
        <v>455643.22000000015</v>
      </c>
      <c r="N272" s="112">
        <v>2254265.17</v>
      </c>
      <c r="O272" s="176">
        <v>0.02</v>
      </c>
      <c r="P272" s="112">
        <v>123.52</v>
      </c>
      <c r="Q272" s="112">
        <v>2320391.0787</v>
      </c>
      <c r="R272" s="296">
        <v>1.167867095713119</v>
      </c>
      <c r="S272" s="162"/>
    </row>
    <row r="273" spans="1:19" ht="12" customHeight="1" x14ac:dyDescent="0.2">
      <c r="A273" s="171">
        <v>45903</v>
      </c>
      <c r="B273" s="112">
        <v>13291.9</v>
      </c>
      <c r="C273" s="112">
        <v>2713526</v>
      </c>
      <c r="D273" s="112">
        <v>1579.58</v>
      </c>
      <c r="E273" s="112">
        <v>0</v>
      </c>
      <c r="F273" s="112">
        <v>2728397.48</v>
      </c>
      <c r="G273" s="112">
        <v>0</v>
      </c>
      <c r="H273" s="112">
        <v>6263.76</v>
      </c>
      <c r="I273" s="112">
        <v>9018.8500000000022</v>
      </c>
      <c r="J273" s="112">
        <v>0</v>
      </c>
      <c r="K273" s="112">
        <v>15282.610000000002</v>
      </c>
      <c r="L273" s="112">
        <v>2713114.87</v>
      </c>
      <c r="M273" s="112">
        <v>453987.88000000012</v>
      </c>
      <c r="N273" s="112">
        <v>2259126.9900000002</v>
      </c>
      <c r="O273" s="176">
        <v>0.02</v>
      </c>
      <c r="P273" s="112">
        <v>123.79</v>
      </c>
      <c r="Q273" s="112">
        <v>2320391.0787</v>
      </c>
      <c r="R273" s="296">
        <v>1.1692489662216869</v>
      </c>
      <c r="S273" s="162"/>
    </row>
    <row r="274" spans="1:19" ht="12" customHeight="1" x14ac:dyDescent="0.2">
      <c r="A274" s="171">
        <v>45904</v>
      </c>
      <c r="B274" s="112">
        <v>13291.9</v>
      </c>
      <c r="C274" s="112">
        <v>2715031.02</v>
      </c>
      <c r="D274" s="112">
        <v>1579.58</v>
      </c>
      <c r="E274" s="112">
        <v>0</v>
      </c>
      <c r="F274" s="112">
        <v>2729902.5</v>
      </c>
      <c r="G274" s="112">
        <v>0</v>
      </c>
      <c r="H274" s="112">
        <v>6329.28</v>
      </c>
      <c r="I274" s="112">
        <v>9142.6400000000031</v>
      </c>
      <c r="J274" s="112">
        <v>0</v>
      </c>
      <c r="K274" s="112">
        <v>15471.920000000002</v>
      </c>
      <c r="L274" s="112">
        <v>2714430.58</v>
      </c>
      <c r="M274" s="112">
        <v>317551.62000000023</v>
      </c>
      <c r="N274" s="112">
        <v>2396878.96</v>
      </c>
      <c r="O274" s="176">
        <v>0.02</v>
      </c>
      <c r="P274" s="112">
        <v>131.34</v>
      </c>
      <c r="Q274" s="112">
        <v>2320391.0787</v>
      </c>
      <c r="R274" s="296">
        <v>1.1698159870192057</v>
      </c>
      <c r="S274" s="162"/>
    </row>
    <row r="275" spans="1:19" ht="12" customHeight="1" x14ac:dyDescent="0.2">
      <c r="A275" s="171">
        <v>45905</v>
      </c>
      <c r="B275" s="112">
        <v>13281.9</v>
      </c>
      <c r="C275" s="112">
        <v>2715228.99</v>
      </c>
      <c r="D275" s="112">
        <v>1579.58</v>
      </c>
      <c r="E275" s="112">
        <v>0</v>
      </c>
      <c r="F275" s="112">
        <v>2730090.47</v>
      </c>
      <c r="G275" s="112">
        <v>0</v>
      </c>
      <c r="H275" s="112">
        <v>6394.8</v>
      </c>
      <c r="I275" s="112">
        <v>9273.9800000000032</v>
      </c>
      <c r="J275" s="112">
        <v>0</v>
      </c>
      <c r="K275" s="112">
        <v>15668.780000000002</v>
      </c>
      <c r="L275" s="112">
        <v>2714421.6900000004</v>
      </c>
      <c r="M275" s="112">
        <v>317474.04000000004</v>
      </c>
      <c r="N275" s="112">
        <v>2396947.6500000004</v>
      </c>
      <c r="O275" s="176">
        <v>0.02</v>
      </c>
      <c r="P275" s="112">
        <v>131.34</v>
      </c>
      <c r="Q275" s="112">
        <v>2320391.0787</v>
      </c>
      <c r="R275" s="296">
        <v>1.169812155768482</v>
      </c>
      <c r="S275" s="162"/>
    </row>
    <row r="276" spans="1:19" ht="12" customHeight="1" x14ac:dyDescent="0.2">
      <c r="A276" s="171">
        <v>45906</v>
      </c>
      <c r="B276" s="112">
        <v>13281.9</v>
      </c>
      <c r="C276" s="112">
        <v>2715228.99</v>
      </c>
      <c r="D276" s="112">
        <v>1579.58</v>
      </c>
      <c r="E276" s="112">
        <v>0</v>
      </c>
      <c r="F276" s="112">
        <v>2730090.47</v>
      </c>
      <c r="G276" s="112">
        <v>0</v>
      </c>
      <c r="H276" s="112">
        <v>6460.32</v>
      </c>
      <c r="I276" s="112">
        <v>9405.3200000000033</v>
      </c>
      <c r="J276" s="112">
        <v>0</v>
      </c>
      <c r="K276" s="112">
        <v>15865.640000000003</v>
      </c>
      <c r="L276" s="112">
        <v>2714224.83</v>
      </c>
      <c r="M276" s="112">
        <v>317572.46999999997</v>
      </c>
      <c r="N276" s="112">
        <v>2396652.3600000003</v>
      </c>
      <c r="O276" s="176">
        <v>0.02</v>
      </c>
      <c r="P276" s="112">
        <v>131.32</v>
      </c>
      <c r="Q276" s="112">
        <v>2320391.0787</v>
      </c>
      <c r="R276" s="296">
        <v>1.1697273166214057</v>
      </c>
      <c r="S276" s="162"/>
    </row>
    <row r="277" spans="1:19" ht="12" customHeight="1" x14ac:dyDescent="0.2">
      <c r="A277" s="171">
        <v>45907</v>
      </c>
      <c r="B277" s="112">
        <v>13281.9</v>
      </c>
      <c r="C277" s="112">
        <v>2715228.99</v>
      </c>
      <c r="D277" s="112">
        <v>1579.58</v>
      </c>
      <c r="E277" s="112">
        <v>0</v>
      </c>
      <c r="F277" s="112">
        <v>2730090.47</v>
      </c>
      <c r="G277" s="112">
        <v>0</v>
      </c>
      <c r="H277" s="112">
        <v>6525.84</v>
      </c>
      <c r="I277" s="112">
        <v>9536.6400000000031</v>
      </c>
      <c r="J277" s="112">
        <v>0</v>
      </c>
      <c r="K277" s="112">
        <v>16062.480000000003</v>
      </c>
      <c r="L277" s="112">
        <v>2714027.99</v>
      </c>
      <c r="M277" s="112">
        <v>453370.9</v>
      </c>
      <c r="N277" s="112">
        <v>2260657.0900000003</v>
      </c>
      <c r="O277" s="176">
        <v>0.02</v>
      </c>
      <c r="P277" s="112">
        <v>123.87</v>
      </c>
      <c r="Q277" s="112">
        <v>2320391.0787</v>
      </c>
      <c r="R277" s="296">
        <v>1.1696424860935664</v>
      </c>
      <c r="S277" s="162"/>
    </row>
    <row r="278" spans="1:19" ht="12" customHeight="1" x14ac:dyDescent="0.2">
      <c r="A278" s="171">
        <v>45908</v>
      </c>
      <c r="B278" s="112">
        <v>13281.9</v>
      </c>
      <c r="C278" s="112">
        <v>2730937.13</v>
      </c>
      <c r="D278" s="112">
        <v>1579.58</v>
      </c>
      <c r="E278" s="112">
        <v>0</v>
      </c>
      <c r="F278" s="112">
        <v>2745798.61</v>
      </c>
      <c r="G278" s="112">
        <v>0</v>
      </c>
      <c r="H278" s="112">
        <v>6591.36</v>
      </c>
      <c r="I278" s="112">
        <v>9660.5100000000039</v>
      </c>
      <c r="J278" s="112">
        <v>0</v>
      </c>
      <c r="K278" s="112">
        <v>16251.870000000003</v>
      </c>
      <c r="L278" s="112">
        <v>2729546.7399999998</v>
      </c>
      <c r="M278" s="112">
        <v>522200.49</v>
      </c>
      <c r="N278" s="112">
        <v>2207346.25</v>
      </c>
      <c r="O278" s="176">
        <v>0.02</v>
      </c>
      <c r="P278" s="112">
        <v>120.95</v>
      </c>
      <c r="Q278" s="112">
        <v>2320391.0787</v>
      </c>
      <c r="R278" s="296">
        <v>1.1763304750892378</v>
      </c>
      <c r="S278" s="162"/>
    </row>
    <row r="279" spans="1:19" ht="12" customHeight="1" x14ac:dyDescent="0.2">
      <c r="A279" s="171">
        <v>45909</v>
      </c>
      <c r="B279" s="112">
        <v>13281.9</v>
      </c>
      <c r="C279" s="112">
        <v>2702542.94</v>
      </c>
      <c r="D279" s="112">
        <v>5979.58</v>
      </c>
      <c r="E279" s="112">
        <v>0</v>
      </c>
      <c r="F279" s="112">
        <v>2721804.42</v>
      </c>
      <c r="G279" s="112">
        <v>0</v>
      </c>
      <c r="H279" s="112">
        <v>6656.91</v>
      </c>
      <c r="I279" s="112">
        <v>9781.4600000000046</v>
      </c>
      <c r="J279" s="112">
        <v>0</v>
      </c>
      <c r="K279" s="112">
        <v>16438.370000000003</v>
      </c>
      <c r="L279" s="112">
        <v>2705366.05</v>
      </c>
      <c r="M279" s="112">
        <v>534224.4600000002</v>
      </c>
      <c r="N279" s="112">
        <v>2171141.59</v>
      </c>
      <c r="O279" s="176">
        <v>0.02</v>
      </c>
      <c r="P279" s="112">
        <v>118.97</v>
      </c>
      <c r="Q279" s="112">
        <v>2320391.0787</v>
      </c>
      <c r="R279" s="296">
        <v>1.1659095205260324</v>
      </c>
      <c r="S279" s="162"/>
    </row>
    <row r="280" spans="1:19" ht="12" customHeight="1" x14ac:dyDescent="0.2">
      <c r="A280" s="171">
        <v>45910</v>
      </c>
      <c r="B280" s="112">
        <v>13281.9</v>
      </c>
      <c r="C280" s="112">
        <v>2684361.55</v>
      </c>
      <c r="D280" s="112">
        <v>5979.58</v>
      </c>
      <c r="E280" s="112">
        <v>0</v>
      </c>
      <c r="F280" s="112">
        <v>2703623.03</v>
      </c>
      <c r="G280" s="112">
        <v>0</v>
      </c>
      <c r="H280" s="112">
        <v>6722.41</v>
      </c>
      <c r="I280" s="112">
        <v>9900.4300000000039</v>
      </c>
      <c r="J280" s="112">
        <v>0</v>
      </c>
      <c r="K280" s="112">
        <v>16622.840000000004</v>
      </c>
      <c r="L280" s="112">
        <v>2687000.19</v>
      </c>
      <c r="M280" s="112">
        <v>659766.58000000007</v>
      </c>
      <c r="N280" s="112">
        <v>2027233.6099999999</v>
      </c>
      <c r="O280" s="176">
        <v>0.02</v>
      </c>
      <c r="P280" s="112">
        <v>111.08</v>
      </c>
      <c r="Q280" s="112">
        <v>2320391.0787</v>
      </c>
      <c r="R280" s="296">
        <v>1.1579945357768713</v>
      </c>
      <c r="S280" s="162"/>
    </row>
    <row r="281" spans="1:19" ht="12" customHeight="1" x14ac:dyDescent="0.2">
      <c r="A281" s="171">
        <v>45911</v>
      </c>
      <c r="B281" s="112">
        <v>13281.9</v>
      </c>
      <c r="C281" s="112">
        <v>2683192.0499999998</v>
      </c>
      <c r="D281" s="112">
        <v>6679.58</v>
      </c>
      <c r="E281" s="112">
        <v>0</v>
      </c>
      <c r="F281" s="112">
        <v>2703153.53</v>
      </c>
      <c r="G281" s="112">
        <v>31.64</v>
      </c>
      <c r="H281" s="112">
        <v>6797.87</v>
      </c>
      <c r="I281" s="112">
        <v>10011.510000000002</v>
      </c>
      <c r="J281" s="112">
        <v>0</v>
      </c>
      <c r="K281" s="112">
        <v>16841.020000000004</v>
      </c>
      <c r="L281" s="112">
        <v>2686312.51</v>
      </c>
      <c r="M281" s="112">
        <v>659273.09000000008</v>
      </c>
      <c r="N281" s="112">
        <v>2027039.4199999997</v>
      </c>
      <c r="O281" s="176">
        <v>0.02</v>
      </c>
      <c r="P281" s="112">
        <v>111.07</v>
      </c>
      <c r="Q281" s="112">
        <v>2320391.0787</v>
      </c>
      <c r="R281" s="296">
        <v>1.1576981719413468</v>
      </c>
      <c r="S281" s="162"/>
    </row>
    <row r="282" spans="1:19" ht="12" customHeight="1" x14ac:dyDescent="0.2">
      <c r="A282" s="171">
        <v>45912</v>
      </c>
      <c r="B282" s="112">
        <v>13281.9</v>
      </c>
      <c r="C282" s="112">
        <v>2683047.69</v>
      </c>
      <c r="D282" s="112">
        <v>6679.58</v>
      </c>
      <c r="E282" s="112">
        <v>0</v>
      </c>
      <c r="F282" s="112">
        <v>2703009.17</v>
      </c>
      <c r="G282" s="112">
        <v>31.64</v>
      </c>
      <c r="H282" s="112">
        <v>6863.33</v>
      </c>
      <c r="I282" s="112">
        <v>10122.580000000004</v>
      </c>
      <c r="J282" s="112">
        <v>0</v>
      </c>
      <c r="K282" s="112">
        <v>17017.550000000003</v>
      </c>
      <c r="L282" s="112">
        <v>2685991.62</v>
      </c>
      <c r="M282" s="112">
        <v>659386.5900000002</v>
      </c>
      <c r="N282" s="112">
        <v>2026605.0299999998</v>
      </c>
      <c r="O282" s="176">
        <v>0.02</v>
      </c>
      <c r="P282" s="112">
        <v>111.05</v>
      </c>
      <c r="Q282" s="112">
        <v>2320391.0787</v>
      </c>
      <c r="R282" s="296">
        <v>1.1575598805977259</v>
      </c>
      <c r="S282" s="162"/>
    </row>
    <row r="283" spans="1:19" ht="12" customHeight="1" x14ac:dyDescent="0.2">
      <c r="A283" s="171">
        <v>45913</v>
      </c>
      <c r="B283" s="112">
        <v>13281.9</v>
      </c>
      <c r="C283" s="112">
        <v>2683047.69</v>
      </c>
      <c r="D283" s="112">
        <v>6679.58</v>
      </c>
      <c r="E283" s="112">
        <v>0</v>
      </c>
      <c r="F283" s="112">
        <v>2703009.17</v>
      </c>
      <c r="G283" s="112">
        <v>31.64</v>
      </c>
      <c r="H283" s="112">
        <v>6928.79</v>
      </c>
      <c r="I283" s="112">
        <v>10233.630000000003</v>
      </c>
      <c r="J283" s="112">
        <v>0</v>
      </c>
      <c r="K283" s="112">
        <v>17194.060000000005</v>
      </c>
      <c r="L283" s="112">
        <v>2685815.11</v>
      </c>
      <c r="M283" s="112">
        <v>659474.85000000009</v>
      </c>
      <c r="N283" s="112">
        <v>2026340.2599999998</v>
      </c>
      <c r="O283" s="176">
        <v>0.02</v>
      </c>
      <c r="P283" s="112">
        <v>111.03</v>
      </c>
      <c r="Q283" s="112">
        <v>2320391.0787</v>
      </c>
      <c r="R283" s="296">
        <v>1.1574838115240165</v>
      </c>
      <c r="S283" s="162"/>
    </row>
    <row r="284" spans="1:19" ht="12" customHeight="1" x14ac:dyDescent="0.2">
      <c r="A284" s="171">
        <v>45914</v>
      </c>
      <c r="B284" s="112">
        <v>13281.9</v>
      </c>
      <c r="C284" s="112">
        <v>2683047.69</v>
      </c>
      <c r="D284" s="112">
        <v>6679.58</v>
      </c>
      <c r="E284" s="112">
        <v>0</v>
      </c>
      <c r="F284" s="112">
        <v>2703009.17</v>
      </c>
      <c r="G284" s="112">
        <v>31.64</v>
      </c>
      <c r="H284" s="112">
        <v>6994.25</v>
      </c>
      <c r="I284" s="112">
        <v>10344.660000000003</v>
      </c>
      <c r="J284" s="112">
        <v>0</v>
      </c>
      <c r="K284" s="112">
        <v>17370.550000000003</v>
      </c>
      <c r="L284" s="112">
        <v>2685638.62</v>
      </c>
      <c r="M284" s="112">
        <v>659563.1100000001</v>
      </c>
      <c r="N284" s="112">
        <v>2026075.51</v>
      </c>
      <c r="O284" s="176">
        <v>0.02</v>
      </c>
      <c r="P284" s="112">
        <v>111.02</v>
      </c>
      <c r="Q284" s="112">
        <v>2320391.0787</v>
      </c>
      <c r="R284" s="296">
        <v>1.157407751069544</v>
      </c>
      <c r="S284" s="162"/>
    </row>
    <row r="285" spans="1:19" ht="12" customHeight="1" x14ac:dyDescent="0.2">
      <c r="A285" s="171">
        <v>45915</v>
      </c>
      <c r="B285" s="112">
        <v>12740.05</v>
      </c>
      <c r="C285" s="112">
        <v>2684256.87</v>
      </c>
      <c r="D285" s="112">
        <v>5979.58</v>
      </c>
      <c r="E285" s="112">
        <v>0</v>
      </c>
      <c r="F285" s="112">
        <v>2702976.5</v>
      </c>
      <c r="G285" s="112">
        <v>0</v>
      </c>
      <c r="H285" s="112">
        <v>5849.5</v>
      </c>
      <c r="I285" s="112">
        <v>10455.680000000004</v>
      </c>
      <c r="J285" s="112">
        <v>0</v>
      </c>
      <c r="K285" s="112">
        <v>16305.180000000004</v>
      </c>
      <c r="L285" s="112">
        <v>2686671.32</v>
      </c>
      <c r="M285" s="112">
        <v>658853.75</v>
      </c>
      <c r="N285" s="112">
        <v>2027817.5699999998</v>
      </c>
      <c r="O285" s="176">
        <v>0.02</v>
      </c>
      <c r="P285" s="112">
        <v>111.11</v>
      </c>
      <c r="Q285" s="112">
        <v>2320391.0787</v>
      </c>
      <c r="R285" s="296">
        <v>1.157852805357797</v>
      </c>
      <c r="S285" s="162"/>
    </row>
    <row r="286" spans="1:19" ht="12" customHeight="1" x14ac:dyDescent="0.2">
      <c r="A286" s="171">
        <v>45916</v>
      </c>
      <c r="B286" s="112">
        <v>12554.93</v>
      </c>
      <c r="C286" s="112">
        <v>2686047.04</v>
      </c>
      <c r="D286" s="112">
        <v>5979.58</v>
      </c>
      <c r="E286" s="112">
        <v>0</v>
      </c>
      <c r="F286" s="112">
        <v>2704581.5500000003</v>
      </c>
      <c r="G286" s="112">
        <v>0</v>
      </c>
      <c r="H286" s="112">
        <v>5730.84</v>
      </c>
      <c r="I286" s="112">
        <v>10566.790000000005</v>
      </c>
      <c r="J286" s="112">
        <v>0</v>
      </c>
      <c r="K286" s="112">
        <v>16297.630000000005</v>
      </c>
      <c r="L286" s="112">
        <v>2688283.9200000004</v>
      </c>
      <c r="M286" s="112">
        <v>523668.27</v>
      </c>
      <c r="N286" s="112">
        <v>2164615.6500000004</v>
      </c>
      <c r="O286" s="176">
        <v>0.02</v>
      </c>
      <c r="P286" s="112">
        <v>118.61</v>
      </c>
      <c r="Q286" s="112">
        <v>2320391.0787</v>
      </c>
      <c r="R286" s="296">
        <v>1.1585477744148682</v>
      </c>
      <c r="S286" s="162"/>
    </row>
    <row r="287" spans="1:19" ht="12" customHeight="1" x14ac:dyDescent="0.2">
      <c r="A287" s="171">
        <v>45917</v>
      </c>
      <c r="B287" s="112">
        <v>12571.380000000001</v>
      </c>
      <c r="C287" s="112">
        <v>2685621.24</v>
      </c>
      <c r="D287" s="112">
        <v>5979.58</v>
      </c>
      <c r="E287" s="112">
        <v>0</v>
      </c>
      <c r="F287" s="112">
        <v>2704172.2</v>
      </c>
      <c r="G287" s="112">
        <v>0</v>
      </c>
      <c r="H287" s="112">
        <v>5796.3</v>
      </c>
      <c r="I287" s="112">
        <v>10685.400000000005</v>
      </c>
      <c r="J287" s="112">
        <v>0</v>
      </c>
      <c r="K287" s="112">
        <v>16481.700000000004</v>
      </c>
      <c r="L287" s="112">
        <v>2687690.5</v>
      </c>
      <c r="M287" s="112">
        <v>658329.93000000005</v>
      </c>
      <c r="N287" s="112">
        <v>2029360.5699999998</v>
      </c>
      <c r="O287" s="176">
        <v>0.02</v>
      </c>
      <c r="P287" s="112">
        <v>111.2</v>
      </c>
      <c r="Q287" s="112">
        <v>2320391.0787</v>
      </c>
      <c r="R287" s="296">
        <v>1.1582920330420248</v>
      </c>
      <c r="S287" s="162"/>
    </row>
    <row r="288" spans="1:19" ht="12" customHeight="1" x14ac:dyDescent="0.2">
      <c r="A288" s="171">
        <v>45918</v>
      </c>
      <c r="B288" s="112">
        <v>12571.380000000001</v>
      </c>
      <c r="C288" s="112">
        <v>2687203.44</v>
      </c>
      <c r="D288" s="112">
        <v>5979.58</v>
      </c>
      <c r="E288" s="112">
        <v>0</v>
      </c>
      <c r="F288" s="112">
        <v>2705754.4</v>
      </c>
      <c r="G288" s="112">
        <v>0</v>
      </c>
      <c r="H288" s="112">
        <v>179606.75999999998</v>
      </c>
      <c r="I288" s="112">
        <v>10796.600000000006</v>
      </c>
      <c r="J288" s="112">
        <v>0</v>
      </c>
      <c r="K288" s="112">
        <v>190403.36</v>
      </c>
      <c r="L288" s="112">
        <v>2515351.04</v>
      </c>
      <c r="M288" s="112">
        <v>871530.77000000014</v>
      </c>
      <c r="N288" s="112">
        <v>1643820.27</v>
      </c>
      <c r="O288" s="176">
        <v>0.02</v>
      </c>
      <c r="P288" s="112">
        <v>90.07</v>
      </c>
      <c r="Q288" s="112">
        <v>2170391.0787</v>
      </c>
      <c r="R288" s="296">
        <v>1.1589390800051671</v>
      </c>
      <c r="S288" s="162"/>
    </row>
    <row r="289" spans="1:19" ht="12" customHeight="1" x14ac:dyDescent="0.2">
      <c r="A289" s="171">
        <v>45919</v>
      </c>
      <c r="B289" s="112">
        <v>12571.380000000001</v>
      </c>
      <c r="C289" s="112">
        <v>2687505.11</v>
      </c>
      <c r="D289" s="112">
        <v>5979.58</v>
      </c>
      <c r="E289" s="112">
        <v>0</v>
      </c>
      <c r="F289" s="112">
        <v>2706056.07</v>
      </c>
      <c r="G289" s="112">
        <v>0</v>
      </c>
      <c r="H289" s="112">
        <v>179671.83999999997</v>
      </c>
      <c r="I289" s="112">
        <v>10886.670000000006</v>
      </c>
      <c r="J289" s="112">
        <v>0</v>
      </c>
      <c r="K289" s="112">
        <v>190558.50999999998</v>
      </c>
      <c r="L289" s="112">
        <v>2515497.56</v>
      </c>
      <c r="M289" s="112">
        <v>871416.09000000008</v>
      </c>
      <c r="N289" s="112">
        <v>1644081.47</v>
      </c>
      <c r="O289" s="176">
        <v>0.02</v>
      </c>
      <c r="P289" s="112">
        <v>90.09</v>
      </c>
      <c r="Q289" s="112">
        <v>2170391.0787</v>
      </c>
      <c r="R289" s="296">
        <v>1.1590065885760592</v>
      </c>
      <c r="S289" s="162"/>
    </row>
    <row r="290" spans="1:19" ht="12" customHeight="1" x14ac:dyDescent="0.2">
      <c r="A290" s="171">
        <v>45920</v>
      </c>
      <c r="B290" s="112">
        <v>12571.380000000001</v>
      </c>
      <c r="C290" s="112">
        <v>2687537.52</v>
      </c>
      <c r="D290" s="112">
        <v>5979.58</v>
      </c>
      <c r="E290" s="112">
        <v>0</v>
      </c>
      <c r="F290" s="112">
        <v>2706088.48</v>
      </c>
      <c r="G290" s="112">
        <v>0</v>
      </c>
      <c r="H290" s="112">
        <v>179736.91999999998</v>
      </c>
      <c r="I290" s="112">
        <v>10976.760000000006</v>
      </c>
      <c r="J290" s="112">
        <v>0</v>
      </c>
      <c r="K290" s="112">
        <v>190713.68</v>
      </c>
      <c r="L290" s="112">
        <v>2515374.7999999998</v>
      </c>
      <c r="M290" s="112">
        <v>871477.46000000008</v>
      </c>
      <c r="N290" s="112">
        <v>1643897.3399999999</v>
      </c>
      <c r="O290" s="176">
        <v>0.02</v>
      </c>
      <c r="P290" s="112">
        <v>90.08</v>
      </c>
      <c r="Q290" s="112">
        <v>2170391.0787</v>
      </c>
      <c r="R290" s="296">
        <v>1.1589500273409872</v>
      </c>
      <c r="S290" s="162"/>
    </row>
    <row r="291" spans="1:19" ht="12" customHeight="1" x14ac:dyDescent="0.2">
      <c r="A291" s="171">
        <v>45921</v>
      </c>
      <c r="B291" s="112">
        <v>12571.380000000001</v>
      </c>
      <c r="C291" s="112">
        <v>2687537.52</v>
      </c>
      <c r="D291" s="112">
        <v>5979.58</v>
      </c>
      <c r="E291" s="112">
        <v>0</v>
      </c>
      <c r="F291" s="112">
        <v>2706088.48</v>
      </c>
      <c r="G291" s="112">
        <v>0</v>
      </c>
      <c r="H291" s="112">
        <v>179801.99999999997</v>
      </c>
      <c r="I291" s="112">
        <v>11066.840000000006</v>
      </c>
      <c r="J291" s="112">
        <v>0</v>
      </c>
      <c r="K291" s="112">
        <v>190868.83999999997</v>
      </c>
      <c r="L291" s="112">
        <v>2515219.64</v>
      </c>
      <c r="M291" s="112">
        <v>871555.05000000016</v>
      </c>
      <c r="N291" s="112">
        <v>1643664.5899999999</v>
      </c>
      <c r="O291" s="176">
        <v>0.02</v>
      </c>
      <c r="P291" s="112">
        <v>90.06</v>
      </c>
      <c r="Q291" s="112">
        <v>2170391.0787</v>
      </c>
      <c r="R291" s="296">
        <v>1.1588785379207061</v>
      </c>
      <c r="S291" s="162"/>
    </row>
    <row r="292" spans="1:19" ht="12" customHeight="1" x14ac:dyDescent="0.2">
      <c r="A292" s="171">
        <v>45922</v>
      </c>
      <c r="B292" s="112">
        <v>12571.380000000001</v>
      </c>
      <c r="C292" s="112">
        <v>2686619.17</v>
      </c>
      <c r="D292" s="112">
        <v>5979.58</v>
      </c>
      <c r="E292" s="112">
        <v>0</v>
      </c>
      <c r="F292" s="112">
        <v>2705170.13</v>
      </c>
      <c r="G292" s="112">
        <v>0</v>
      </c>
      <c r="H292" s="112">
        <v>179867.08</v>
      </c>
      <c r="I292" s="112">
        <v>11156.900000000005</v>
      </c>
      <c r="J292" s="112">
        <v>0</v>
      </c>
      <c r="K292" s="112">
        <v>191023.97999999998</v>
      </c>
      <c r="L292" s="112">
        <v>2514146.15</v>
      </c>
      <c r="M292" s="112">
        <v>871888.35000000009</v>
      </c>
      <c r="N292" s="112">
        <v>1642257.7999999998</v>
      </c>
      <c r="O292" s="176">
        <v>0.02</v>
      </c>
      <c r="P292" s="112">
        <v>89.99</v>
      </c>
      <c r="Q292" s="112">
        <v>2170391.0787</v>
      </c>
      <c r="R292" s="296">
        <v>1.1583839312064899</v>
      </c>
      <c r="S292" s="162"/>
    </row>
    <row r="293" spans="1:19" ht="12" customHeight="1" x14ac:dyDescent="0.2">
      <c r="A293" s="171">
        <v>45923</v>
      </c>
      <c r="B293" s="112">
        <v>12571.380000000001</v>
      </c>
      <c r="C293" s="112">
        <v>2685469.78</v>
      </c>
      <c r="D293" s="112">
        <v>5979.58</v>
      </c>
      <c r="E293" s="112">
        <v>0</v>
      </c>
      <c r="F293" s="112">
        <v>2704020.7399999998</v>
      </c>
      <c r="G293" s="112">
        <v>0</v>
      </c>
      <c r="H293" s="112">
        <v>179932.15999999997</v>
      </c>
      <c r="I293" s="112">
        <v>11246.890000000005</v>
      </c>
      <c r="J293" s="112">
        <v>0</v>
      </c>
      <c r="K293" s="112">
        <v>191179.05</v>
      </c>
      <c r="L293" s="112">
        <v>2512841.69</v>
      </c>
      <c r="M293" s="112">
        <v>872514.52</v>
      </c>
      <c r="N293" s="112">
        <v>1640327.17</v>
      </c>
      <c r="O293" s="176">
        <v>0.02</v>
      </c>
      <c r="P293" s="112">
        <v>89.88</v>
      </c>
      <c r="Q293" s="112">
        <v>2170391.0787</v>
      </c>
      <c r="R293" s="296">
        <v>1.1577829058830806</v>
      </c>
      <c r="S293" s="162"/>
    </row>
    <row r="294" spans="1:19" ht="12" customHeight="1" x14ac:dyDescent="0.2">
      <c r="A294" s="171">
        <v>45924</v>
      </c>
      <c r="B294" s="112">
        <v>52571.38</v>
      </c>
      <c r="C294" s="112">
        <v>2581914.79</v>
      </c>
      <c r="D294" s="112">
        <v>112924.16000000005</v>
      </c>
      <c r="E294" s="112">
        <v>0</v>
      </c>
      <c r="F294" s="112">
        <v>2747410.33</v>
      </c>
      <c r="G294" s="112">
        <v>663.02</v>
      </c>
      <c r="H294" s="112">
        <v>220077.24</v>
      </c>
      <c r="I294" s="112">
        <v>11336.770000000004</v>
      </c>
      <c r="J294" s="112">
        <v>0</v>
      </c>
      <c r="K294" s="112">
        <v>232077.02999999997</v>
      </c>
      <c r="L294" s="112">
        <v>2515333.3000000003</v>
      </c>
      <c r="M294" s="112">
        <v>862455.04000000015</v>
      </c>
      <c r="N294" s="112">
        <v>1652878.2600000002</v>
      </c>
      <c r="O294" s="176">
        <v>0.02</v>
      </c>
      <c r="P294" s="112">
        <v>90.57</v>
      </c>
      <c r="Q294" s="112">
        <v>2170391.0787</v>
      </c>
      <c r="R294" s="296">
        <v>1.1589309063630184</v>
      </c>
      <c r="S294" s="162"/>
    </row>
    <row r="295" spans="1:19" ht="12" customHeight="1" x14ac:dyDescent="0.2">
      <c r="A295" s="171">
        <v>45925</v>
      </c>
      <c r="B295" s="112">
        <v>52571.38</v>
      </c>
      <c r="C295" s="112">
        <v>2551838.87</v>
      </c>
      <c r="D295" s="112">
        <v>143729.52000000005</v>
      </c>
      <c r="E295" s="112">
        <v>0</v>
      </c>
      <c r="F295" s="112">
        <v>2748139.77</v>
      </c>
      <c r="G295" s="112">
        <v>808.78</v>
      </c>
      <c r="H295" s="112">
        <v>180162.31999999998</v>
      </c>
      <c r="I295" s="112">
        <v>11427.340000000004</v>
      </c>
      <c r="J295" s="112">
        <v>0</v>
      </c>
      <c r="K295" s="112">
        <v>192398.43999999997</v>
      </c>
      <c r="L295" s="112">
        <v>2555741.33</v>
      </c>
      <c r="M295" s="112">
        <v>710326.76000000013</v>
      </c>
      <c r="N295" s="112">
        <v>1845414.5699999998</v>
      </c>
      <c r="O295" s="176">
        <v>0.02</v>
      </c>
      <c r="P295" s="112">
        <v>101.12</v>
      </c>
      <c r="Q295" s="112">
        <v>2203871.1028999998</v>
      </c>
      <c r="R295" s="296">
        <v>1.159660075689992</v>
      </c>
      <c r="S295" s="162"/>
    </row>
    <row r="296" spans="1:19" ht="12" customHeight="1" x14ac:dyDescent="0.2">
      <c r="A296" s="171">
        <v>45926</v>
      </c>
      <c r="B296" s="112">
        <v>8847.9299999999967</v>
      </c>
      <c r="C296" s="112">
        <v>2552062.83</v>
      </c>
      <c r="D296" s="112">
        <v>36784.940000000024</v>
      </c>
      <c r="E296" s="112">
        <v>0</v>
      </c>
      <c r="F296" s="112">
        <v>2597695.7000000002</v>
      </c>
      <c r="G296" s="112">
        <v>145.76</v>
      </c>
      <c r="H296" s="112">
        <v>30227.48999999998</v>
      </c>
      <c r="I296" s="112">
        <v>12728.46</v>
      </c>
      <c r="J296" s="112">
        <v>0</v>
      </c>
      <c r="K296" s="112">
        <v>43101.709999999977</v>
      </c>
      <c r="L296" s="112">
        <v>2554593.9900000002</v>
      </c>
      <c r="M296" s="112">
        <v>710947.29</v>
      </c>
      <c r="N296" s="112">
        <v>1843646.7000000002</v>
      </c>
      <c r="O296" s="176">
        <v>0.02</v>
      </c>
      <c r="P296" s="112">
        <v>101.02</v>
      </c>
      <c r="Q296" s="112">
        <v>2203871.1028999998</v>
      </c>
      <c r="R296" s="296">
        <v>1.1591394735556431</v>
      </c>
      <c r="S296" s="162"/>
    </row>
    <row r="297" spans="1:19" ht="12" customHeight="1" x14ac:dyDescent="0.2">
      <c r="A297" s="171">
        <v>45927</v>
      </c>
      <c r="B297" s="112">
        <v>8847.9299999999967</v>
      </c>
      <c r="C297" s="112">
        <v>2552075.2400000002</v>
      </c>
      <c r="D297" s="112">
        <v>36784.940000000024</v>
      </c>
      <c r="E297" s="112">
        <v>0</v>
      </c>
      <c r="F297" s="112">
        <v>2597708.1100000003</v>
      </c>
      <c r="G297" s="112">
        <v>145.76</v>
      </c>
      <c r="H297" s="112">
        <v>30292.659999999982</v>
      </c>
      <c r="I297" s="112">
        <v>12829.48</v>
      </c>
      <c r="J297" s="112">
        <v>0</v>
      </c>
      <c r="K297" s="112">
        <v>43267.89999999998</v>
      </c>
      <c r="L297" s="112">
        <v>2554440.2100000004</v>
      </c>
      <c r="M297" s="112">
        <v>711024.2300000001</v>
      </c>
      <c r="N297" s="112">
        <v>1843415.9800000004</v>
      </c>
      <c r="O297" s="176">
        <v>0.02</v>
      </c>
      <c r="P297" s="112">
        <v>101.01</v>
      </c>
      <c r="Q297" s="112">
        <v>2203871.1028999998</v>
      </c>
      <c r="R297" s="296">
        <v>1.1590696963350982</v>
      </c>
      <c r="S297" s="162"/>
    </row>
    <row r="298" spans="1:19" ht="12" customHeight="1" x14ac:dyDescent="0.2">
      <c r="A298" s="171">
        <v>45928</v>
      </c>
      <c r="B298" s="112">
        <v>8847.9299999999967</v>
      </c>
      <c r="C298" s="112">
        <v>2552075.2400000002</v>
      </c>
      <c r="D298" s="112">
        <v>36784.940000000024</v>
      </c>
      <c r="E298" s="112">
        <v>0</v>
      </c>
      <c r="F298" s="112">
        <v>2597708.1100000003</v>
      </c>
      <c r="G298" s="112">
        <v>145.76</v>
      </c>
      <c r="H298" s="112">
        <v>30357.82999999998</v>
      </c>
      <c r="I298" s="112">
        <v>12930.49</v>
      </c>
      <c r="J298" s="112">
        <v>0</v>
      </c>
      <c r="K298" s="112">
        <v>43434.07999999998</v>
      </c>
      <c r="L298" s="112">
        <v>2554274.0300000003</v>
      </c>
      <c r="M298" s="112">
        <v>711107.32000000007</v>
      </c>
      <c r="N298" s="112">
        <v>1843166.7100000002</v>
      </c>
      <c r="O298" s="176">
        <v>0.02</v>
      </c>
      <c r="P298" s="112">
        <v>101</v>
      </c>
      <c r="Q298" s="112">
        <v>2203871.1028999998</v>
      </c>
      <c r="R298" s="296">
        <v>1.1589942926511978</v>
      </c>
      <c r="S298" s="162"/>
    </row>
    <row r="299" spans="1:19" ht="12" customHeight="1" x14ac:dyDescent="0.2">
      <c r="A299" s="171">
        <v>45929</v>
      </c>
      <c r="B299" s="112">
        <v>39507.53</v>
      </c>
      <c r="C299" s="112">
        <v>2278892.9900000002</v>
      </c>
      <c r="D299" s="112">
        <v>279083.58000000007</v>
      </c>
      <c r="E299" s="112">
        <v>0</v>
      </c>
      <c r="F299" s="112">
        <v>2597484.1</v>
      </c>
      <c r="G299" s="112">
        <v>1870.77</v>
      </c>
      <c r="H299" s="112">
        <v>30432.999999999982</v>
      </c>
      <c r="I299" s="112">
        <v>13031.49</v>
      </c>
      <c r="J299" s="112">
        <v>0</v>
      </c>
      <c r="K299" s="112">
        <v>45335.25999999998</v>
      </c>
      <c r="L299" s="112">
        <v>2552148.8400000003</v>
      </c>
      <c r="M299" s="112">
        <v>438987.67000000004</v>
      </c>
      <c r="N299" s="112">
        <v>2113161.1700000004</v>
      </c>
      <c r="O299" s="176">
        <v>0.02</v>
      </c>
      <c r="P299" s="112">
        <v>115.79</v>
      </c>
      <c r="Q299" s="112">
        <v>2203871.1028999998</v>
      </c>
      <c r="R299" s="296">
        <v>1.1580299939691181</v>
      </c>
      <c r="S299" s="162"/>
    </row>
    <row r="300" spans="1:19" ht="12" customHeight="1" x14ac:dyDescent="0.2">
      <c r="A300" s="171">
        <v>45930</v>
      </c>
      <c r="B300" s="112">
        <v>6696.0699999999988</v>
      </c>
      <c r="C300" s="112">
        <v>2278856.4700000002</v>
      </c>
      <c r="D300" s="112">
        <v>279083.58000000007</v>
      </c>
      <c r="E300" s="112">
        <v>0</v>
      </c>
      <c r="F300" s="112">
        <v>2564636.12</v>
      </c>
      <c r="G300" s="112">
        <v>1870.77</v>
      </c>
      <c r="H300" s="112">
        <v>6753.16</v>
      </c>
      <c r="I300" s="112">
        <v>4106.2199999999993</v>
      </c>
      <c r="J300" s="112">
        <v>0</v>
      </c>
      <c r="K300" s="112">
        <v>12730.15</v>
      </c>
      <c r="L300" s="112">
        <v>2551905.9700000002</v>
      </c>
      <c r="M300" s="112">
        <v>439065.19000000018</v>
      </c>
      <c r="N300" s="112">
        <v>2112840.7800000003</v>
      </c>
      <c r="O300" s="176">
        <v>0.02</v>
      </c>
      <c r="P300" s="112">
        <v>115.77</v>
      </c>
      <c r="Q300" s="112">
        <v>2203871.1028999998</v>
      </c>
      <c r="R300" s="296">
        <v>1.1579197924243541</v>
      </c>
      <c r="S300" s="162"/>
    </row>
    <row r="301" spans="1:19" ht="12" customHeight="1" x14ac:dyDescent="0.2">
      <c r="A301" s="181" t="s">
        <v>384</v>
      </c>
      <c r="B301" s="182">
        <v>477171.38999999996</v>
      </c>
      <c r="C301" s="182">
        <v>79370570.279999986</v>
      </c>
      <c r="D301" s="182">
        <v>1030306.0000000002</v>
      </c>
      <c r="E301" s="182">
        <v>0</v>
      </c>
      <c r="F301" s="182">
        <v>80878047.670000002</v>
      </c>
      <c r="G301" s="182">
        <v>5777.18</v>
      </c>
      <c r="H301" s="182">
        <v>1716157.0099999998</v>
      </c>
      <c r="I301" s="182">
        <v>310328.03000000003</v>
      </c>
      <c r="J301" s="182">
        <v>0</v>
      </c>
      <c r="K301" s="182">
        <v>2032262.22</v>
      </c>
      <c r="L301" s="182">
        <v>78845785.449999988</v>
      </c>
      <c r="M301" s="182">
        <v>18779090.700000007</v>
      </c>
      <c r="N301" s="182">
        <v>60066694.750000022</v>
      </c>
      <c r="O301" s="183">
        <v>0.02</v>
      </c>
      <c r="P301" s="182">
        <v>3291.3399999999997</v>
      </c>
      <c r="Q301" s="182">
        <v>67862612.506199971</v>
      </c>
      <c r="R301" s="182">
        <v>34.852986045882609</v>
      </c>
      <c r="S301" s="162"/>
    </row>
    <row r="302" spans="1:19" ht="12" customHeight="1" x14ac:dyDescent="0.2">
      <c r="A302" s="181" t="s">
        <v>485</v>
      </c>
      <c r="B302" s="182">
        <v>15905.712999999998</v>
      </c>
      <c r="C302" s="182">
        <v>2645685.6759999995</v>
      </c>
      <c r="D302" s="182">
        <v>34343.53333333334</v>
      </c>
      <c r="E302" s="182">
        <v>0</v>
      </c>
      <c r="F302" s="182">
        <v>2695934.9223333332</v>
      </c>
      <c r="G302" s="182">
        <v>192.57266666666666</v>
      </c>
      <c r="H302" s="182">
        <v>57205.23366666666</v>
      </c>
      <c r="I302" s="182">
        <v>10344.267666666668</v>
      </c>
      <c r="J302" s="182">
        <v>0</v>
      </c>
      <c r="K302" s="182">
        <v>67742.073999999993</v>
      </c>
      <c r="L302" s="182">
        <v>2628192.8483333332</v>
      </c>
      <c r="M302" s="182">
        <v>625969.69000000018</v>
      </c>
      <c r="N302" s="182">
        <v>2002223.1583333341</v>
      </c>
      <c r="O302" s="183"/>
      <c r="P302" s="182">
        <v>109.71133333333333</v>
      </c>
      <c r="Q302" s="182">
        <f>AVERAGE(Q271:Q300)</f>
        <v>2262087.0835399991</v>
      </c>
      <c r="R302" s="182">
        <v>1.1617662015294203</v>
      </c>
      <c r="S302" s="162"/>
    </row>
    <row r="303" spans="1:19" ht="12" customHeight="1" x14ac:dyDescent="0.2">
      <c r="A303" s="171">
        <v>45931</v>
      </c>
      <c r="B303" s="112">
        <v>277941.11</v>
      </c>
      <c r="C303" s="112">
        <v>2277545.42</v>
      </c>
      <c r="D303" s="112">
        <v>8019.58</v>
      </c>
      <c r="E303" s="112">
        <v>0</v>
      </c>
      <c r="F303" s="112">
        <v>2563506.11</v>
      </c>
      <c r="G303" s="112">
        <v>34.799999999999955</v>
      </c>
      <c r="H303" s="112">
        <v>6825.01</v>
      </c>
      <c r="I303" s="112">
        <v>4214.1099999999997</v>
      </c>
      <c r="J303" s="112">
        <v>0</v>
      </c>
      <c r="K303" s="112">
        <v>11073.92</v>
      </c>
      <c r="L303" s="112">
        <v>2552432.19</v>
      </c>
      <c r="M303" s="112">
        <v>437124.72000000009</v>
      </c>
      <c r="N303" s="112">
        <v>2115307.4699999997</v>
      </c>
      <c r="O303" s="176">
        <v>0.02</v>
      </c>
      <c r="P303" s="112">
        <v>115.91</v>
      </c>
      <c r="Q303" s="112">
        <v>2203871.1028999998</v>
      </c>
      <c r="R303" s="296">
        <v>1.1581585631942541</v>
      </c>
      <c r="S303" s="162"/>
    </row>
    <row r="304" spans="1:19" ht="12" customHeight="1" x14ac:dyDescent="0.2">
      <c r="A304" s="171">
        <v>45932</v>
      </c>
      <c r="B304" s="112">
        <v>277941.11</v>
      </c>
      <c r="C304" s="112">
        <v>2279856.4</v>
      </c>
      <c r="D304" s="112">
        <v>8019.58</v>
      </c>
      <c r="E304" s="112">
        <v>0</v>
      </c>
      <c r="F304" s="112">
        <v>2565817.09</v>
      </c>
      <c r="G304" s="112">
        <v>34.799999999999955</v>
      </c>
      <c r="H304" s="112">
        <v>6888.54</v>
      </c>
      <c r="I304" s="112">
        <v>4330.0199999999995</v>
      </c>
      <c r="J304" s="112">
        <v>0</v>
      </c>
      <c r="K304" s="112">
        <v>11253.36</v>
      </c>
      <c r="L304" s="112">
        <v>2554563.73</v>
      </c>
      <c r="M304" s="112">
        <v>436017.14000000013</v>
      </c>
      <c r="N304" s="112">
        <v>2118546.59</v>
      </c>
      <c r="O304" s="176">
        <v>0.02</v>
      </c>
      <c r="P304" s="112">
        <v>116.08</v>
      </c>
      <c r="Q304" s="112">
        <v>2203871.1028999998</v>
      </c>
      <c r="R304" s="296">
        <v>1.1591257431700681</v>
      </c>
      <c r="S304" s="162"/>
    </row>
    <row r="305" spans="1:19" ht="12" customHeight="1" x14ac:dyDescent="0.2">
      <c r="A305" s="171">
        <v>45933</v>
      </c>
      <c r="B305" s="112">
        <v>284403.63</v>
      </c>
      <c r="C305" s="112">
        <v>2280198.69</v>
      </c>
      <c r="D305" s="112">
        <v>1579.58</v>
      </c>
      <c r="E305" s="112">
        <v>0</v>
      </c>
      <c r="F305" s="112">
        <v>2566181.9</v>
      </c>
      <c r="G305" s="112">
        <v>0</v>
      </c>
      <c r="H305" s="112">
        <v>6952.08</v>
      </c>
      <c r="I305" s="112">
        <v>4446.0999999999995</v>
      </c>
      <c r="J305" s="112">
        <v>0</v>
      </c>
      <c r="K305" s="112">
        <v>11398.18</v>
      </c>
      <c r="L305" s="112">
        <v>2554783.7199999997</v>
      </c>
      <c r="M305" s="112">
        <v>435980.09000000008</v>
      </c>
      <c r="N305" s="112">
        <v>2118803.63</v>
      </c>
      <c r="O305" s="176">
        <v>0.02</v>
      </c>
      <c r="P305" s="112">
        <v>116.1</v>
      </c>
      <c r="Q305" s="112">
        <v>2203871.1028999998</v>
      </c>
      <c r="R305" s="296">
        <v>1.1592255629824475</v>
      </c>
      <c r="S305" s="162"/>
    </row>
    <row r="306" spans="1:19" ht="12" customHeight="1" x14ac:dyDescent="0.2">
      <c r="A306" s="171">
        <v>45934</v>
      </c>
      <c r="B306" s="112">
        <v>284403.63</v>
      </c>
      <c r="C306" s="112">
        <v>2280215.73</v>
      </c>
      <c r="D306" s="112">
        <v>1579.58</v>
      </c>
      <c r="E306" s="112">
        <v>0</v>
      </c>
      <c r="F306" s="112">
        <v>2566198.94</v>
      </c>
      <c r="G306" s="112">
        <v>0</v>
      </c>
      <c r="H306" s="112">
        <v>7015.62</v>
      </c>
      <c r="I306" s="112">
        <v>4562.2</v>
      </c>
      <c r="J306" s="112">
        <v>0</v>
      </c>
      <c r="K306" s="112">
        <v>11577.82</v>
      </c>
      <c r="L306" s="112">
        <v>2554621.12</v>
      </c>
      <c r="M306" s="112">
        <v>436061.38000000012</v>
      </c>
      <c r="N306" s="112">
        <v>2118559.7400000002</v>
      </c>
      <c r="O306" s="176">
        <v>0.02</v>
      </c>
      <c r="P306" s="112">
        <v>116.09</v>
      </c>
      <c r="Q306" s="112">
        <v>2203871.1028999998</v>
      </c>
      <c r="R306" s="296">
        <v>1.1591517837129677</v>
      </c>
      <c r="S306" s="162"/>
    </row>
    <row r="307" spans="1:19" ht="12" customHeight="1" x14ac:dyDescent="0.2">
      <c r="A307" s="171">
        <v>45935</v>
      </c>
      <c r="B307" s="112">
        <v>284403.63</v>
      </c>
      <c r="C307" s="112">
        <v>2280215.73</v>
      </c>
      <c r="D307" s="112">
        <v>1579.58</v>
      </c>
      <c r="E307" s="112">
        <v>0</v>
      </c>
      <c r="F307" s="112">
        <v>2566198.94</v>
      </c>
      <c r="G307" s="112">
        <v>0</v>
      </c>
      <c r="H307" s="112">
        <v>7079.16</v>
      </c>
      <c r="I307" s="112">
        <v>4678.29</v>
      </c>
      <c r="J307" s="112">
        <v>0</v>
      </c>
      <c r="K307" s="112">
        <v>11757.45</v>
      </c>
      <c r="L307" s="112">
        <v>2554441.4899999998</v>
      </c>
      <c r="M307" s="112">
        <v>436151.20000000007</v>
      </c>
      <c r="N307" s="112">
        <v>2118290.2899999996</v>
      </c>
      <c r="O307" s="176">
        <v>0.02</v>
      </c>
      <c r="P307" s="112">
        <v>116.07</v>
      </c>
      <c r="Q307" s="112">
        <v>2203871.1028999998</v>
      </c>
      <c r="R307" s="296">
        <v>1.1590702771313151</v>
      </c>
      <c r="S307" s="162"/>
    </row>
    <row r="308" spans="1:19" ht="12" customHeight="1" x14ac:dyDescent="0.2">
      <c r="A308" s="171">
        <v>45936</v>
      </c>
      <c r="B308" s="112">
        <v>284403.63</v>
      </c>
      <c r="C308" s="112">
        <v>2279030.27</v>
      </c>
      <c r="D308" s="112">
        <v>2991.98</v>
      </c>
      <c r="E308" s="112">
        <v>0</v>
      </c>
      <c r="F308" s="112">
        <v>2566425.88</v>
      </c>
      <c r="G308" s="112">
        <v>33.32</v>
      </c>
      <c r="H308" s="112">
        <v>7152.7</v>
      </c>
      <c r="I308" s="112">
        <v>4794.3599999999997</v>
      </c>
      <c r="J308" s="112">
        <v>0</v>
      </c>
      <c r="K308" s="112">
        <v>11980.38</v>
      </c>
      <c r="L308" s="112">
        <v>2554445.5</v>
      </c>
      <c r="M308" s="112">
        <v>434942.22000000009</v>
      </c>
      <c r="N308" s="112">
        <v>2119503.2799999998</v>
      </c>
      <c r="O308" s="176">
        <v>0.02</v>
      </c>
      <c r="P308" s="112">
        <v>116.14</v>
      </c>
      <c r="Q308" s="112">
        <v>2203871.1028999998</v>
      </c>
      <c r="R308" s="296">
        <v>1.1590720966569648</v>
      </c>
      <c r="S308" s="162"/>
    </row>
    <row r="309" spans="1:19" ht="12" customHeight="1" x14ac:dyDescent="0.2">
      <c r="A309" s="171">
        <v>45937</v>
      </c>
      <c r="B309" s="112">
        <v>284403.63</v>
      </c>
      <c r="C309" s="112">
        <v>2257643.2999999998</v>
      </c>
      <c r="D309" s="112">
        <v>5311.98</v>
      </c>
      <c r="E309" s="112">
        <v>0</v>
      </c>
      <c r="F309" s="112">
        <v>2547358.9099999997</v>
      </c>
      <c r="G309" s="112">
        <v>68.77000000000001</v>
      </c>
      <c r="H309" s="112">
        <v>7226.24</v>
      </c>
      <c r="I309" s="112">
        <v>4910.5</v>
      </c>
      <c r="J309" s="112">
        <v>0</v>
      </c>
      <c r="K309" s="112">
        <v>12205.51</v>
      </c>
      <c r="L309" s="112">
        <v>2535153.4</v>
      </c>
      <c r="M309" s="112">
        <v>442936.95000000007</v>
      </c>
      <c r="N309" s="112">
        <v>2092216.4499999997</v>
      </c>
      <c r="O309" s="176">
        <v>0.02</v>
      </c>
      <c r="P309" s="112">
        <v>114.64</v>
      </c>
      <c r="Q309" s="112">
        <v>2203871.1028999998</v>
      </c>
      <c r="R309" s="296">
        <v>1.1503183632945124</v>
      </c>
      <c r="S309" s="162"/>
    </row>
    <row r="310" spans="1:19" ht="12" customHeight="1" x14ac:dyDescent="0.2">
      <c r="A310" s="171">
        <v>45938</v>
      </c>
      <c r="B310" s="112">
        <v>285782.71000000002</v>
      </c>
      <c r="C310" s="112">
        <v>2261823.83</v>
      </c>
      <c r="D310" s="112">
        <v>3899.58</v>
      </c>
      <c r="E310" s="112">
        <v>0</v>
      </c>
      <c r="F310" s="112">
        <v>2551506.12</v>
      </c>
      <c r="G310" s="112">
        <v>35.45000000000001</v>
      </c>
      <c r="H310" s="112">
        <v>7289.74</v>
      </c>
      <c r="I310" s="112">
        <v>5025.1400000000003</v>
      </c>
      <c r="J310" s="112">
        <v>0</v>
      </c>
      <c r="K310" s="112">
        <v>12350.33</v>
      </c>
      <c r="L310" s="112">
        <v>2539155.79</v>
      </c>
      <c r="M310" s="112">
        <v>445110.10000000009</v>
      </c>
      <c r="N310" s="112">
        <v>2094045.69</v>
      </c>
      <c r="O310" s="176">
        <v>0.02</v>
      </c>
      <c r="P310" s="112">
        <v>114.74</v>
      </c>
      <c r="Q310" s="112">
        <v>2203871.1028999998</v>
      </c>
      <c r="R310" s="296">
        <v>1.1521344359290389</v>
      </c>
      <c r="S310" s="162"/>
    </row>
    <row r="311" spans="1:19" ht="12" customHeight="1" x14ac:dyDescent="0.2">
      <c r="A311" s="171">
        <v>45939</v>
      </c>
      <c r="B311" s="112">
        <v>286747.26</v>
      </c>
      <c r="C311" s="112">
        <v>2262004.34</v>
      </c>
      <c r="D311" s="112">
        <v>1579.58</v>
      </c>
      <c r="E311" s="112">
        <v>0</v>
      </c>
      <c r="F311" s="112">
        <v>2550331.1799999997</v>
      </c>
      <c r="G311" s="112">
        <v>0</v>
      </c>
      <c r="H311" s="112">
        <v>6033.25</v>
      </c>
      <c r="I311" s="112">
        <v>5139.88</v>
      </c>
      <c r="J311" s="112">
        <v>0</v>
      </c>
      <c r="K311" s="112">
        <v>11173.130000000001</v>
      </c>
      <c r="L311" s="112">
        <v>2539158.0499999998</v>
      </c>
      <c r="M311" s="112">
        <v>444994.14000000013</v>
      </c>
      <c r="N311" s="112">
        <v>2094163.9099999997</v>
      </c>
      <c r="O311" s="176">
        <v>0.02</v>
      </c>
      <c r="P311" s="112">
        <v>114.75</v>
      </c>
      <c r="Q311" s="112">
        <v>2203871.1028999998</v>
      </c>
      <c r="R311" s="296">
        <v>1.15213546139736</v>
      </c>
      <c r="S311" s="162"/>
    </row>
    <row r="312" spans="1:19" ht="12" customHeight="1" x14ac:dyDescent="0.2">
      <c r="A312" s="171">
        <v>45940</v>
      </c>
      <c r="B312" s="112">
        <v>283281.61000000004</v>
      </c>
      <c r="C312" s="112">
        <v>2262079.4700000002</v>
      </c>
      <c r="D312" s="112">
        <v>1579.58</v>
      </c>
      <c r="E312" s="112">
        <v>0</v>
      </c>
      <c r="F312" s="112">
        <v>2546940.66</v>
      </c>
      <c r="G312" s="112">
        <v>0</v>
      </c>
      <c r="H312" s="112">
        <v>5923.95</v>
      </c>
      <c r="I312" s="112">
        <v>1963.29</v>
      </c>
      <c r="J312" s="112">
        <v>0</v>
      </c>
      <c r="K312" s="112">
        <v>7887.24</v>
      </c>
      <c r="L312" s="112">
        <v>2539053.42</v>
      </c>
      <c r="M312" s="112">
        <v>445067.33000000007</v>
      </c>
      <c r="N312" s="112">
        <v>2093986.0899999999</v>
      </c>
      <c r="O312" s="176">
        <v>0.02</v>
      </c>
      <c r="P312" s="112">
        <v>114.74</v>
      </c>
      <c r="Q312" s="112">
        <v>2203871.1028999998</v>
      </c>
      <c r="R312" s="296">
        <v>1.1520879858440654</v>
      </c>
      <c r="S312" s="162"/>
    </row>
    <row r="313" spans="1:19" ht="12" customHeight="1" x14ac:dyDescent="0.2">
      <c r="A313" s="171">
        <v>45941</v>
      </c>
      <c r="B313" s="112">
        <v>283281.61000000004</v>
      </c>
      <c r="C313" s="112">
        <v>2262099.89</v>
      </c>
      <c r="D313" s="112">
        <v>1579.58</v>
      </c>
      <c r="E313" s="112">
        <v>0</v>
      </c>
      <c r="F313" s="112">
        <v>2546961.08</v>
      </c>
      <c r="G313" s="112">
        <v>0</v>
      </c>
      <c r="H313" s="112">
        <v>5987.4599999999991</v>
      </c>
      <c r="I313" s="112">
        <v>2078.0299999999997</v>
      </c>
      <c r="J313" s="112">
        <v>0</v>
      </c>
      <c r="K313" s="112">
        <v>8065.4899999999989</v>
      </c>
      <c r="L313" s="112">
        <v>2538895.59</v>
      </c>
      <c r="M313" s="112">
        <v>445146.24000000011</v>
      </c>
      <c r="N313" s="112">
        <v>2093749.3499999996</v>
      </c>
      <c r="O313" s="176">
        <v>0.02</v>
      </c>
      <c r="P313" s="112">
        <v>114.73</v>
      </c>
      <c r="Q313" s="112">
        <v>2203871.1028999998</v>
      </c>
      <c r="R313" s="296">
        <v>1.1520163709479889</v>
      </c>
      <c r="S313" s="162"/>
    </row>
    <row r="314" spans="1:19" ht="12" customHeight="1" x14ac:dyDescent="0.2">
      <c r="A314" s="171">
        <v>45942</v>
      </c>
      <c r="B314" s="112">
        <v>283281.61000000004</v>
      </c>
      <c r="C314" s="112">
        <v>2262099.89</v>
      </c>
      <c r="D314" s="112">
        <v>1579.58</v>
      </c>
      <c r="E314" s="112">
        <v>0</v>
      </c>
      <c r="F314" s="112">
        <v>2546961.08</v>
      </c>
      <c r="G314" s="112">
        <v>0</v>
      </c>
      <c r="H314" s="112">
        <v>6050.9599999999982</v>
      </c>
      <c r="I314" s="112">
        <v>2192.7599999999998</v>
      </c>
      <c r="J314" s="112">
        <v>0</v>
      </c>
      <c r="K314" s="112">
        <v>8243.7199999999975</v>
      </c>
      <c r="L314" s="112">
        <v>2538717.36</v>
      </c>
      <c r="M314" s="112">
        <v>445235.37</v>
      </c>
      <c r="N314" s="112">
        <v>2093481.9899999998</v>
      </c>
      <c r="O314" s="176">
        <v>0.02</v>
      </c>
      <c r="P314" s="112">
        <v>114.71</v>
      </c>
      <c r="Q314" s="112">
        <v>2203871.1028999998</v>
      </c>
      <c r="R314" s="296">
        <v>1.1519354996121993</v>
      </c>
      <c r="S314" s="162"/>
    </row>
    <row r="315" spans="1:19" ht="12" customHeight="1" x14ac:dyDescent="0.2">
      <c r="A315" s="171">
        <v>45943</v>
      </c>
      <c r="B315" s="112">
        <v>283281.61000000004</v>
      </c>
      <c r="C315" s="112">
        <v>2261964.2599999998</v>
      </c>
      <c r="D315" s="112">
        <v>1579.58</v>
      </c>
      <c r="E315" s="112">
        <v>0</v>
      </c>
      <c r="F315" s="112">
        <v>2546825.4499999997</v>
      </c>
      <c r="G315" s="112">
        <v>0</v>
      </c>
      <c r="H315" s="112">
        <v>6114.4599999999973</v>
      </c>
      <c r="I315" s="112">
        <v>2307.4699999999998</v>
      </c>
      <c r="J315" s="112">
        <v>0</v>
      </c>
      <c r="K315" s="112">
        <v>8421.9299999999967</v>
      </c>
      <c r="L315" s="112">
        <v>2538403.5199999996</v>
      </c>
      <c r="M315" s="112">
        <v>445256.66000000009</v>
      </c>
      <c r="N315" s="112">
        <v>2093146.8599999994</v>
      </c>
      <c r="O315" s="176">
        <v>0.02</v>
      </c>
      <c r="P315" s="112">
        <v>114.69</v>
      </c>
      <c r="Q315" s="112">
        <v>2203871.1028999998</v>
      </c>
      <c r="R315" s="296">
        <v>1.1517930956396678</v>
      </c>
      <c r="S315" s="162"/>
    </row>
    <row r="316" spans="1:19" ht="12" customHeight="1" x14ac:dyDescent="0.2">
      <c r="A316" s="171">
        <v>45944</v>
      </c>
      <c r="B316" s="112">
        <v>283281.61000000004</v>
      </c>
      <c r="C316" s="112">
        <v>2262709.2999999998</v>
      </c>
      <c r="D316" s="112">
        <v>1579.58</v>
      </c>
      <c r="E316" s="112">
        <v>0</v>
      </c>
      <c r="F316" s="112">
        <v>2547570.4899999998</v>
      </c>
      <c r="G316" s="112">
        <v>0</v>
      </c>
      <c r="H316" s="112">
        <v>6177.9599999999973</v>
      </c>
      <c r="I316" s="112">
        <v>2422.16</v>
      </c>
      <c r="J316" s="112">
        <v>0</v>
      </c>
      <c r="K316" s="112">
        <v>8600.1199999999972</v>
      </c>
      <c r="L316" s="112">
        <v>2538970.3699999996</v>
      </c>
      <c r="M316" s="112">
        <v>445474.0500000001</v>
      </c>
      <c r="N316" s="112">
        <v>2093496.3199999996</v>
      </c>
      <c r="O316" s="176">
        <v>0.02</v>
      </c>
      <c r="P316" s="112">
        <v>114.71</v>
      </c>
      <c r="Q316" s="112">
        <v>2203871.1028999998</v>
      </c>
      <c r="R316" s="296">
        <v>1.152050302151997</v>
      </c>
      <c r="S316" s="162"/>
    </row>
    <row r="317" spans="1:19" ht="12" customHeight="1" x14ac:dyDescent="0.2">
      <c r="A317" s="171">
        <v>45945</v>
      </c>
      <c r="B317" s="112">
        <v>283272.73000000004</v>
      </c>
      <c r="C317" s="112">
        <v>2262677.4700000002</v>
      </c>
      <c r="D317" s="112">
        <v>1579.58</v>
      </c>
      <c r="E317" s="112">
        <v>0</v>
      </c>
      <c r="F317" s="112">
        <v>2547529.7800000003</v>
      </c>
      <c r="G317" s="112">
        <v>0</v>
      </c>
      <c r="H317" s="112">
        <v>6232.5799999999972</v>
      </c>
      <c r="I317" s="112">
        <v>2536.87</v>
      </c>
      <c r="J317" s="112">
        <v>0</v>
      </c>
      <c r="K317" s="112">
        <v>8769.4499999999971</v>
      </c>
      <c r="L317" s="112">
        <v>2538760.33</v>
      </c>
      <c r="M317" s="112">
        <v>445490.37000000011</v>
      </c>
      <c r="N317" s="112">
        <v>2093269.96</v>
      </c>
      <c r="O317" s="176">
        <v>0.02</v>
      </c>
      <c r="P317" s="112">
        <v>114.7</v>
      </c>
      <c r="Q317" s="112">
        <v>2203871.1028999998</v>
      </c>
      <c r="R317" s="296">
        <v>1.1519549971227132</v>
      </c>
      <c r="S317" s="162"/>
    </row>
    <row r="318" spans="1:19" ht="12" customHeight="1" x14ac:dyDescent="0.2">
      <c r="A318" s="171">
        <v>45946</v>
      </c>
      <c r="B318" s="112">
        <v>283272.73000000004</v>
      </c>
      <c r="C318" s="112">
        <v>2262794.96</v>
      </c>
      <c r="D318" s="112">
        <v>1579.58</v>
      </c>
      <c r="E318" s="112">
        <v>0</v>
      </c>
      <c r="F318" s="112">
        <v>2547647.27</v>
      </c>
      <c r="G318" s="112">
        <v>0</v>
      </c>
      <c r="H318" s="112">
        <v>6296.0799999999972</v>
      </c>
      <c r="I318" s="112">
        <v>2651.5699999999997</v>
      </c>
      <c r="J318" s="112">
        <v>0</v>
      </c>
      <c r="K318" s="112">
        <v>8947.6499999999978</v>
      </c>
      <c r="L318" s="112">
        <v>2538699.62</v>
      </c>
      <c r="M318" s="112">
        <v>445598.9800000001</v>
      </c>
      <c r="N318" s="112">
        <v>2093100.6400000001</v>
      </c>
      <c r="O318" s="176">
        <v>0.02</v>
      </c>
      <c r="P318" s="112">
        <v>114.69</v>
      </c>
      <c r="Q318" s="112">
        <v>2203871.1028999998</v>
      </c>
      <c r="R318" s="296">
        <v>1.1519274501396251</v>
      </c>
      <c r="S318" s="162"/>
    </row>
    <row r="319" spans="1:19" ht="12" customHeight="1" x14ac:dyDescent="0.2">
      <c r="A319" s="171">
        <v>45947</v>
      </c>
      <c r="B319" s="112">
        <v>283272.73000000004</v>
      </c>
      <c r="C319" s="112">
        <v>2263683.7999999998</v>
      </c>
      <c r="D319" s="112">
        <v>1579.58</v>
      </c>
      <c r="E319" s="112">
        <v>0</v>
      </c>
      <c r="F319" s="112">
        <v>2548536.11</v>
      </c>
      <c r="G319" s="112">
        <v>0</v>
      </c>
      <c r="H319" s="112">
        <v>6359.5799999999963</v>
      </c>
      <c r="I319" s="112">
        <v>2766.2599999999998</v>
      </c>
      <c r="J319" s="112">
        <v>0</v>
      </c>
      <c r="K319" s="112">
        <v>9125.8399999999965</v>
      </c>
      <c r="L319" s="112">
        <v>2539410.27</v>
      </c>
      <c r="M319" s="112">
        <v>445128.90000000014</v>
      </c>
      <c r="N319" s="112">
        <v>2094281.3699999999</v>
      </c>
      <c r="O319" s="176">
        <v>0.02</v>
      </c>
      <c r="P319" s="112">
        <v>114.76</v>
      </c>
      <c r="Q319" s="112">
        <v>2203871.1028999998</v>
      </c>
      <c r="R319" s="296">
        <v>1.1522499054769926</v>
      </c>
      <c r="S319" s="162"/>
    </row>
    <row r="320" spans="1:19" ht="12" customHeight="1" x14ac:dyDescent="0.2">
      <c r="A320" s="171">
        <v>45948</v>
      </c>
      <c r="B320" s="112">
        <v>283272.73000000004</v>
      </c>
      <c r="C320" s="112">
        <v>2264160.0299999998</v>
      </c>
      <c r="D320" s="112">
        <v>1579.58</v>
      </c>
      <c r="E320" s="112">
        <v>0</v>
      </c>
      <c r="F320" s="112">
        <v>2549012.34</v>
      </c>
      <c r="G320" s="112">
        <v>0</v>
      </c>
      <c r="H320" s="112">
        <v>6423.0899999999965</v>
      </c>
      <c r="I320" s="112">
        <v>2881.02</v>
      </c>
      <c r="J320" s="112">
        <v>0</v>
      </c>
      <c r="K320" s="112">
        <v>9304.1099999999969</v>
      </c>
      <c r="L320" s="112">
        <v>2539708.23</v>
      </c>
      <c r="M320" s="112">
        <v>444979.88000000006</v>
      </c>
      <c r="N320" s="112">
        <v>2094728.3499999999</v>
      </c>
      <c r="O320" s="176">
        <v>0.02</v>
      </c>
      <c r="P320" s="112">
        <v>114.78</v>
      </c>
      <c r="Q320" s="112">
        <v>2203871.1028999998</v>
      </c>
      <c r="R320" s="296">
        <v>1.1523851039464528</v>
      </c>
      <c r="S320" s="162"/>
    </row>
    <row r="321" spans="1:19" ht="12" customHeight="1" x14ac:dyDescent="0.2">
      <c r="A321" s="171">
        <v>45949</v>
      </c>
      <c r="B321" s="112">
        <v>283272.73000000004</v>
      </c>
      <c r="C321" s="112">
        <v>2264160.0299999998</v>
      </c>
      <c r="D321" s="112">
        <v>1579.58</v>
      </c>
      <c r="E321" s="112">
        <v>0</v>
      </c>
      <c r="F321" s="112">
        <v>2549012.34</v>
      </c>
      <c r="G321" s="112">
        <v>0</v>
      </c>
      <c r="H321" s="112">
        <v>6486.5999999999958</v>
      </c>
      <c r="I321" s="112">
        <v>2995.8</v>
      </c>
      <c r="J321" s="112">
        <v>0</v>
      </c>
      <c r="K321" s="112">
        <v>9482.399999999996</v>
      </c>
      <c r="L321" s="112">
        <v>2539529.94</v>
      </c>
      <c r="M321" s="112">
        <v>445069.01000000013</v>
      </c>
      <c r="N321" s="112">
        <v>2094460.9299999997</v>
      </c>
      <c r="O321" s="176">
        <v>0.02</v>
      </c>
      <c r="P321" s="112">
        <v>114.76</v>
      </c>
      <c r="Q321" s="112">
        <v>2203871.1028999998</v>
      </c>
      <c r="R321" s="296">
        <v>1.1523042053858403</v>
      </c>
      <c r="S321" s="162"/>
    </row>
    <row r="322" spans="1:19" ht="12" customHeight="1" x14ac:dyDescent="0.2">
      <c r="A322" s="171">
        <v>45950</v>
      </c>
      <c r="B322" s="112">
        <v>283272.73000000004</v>
      </c>
      <c r="C322" s="112">
        <v>2264099.91</v>
      </c>
      <c r="D322" s="112">
        <v>1579.58</v>
      </c>
      <c r="E322" s="112">
        <v>0</v>
      </c>
      <c r="F322" s="112">
        <v>2548952.2200000002</v>
      </c>
      <c r="G322" s="112">
        <v>0</v>
      </c>
      <c r="H322" s="112">
        <v>6550.1099999999951</v>
      </c>
      <c r="I322" s="112">
        <v>3110.5600000000004</v>
      </c>
      <c r="J322" s="112">
        <v>0</v>
      </c>
      <c r="K322" s="112">
        <v>9660.6699999999946</v>
      </c>
      <c r="L322" s="112">
        <v>2539291.5500000003</v>
      </c>
      <c r="M322" s="112">
        <v>445125.62000000011</v>
      </c>
      <c r="N322" s="112">
        <v>2094165.9300000002</v>
      </c>
      <c r="O322" s="176">
        <v>0.02</v>
      </c>
      <c r="P322" s="112">
        <v>114.75</v>
      </c>
      <c r="Q322" s="112">
        <v>2203871.1028999998</v>
      </c>
      <c r="R322" s="296">
        <v>1.1521960366278372</v>
      </c>
      <c r="S322" s="162"/>
    </row>
    <row r="323" spans="1:19" ht="12" customHeight="1" x14ac:dyDescent="0.2">
      <c r="A323" s="171">
        <v>45951</v>
      </c>
      <c r="B323" s="112">
        <v>283272.73000000004</v>
      </c>
      <c r="C323" s="112">
        <v>2265233.3199999998</v>
      </c>
      <c r="D323" s="112">
        <v>1579.58</v>
      </c>
      <c r="E323" s="112">
        <v>0</v>
      </c>
      <c r="F323" s="112">
        <v>2550085.63</v>
      </c>
      <c r="G323" s="112">
        <v>0</v>
      </c>
      <c r="H323" s="112">
        <v>6613.6199999999953</v>
      </c>
      <c r="I323" s="112">
        <v>3225.3100000000004</v>
      </c>
      <c r="J323" s="112">
        <v>0</v>
      </c>
      <c r="K323" s="112">
        <v>9838.9299999999967</v>
      </c>
      <c r="L323" s="112">
        <v>2540246.6999999997</v>
      </c>
      <c r="M323" s="112">
        <v>444621.96000000008</v>
      </c>
      <c r="N323" s="112">
        <v>2095624.7399999998</v>
      </c>
      <c r="O323" s="176">
        <v>0.02</v>
      </c>
      <c r="P323" s="112">
        <v>114.83</v>
      </c>
      <c r="Q323" s="112">
        <v>2203871.1028999998</v>
      </c>
      <c r="R323" s="296">
        <v>1.1526294331176512</v>
      </c>
      <c r="S323" s="162"/>
    </row>
    <row r="324" spans="1:19" ht="12" customHeight="1" x14ac:dyDescent="0.2">
      <c r="A324" s="171">
        <v>45952</v>
      </c>
      <c r="B324" s="112">
        <v>283272.73000000004</v>
      </c>
      <c r="C324" s="112">
        <v>2265575.48</v>
      </c>
      <c r="D324" s="112">
        <v>1579.58</v>
      </c>
      <c r="E324" s="112">
        <v>0</v>
      </c>
      <c r="F324" s="112">
        <v>2550427.79</v>
      </c>
      <c r="G324" s="112">
        <v>0</v>
      </c>
      <c r="H324" s="112">
        <v>6677.13</v>
      </c>
      <c r="I324" s="112">
        <v>3340.1400000000003</v>
      </c>
      <c r="J324" s="112">
        <v>0</v>
      </c>
      <c r="K324" s="112">
        <v>10017.27</v>
      </c>
      <c r="L324" s="112">
        <v>2540410.52</v>
      </c>
      <c r="M324" s="112">
        <v>444393.94000000006</v>
      </c>
      <c r="N324" s="112">
        <v>2096016.58</v>
      </c>
      <c r="O324" s="176">
        <v>0.02</v>
      </c>
      <c r="P324" s="112">
        <v>114.85</v>
      </c>
      <c r="Q324" s="112">
        <v>2203871.1028999998</v>
      </c>
      <c r="R324" s="296">
        <v>1.152703765958526</v>
      </c>
      <c r="S324" s="162"/>
    </row>
    <row r="325" spans="1:19" ht="12" customHeight="1" x14ac:dyDescent="0.2">
      <c r="A325" s="171">
        <v>45953</v>
      </c>
      <c r="B325" s="112">
        <v>283272.73000000004</v>
      </c>
      <c r="C325" s="112">
        <v>2265278.12</v>
      </c>
      <c r="D325" s="112">
        <v>1579.58</v>
      </c>
      <c r="E325" s="112">
        <v>0</v>
      </c>
      <c r="F325" s="112">
        <v>2550130.4284235002</v>
      </c>
      <c r="G325" s="112">
        <v>0</v>
      </c>
      <c r="H325" s="112">
        <v>6740.64</v>
      </c>
      <c r="I325" s="112">
        <v>3454.9900000000002</v>
      </c>
      <c r="J325" s="112">
        <v>0</v>
      </c>
      <c r="K325" s="112">
        <v>10195.630000000001</v>
      </c>
      <c r="L325" s="112">
        <v>2539934.7984235003</v>
      </c>
      <c r="M325" s="112">
        <v>444334.44000000012</v>
      </c>
      <c r="N325" s="112">
        <v>2095600.3584235001</v>
      </c>
      <c r="O325" s="176">
        <v>0.02</v>
      </c>
      <c r="P325" s="112">
        <v>114.83</v>
      </c>
      <c r="Q325" s="112">
        <v>2203871.1028999998</v>
      </c>
      <c r="R325" s="296">
        <v>1.1524879086990549</v>
      </c>
      <c r="S325" s="162"/>
    </row>
    <row r="326" spans="1:19" ht="12" customHeight="1" x14ac:dyDescent="0.2">
      <c r="A326" s="171">
        <v>45954</v>
      </c>
      <c r="B326" s="112">
        <v>283272.73000000004</v>
      </c>
      <c r="C326" s="112">
        <v>2265628.15</v>
      </c>
      <c r="D326" s="112">
        <v>1579.58</v>
      </c>
      <c r="E326" s="112">
        <v>0</v>
      </c>
      <c r="F326" s="112">
        <v>2550480.46</v>
      </c>
      <c r="G326" s="112">
        <v>0</v>
      </c>
      <c r="H326" s="112">
        <v>6804.15</v>
      </c>
      <c r="I326" s="112">
        <v>3569.82</v>
      </c>
      <c r="J326" s="112">
        <v>0</v>
      </c>
      <c r="K326" s="112">
        <v>10373.969999999999</v>
      </c>
      <c r="L326" s="112">
        <v>2540106.4899999998</v>
      </c>
      <c r="M326" s="112">
        <v>444222.52000000008</v>
      </c>
      <c r="N326" s="112">
        <v>2095883.9699999997</v>
      </c>
      <c r="O326" s="176">
        <v>0.02</v>
      </c>
      <c r="P326" s="112">
        <v>114.84</v>
      </c>
      <c r="Q326" s="112">
        <v>2203871.1028999998</v>
      </c>
      <c r="R326" s="296">
        <v>1.1525658132445038</v>
      </c>
      <c r="S326" s="162"/>
    </row>
    <row r="327" spans="1:19" ht="12" customHeight="1" x14ac:dyDescent="0.2">
      <c r="A327" s="171">
        <v>45955</v>
      </c>
      <c r="B327" s="112">
        <v>283272.73000000004</v>
      </c>
      <c r="C327" s="112">
        <v>2265886.58</v>
      </c>
      <c r="D327" s="112">
        <v>1579.58</v>
      </c>
      <c r="E327" s="112">
        <v>0</v>
      </c>
      <c r="F327" s="112">
        <v>2550738.89</v>
      </c>
      <c r="G327" s="112">
        <v>0</v>
      </c>
      <c r="H327" s="112">
        <v>6867.66</v>
      </c>
      <c r="I327" s="112">
        <v>3684.6600000000003</v>
      </c>
      <c r="J327" s="112">
        <v>0</v>
      </c>
      <c r="K327" s="112">
        <v>10552.32</v>
      </c>
      <c r="L327" s="112">
        <v>2540186.5700000003</v>
      </c>
      <c r="M327" s="112">
        <v>444182.4800000001</v>
      </c>
      <c r="N327" s="112">
        <v>2096004.0900000003</v>
      </c>
      <c r="O327" s="176">
        <v>0.02</v>
      </c>
      <c r="P327" s="112">
        <v>114.85</v>
      </c>
      <c r="Q327" s="112">
        <v>2203871.1028999998</v>
      </c>
      <c r="R327" s="296">
        <v>1.1526021493078493</v>
      </c>
      <c r="S327" s="162"/>
    </row>
    <row r="328" spans="1:19" ht="12" customHeight="1" x14ac:dyDescent="0.2">
      <c r="A328" s="171">
        <v>45956</v>
      </c>
      <c r="B328" s="112">
        <v>283272.73000000004</v>
      </c>
      <c r="C328" s="112">
        <v>2265886.58</v>
      </c>
      <c r="D328" s="112">
        <v>1579.58</v>
      </c>
      <c r="E328" s="112">
        <v>0</v>
      </c>
      <c r="F328" s="112">
        <v>2550738.89</v>
      </c>
      <c r="G328" s="112">
        <v>0</v>
      </c>
      <c r="H328" s="112">
        <v>6931.17</v>
      </c>
      <c r="I328" s="112">
        <v>3799.51</v>
      </c>
      <c r="J328" s="112">
        <v>0</v>
      </c>
      <c r="K328" s="112">
        <v>10730.68</v>
      </c>
      <c r="L328" s="112">
        <v>2540008.21</v>
      </c>
      <c r="M328" s="112">
        <v>444271.66000000015</v>
      </c>
      <c r="N328" s="112">
        <v>2095736.5499999998</v>
      </c>
      <c r="O328" s="176">
        <v>0.02</v>
      </c>
      <c r="P328" s="112">
        <v>114.83</v>
      </c>
      <c r="Q328" s="112">
        <v>2203871.1028999998</v>
      </c>
      <c r="R328" s="296">
        <v>1.1525212189849436</v>
      </c>
      <c r="S328" s="162"/>
    </row>
    <row r="329" spans="1:19" ht="12" customHeight="1" x14ac:dyDescent="0.2">
      <c r="A329" s="171">
        <v>45957</v>
      </c>
      <c r="B329" s="112">
        <v>283272.73000000004</v>
      </c>
      <c r="C329" s="112">
        <v>2265829.2000000002</v>
      </c>
      <c r="D329" s="112">
        <v>1579.58</v>
      </c>
      <c r="E329" s="112">
        <v>0</v>
      </c>
      <c r="F329" s="112">
        <v>2550681.5100000002</v>
      </c>
      <c r="G329" s="112">
        <v>0</v>
      </c>
      <c r="H329" s="112">
        <v>6994.68</v>
      </c>
      <c r="I329" s="112">
        <v>3914.34</v>
      </c>
      <c r="J329" s="112">
        <v>0</v>
      </c>
      <c r="K329" s="112">
        <v>10909.02</v>
      </c>
      <c r="L329" s="112">
        <v>2539772.4900000002</v>
      </c>
      <c r="M329" s="112">
        <v>444332.13000000006</v>
      </c>
      <c r="N329" s="112">
        <v>2095440.36</v>
      </c>
      <c r="O329" s="176">
        <v>0.02</v>
      </c>
      <c r="P329" s="112">
        <v>114.82</v>
      </c>
      <c r="Q329" s="112">
        <v>2203871.1028999998</v>
      </c>
      <c r="R329" s="296">
        <v>1.15241426173155</v>
      </c>
      <c r="S329" s="162"/>
    </row>
    <row r="330" spans="1:19" ht="12" customHeight="1" x14ac:dyDescent="0.2">
      <c r="A330" s="171">
        <v>45958</v>
      </c>
      <c r="B330" s="112">
        <v>283272.73000000004</v>
      </c>
      <c r="C330" s="112">
        <v>2266131.88</v>
      </c>
      <c r="D330" s="112">
        <v>1579.58</v>
      </c>
      <c r="E330" s="112">
        <v>0</v>
      </c>
      <c r="F330" s="112">
        <v>2550984.19</v>
      </c>
      <c r="G330" s="112">
        <v>0</v>
      </c>
      <c r="H330" s="112">
        <v>7058.19</v>
      </c>
      <c r="I330" s="112">
        <v>4029.1600000000003</v>
      </c>
      <c r="J330" s="112">
        <v>0</v>
      </c>
      <c r="K330" s="112">
        <v>11087.35</v>
      </c>
      <c r="L330" s="112">
        <v>2539896.84</v>
      </c>
      <c r="M330" s="112">
        <v>444285.62000000011</v>
      </c>
      <c r="N330" s="112">
        <v>2095611.2199999997</v>
      </c>
      <c r="O330" s="176">
        <v>0.02</v>
      </c>
      <c r="P330" s="112">
        <v>114.83</v>
      </c>
      <c r="Q330" s="112">
        <v>2203871.1028999998</v>
      </c>
      <c r="R330" s="296">
        <v>1.1524706851765674</v>
      </c>
      <c r="S330" s="162"/>
    </row>
    <row r="331" spans="1:19" ht="12" customHeight="1" x14ac:dyDescent="0.2">
      <c r="A331" s="171">
        <v>45959</v>
      </c>
      <c r="B331" s="112">
        <v>283272.73000000004</v>
      </c>
      <c r="C331" s="112">
        <v>2266182.7200000002</v>
      </c>
      <c r="D331" s="112">
        <v>1579.58</v>
      </c>
      <c r="E331" s="112">
        <v>0</v>
      </c>
      <c r="F331" s="112">
        <v>2551035.0300000003</v>
      </c>
      <c r="G331" s="112">
        <v>0</v>
      </c>
      <c r="H331" s="112">
        <v>7121.7</v>
      </c>
      <c r="I331" s="112">
        <v>4143.9900000000007</v>
      </c>
      <c r="J331" s="112">
        <v>0</v>
      </c>
      <c r="K331" s="112">
        <v>11265.69</v>
      </c>
      <c r="L331" s="112">
        <v>2539769.3400000003</v>
      </c>
      <c r="M331" s="112">
        <v>444349.3600000001</v>
      </c>
      <c r="N331" s="112">
        <v>2095419.9800000002</v>
      </c>
      <c r="O331" s="176">
        <v>0.02</v>
      </c>
      <c r="P331" s="112">
        <v>114.82</v>
      </c>
      <c r="Q331" s="112">
        <v>2203871.1028999998</v>
      </c>
      <c r="R331" s="296">
        <v>1.1524128324283591</v>
      </c>
      <c r="S331" s="162"/>
    </row>
    <row r="332" spans="1:19" ht="12" customHeight="1" x14ac:dyDescent="0.2">
      <c r="A332" s="171">
        <v>45960</v>
      </c>
      <c r="B332" s="112">
        <v>283272.73000000004</v>
      </c>
      <c r="C332" s="112">
        <v>2266081.61</v>
      </c>
      <c r="D332" s="112">
        <v>1579.58</v>
      </c>
      <c r="E332" s="112">
        <v>0</v>
      </c>
      <c r="F332" s="112">
        <v>2550933.92</v>
      </c>
      <c r="G332" s="112">
        <v>0</v>
      </c>
      <c r="H332" s="112">
        <v>7185.21</v>
      </c>
      <c r="I332" s="112">
        <v>4258.8100000000004</v>
      </c>
      <c r="J332" s="112">
        <v>0</v>
      </c>
      <c r="K332" s="112">
        <v>11444.02</v>
      </c>
      <c r="L332" s="112">
        <v>2539489.9</v>
      </c>
      <c r="M332" s="112">
        <v>444374.31000000006</v>
      </c>
      <c r="N332" s="112">
        <v>2095115.5899999999</v>
      </c>
      <c r="O332" s="176">
        <v>0.02</v>
      </c>
      <c r="P332" s="112">
        <v>114.8</v>
      </c>
      <c r="Q332" s="112">
        <v>2203871.1028999998</v>
      </c>
      <c r="R332" s="296">
        <v>1.1522860373541677</v>
      </c>
      <c r="S332" s="162"/>
    </row>
    <row r="333" spans="1:19" ht="12" customHeight="1" x14ac:dyDescent="0.2">
      <c r="A333" s="171">
        <v>45961</v>
      </c>
      <c r="B333" s="112">
        <v>282042.73000000004</v>
      </c>
      <c r="C333" s="112">
        <v>2266386.88</v>
      </c>
      <c r="D333" s="112">
        <v>1579.58</v>
      </c>
      <c r="E333" s="112">
        <v>0</v>
      </c>
      <c r="F333" s="112">
        <v>2550009.19</v>
      </c>
      <c r="G333" s="112">
        <v>0</v>
      </c>
      <c r="H333" s="112">
        <v>6018.6599999999899</v>
      </c>
      <c r="I333" s="112">
        <v>4372.6500000000005</v>
      </c>
      <c r="J333" s="112">
        <v>0</v>
      </c>
      <c r="K333" s="112">
        <v>10391.30999999999</v>
      </c>
      <c r="L333" s="112">
        <v>2539617.88</v>
      </c>
      <c r="M333" s="112">
        <v>444378.15</v>
      </c>
      <c r="N333" s="112">
        <v>2095239.73</v>
      </c>
      <c r="O333" s="176">
        <v>0.02</v>
      </c>
      <c r="P333" s="112">
        <v>114.81</v>
      </c>
      <c r="Q333" s="112">
        <v>2203871.1028999998</v>
      </c>
      <c r="R333" s="296">
        <v>1.1523441079009575</v>
      </c>
      <c r="S333" s="162"/>
    </row>
    <row r="334" spans="1:19" ht="12" customHeight="1" x14ac:dyDescent="0.2">
      <c r="A334" s="181" t="s">
        <v>384</v>
      </c>
      <c r="B334" s="182">
        <v>8781244.8000000063</v>
      </c>
      <c r="C334" s="182">
        <v>70275163.239999995</v>
      </c>
      <c r="D334" s="182">
        <v>69311.780000000042</v>
      </c>
      <c r="E334" s="182">
        <v>0</v>
      </c>
      <c r="F334" s="182">
        <v>79125719.81842351</v>
      </c>
      <c r="G334" s="182">
        <v>207.13999999999993</v>
      </c>
      <c r="H334" s="182">
        <v>206077.98</v>
      </c>
      <c r="I334" s="182">
        <v>111799.77</v>
      </c>
      <c r="J334" s="182">
        <v>0</v>
      </c>
      <c r="K334" s="182">
        <v>318084.89</v>
      </c>
      <c r="L334" s="182">
        <v>78807634.928423494</v>
      </c>
      <c r="M334" s="182">
        <v>13734636.920000002</v>
      </c>
      <c r="N334" s="182">
        <v>65072998.008423485</v>
      </c>
      <c r="O334" s="183">
        <v>0.02</v>
      </c>
      <c r="P334" s="182">
        <v>3565.6500000000005</v>
      </c>
      <c r="Q334" s="182">
        <v>68320004.189899966</v>
      </c>
      <c r="R334" s="182">
        <v>35.75873145426845</v>
      </c>
      <c r="S334" s="162"/>
    </row>
    <row r="335" spans="1:19" ht="12" customHeight="1" x14ac:dyDescent="0.2">
      <c r="A335" s="181" t="s">
        <v>485</v>
      </c>
      <c r="B335" s="182">
        <v>283265.96129032277</v>
      </c>
      <c r="C335" s="182">
        <v>2266940.7496774192</v>
      </c>
      <c r="D335" s="182">
        <v>2235.8638709677434</v>
      </c>
      <c r="E335" s="182">
        <v>0</v>
      </c>
      <c r="F335" s="182">
        <v>2552442.5747878551</v>
      </c>
      <c r="G335" s="182">
        <v>6.6819354838709657</v>
      </c>
      <c r="H335" s="182">
        <v>6647.6767741935491</v>
      </c>
      <c r="I335" s="182">
        <v>3606.4441935483874</v>
      </c>
      <c r="J335" s="182">
        <v>0</v>
      </c>
      <c r="K335" s="182">
        <v>10260.802903225807</v>
      </c>
      <c r="L335" s="182">
        <v>2542181.771884629</v>
      </c>
      <c r="M335" s="182">
        <v>443052.80387096782</v>
      </c>
      <c r="N335" s="182">
        <v>2099128.968013661</v>
      </c>
      <c r="O335" s="183">
        <v>2.0000000000000007E-2</v>
      </c>
      <c r="P335" s="182">
        <v>115.02096774193551</v>
      </c>
      <c r="Q335" s="182">
        <f>AVERAGE(Q303:Q333)</f>
        <v>2203871.1028999989</v>
      </c>
      <c r="R335" s="182">
        <v>1.1535074662667242</v>
      </c>
      <c r="S335" s="162"/>
    </row>
    <row r="336" spans="1:19" ht="12" customHeight="1" x14ac:dyDescent="0.2">
      <c r="A336" s="171">
        <v>45962</v>
      </c>
      <c r="B336" s="112">
        <v>282042.73000000004</v>
      </c>
      <c r="C336" s="112">
        <v>2266431.16</v>
      </c>
      <c r="D336" s="112">
        <v>1579.58</v>
      </c>
      <c r="E336" s="112">
        <v>0</v>
      </c>
      <c r="F336" s="112">
        <v>2550053.4700000002</v>
      </c>
      <c r="G336" s="112">
        <v>0</v>
      </c>
      <c r="H336" s="112">
        <v>6103.46</v>
      </c>
      <c r="I336" s="112">
        <v>4487.4600000000009</v>
      </c>
      <c r="J336" s="112">
        <v>0</v>
      </c>
      <c r="K336" s="112">
        <v>10590.920000000002</v>
      </c>
      <c r="L336" s="112">
        <v>2539462.5500000003</v>
      </c>
      <c r="M336" s="112">
        <v>444455.82000000007</v>
      </c>
      <c r="N336" s="112">
        <v>2095006.7300000002</v>
      </c>
      <c r="O336" s="176">
        <v>0.02</v>
      </c>
      <c r="P336" s="112">
        <v>114.79</v>
      </c>
      <c r="Q336" s="112">
        <v>2203871.1028999998</v>
      </c>
      <c r="R336" s="296">
        <v>1.1522736273724934</v>
      </c>
      <c r="S336" s="162"/>
    </row>
    <row r="337" spans="1:19" ht="12" customHeight="1" x14ac:dyDescent="0.2">
      <c r="A337" s="171">
        <v>45963</v>
      </c>
      <c r="B337" s="112">
        <v>282042.73000000004</v>
      </c>
      <c r="C337" s="112">
        <v>2266431.16</v>
      </c>
      <c r="D337" s="112">
        <v>1579.58</v>
      </c>
      <c r="E337" s="112">
        <v>0</v>
      </c>
      <c r="F337" s="112">
        <v>2550053.4700000002</v>
      </c>
      <c r="G337" s="112">
        <v>0</v>
      </c>
      <c r="H337" s="112">
        <v>6188.26</v>
      </c>
      <c r="I337" s="112">
        <v>4602.2500000000009</v>
      </c>
      <c r="J337" s="112">
        <v>0</v>
      </c>
      <c r="K337" s="112">
        <v>10790.510000000002</v>
      </c>
      <c r="L337" s="112">
        <v>2539262.9600000004</v>
      </c>
      <c r="M337" s="112">
        <v>444555.62000000011</v>
      </c>
      <c r="N337" s="112">
        <v>2094707.3400000003</v>
      </c>
      <c r="O337" s="176">
        <v>0.02</v>
      </c>
      <c r="P337" s="112">
        <v>114.78</v>
      </c>
      <c r="Q337" s="112">
        <v>2203871.1028999998</v>
      </c>
      <c r="R337" s="296">
        <v>1.1521830639998272</v>
      </c>
      <c r="S337" s="162"/>
    </row>
    <row r="338" spans="1:19" ht="12" customHeight="1" x14ac:dyDescent="0.2">
      <c r="A338" s="171">
        <v>45964</v>
      </c>
      <c r="B338" s="112">
        <v>282042.73000000004</v>
      </c>
      <c r="C338" s="112">
        <v>2266427.83</v>
      </c>
      <c r="D338" s="112">
        <v>1579.58</v>
      </c>
      <c r="E338" s="112">
        <v>0</v>
      </c>
      <c r="F338" s="112">
        <v>2550050.14</v>
      </c>
      <c r="G338" s="112">
        <v>0</v>
      </c>
      <c r="H338" s="112">
        <v>6273.06</v>
      </c>
      <c r="I338" s="112">
        <v>4717.0300000000007</v>
      </c>
      <c r="J338" s="112">
        <v>0</v>
      </c>
      <c r="K338" s="112">
        <v>10990.09</v>
      </c>
      <c r="L338" s="112">
        <v>2539060.0500000003</v>
      </c>
      <c r="M338" s="112">
        <v>444651.87000000005</v>
      </c>
      <c r="N338" s="112">
        <v>2094408.1800000002</v>
      </c>
      <c r="O338" s="176">
        <v>0.02</v>
      </c>
      <c r="P338" s="112">
        <v>114.76</v>
      </c>
      <c r="Q338" s="112">
        <v>2203871.1028999998</v>
      </c>
      <c r="R338" s="296">
        <v>1.1520909941869724</v>
      </c>
      <c r="S338" s="162"/>
    </row>
    <row r="339" spans="1:19" ht="12" customHeight="1" x14ac:dyDescent="0.2">
      <c r="A339" s="171">
        <v>45965</v>
      </c>
      <c r="B339" s="112">
        <v>282042.73000000004</v>
      </c>
      <c r="C339" s="112">
        <v>2266368.64</v>
      </c>
      <c r="D339" s="112">
        <v>1579.58</v>
      </c>
      <c r="E339" s="112">
        <v>0</v>
      </c>
      <c r="F339" s="112">
        <v>2549990.9500000002</v>
      </c>
      <c r="G339" s="112">
        <v>0</v>
      </c>
      <c r="H339" s="112">
        <v>6392.86</v>
      </c>
      <c r="I339" s="112">
        <v>4831.7900000000009</v>
      </c>
      <c r="J339" s="112">
        <v>0</v>
      </c>
      <c r="K339" s="112">
        <v>11224.650000000001</v>
      </c>
      <c r="L339" s="112">
        <v>2538766.3000000003</v>
      </c>
      <c r="M339" s="112">
        <v>444738.65000000008</v>
      </c>
      <c r="N339" s="112">
        <v>2094027.6500000001</v>
      </c>
      <c r="O339" s="176">
        <v>0.02</v>
      </c>
      <c r="P339" s="112">
        <v>114.74</v>
      </c>
      <c r="Q339" s="112">
        <v>2203871.1028999998</v>
      </c>
      <c r="R339" s="296">
        <v>1.1519577059925705</v>
      </c>
      <c r="S339" s="162"/>
    </row>
    <row r="340" spans="1:19" ht="12" customHeight="1" x14ac:dyDescent="0.2">
      <c r="A340" s="171">
        <v>45966</v>
      </c>
      <c r="B340" s="112">
        <v>282002.73000000004</v>
      </c>
      <c r="C340" s="112">
        <v>2266193.34</v>
      </c>
      <c r="D340" s="112">
        <v>1579.58</v>
      </c>
      <c r="E340" s="112">
        <v>0</v>
      </c>
      <c r="F340" s="112">
        <v>2549775.65</v>
      </c>
      <c r="G340" s="112">
        <v>0</v>
      </c>
      <c r="H340" s="112">
        <v>6442.65</v>
      </c>
      <c r="I340" s="112">
        <v>4946.5300000000007</v>
      </c>
      <c r="J340" s="112">
        <v>0</v>
      </c>
      <c r="K340" s="112">
        <v>11389.18</v>
      </c>
      <c r="L340" s="112">
        <v>2538386.4699999997</v>
      </c>
      <c r="M340" s="112">
        <v>444748.71000000014</v>
      </c>
      <c r="N340" s="112">
        <v>2093637.7599999995</v>
      </c>
      <c r="O340" s="176">
        <v>0.02</v>
      </c>
      <c r="P340" s="112">
        <v>114.72</v>
      </c>
      <c r="Q340" s="112">
        <v>2203871.1028999998</v>
      </c>
      <c r="R340" s="296">
        <v>1.1517853592525544</v>
      </c>
      <c r="S340" s="162"/>
    </row>
    <row r="341" spans="1:19" ht="12" customHeight="1" x14ac:dyDescent="0.2">
      <c r="A341" s="171">
        <v>45967</v>
      </c>
      <c r="B341" s="112">
        <v>282002.73000000004</v>
      </c>
      <c r="C341" s="112">
        <v>2266342.16</v>
      </c>
      <c r="D341" s="112">
        <v>1579.58</v>
      </c>
      <c r="E341" s="112">
        <v>0</v>
      </c>
      <c r="F341" s="112">
        <v>2549924.4700000002</v>
      </c>
      <c r="G341" s="112">
        <v>0</v>
      </c>
      <c r="H341" s="112">
        <v>6527.44</v>
      </c>
      <c r="I341" s="112">
        <v>5061.2500000000009</v>
      </c>
      <c r="J341" s="112">
        <v>0</v>
      </c>
      <c r="K341" s="112">
        <v>11588.69</v>
      </c>
      <c r="L341" s="112">
        <v>2538335.7800000003</v>
      </c>
      <c r="M341" s="112">
        <v>444669.73000000004</v>
      </c>
      <c r="N341" s="112">
        <v>2093666.0500000003</v>
      </c>
      <c r="O341" s="176">
        <v>0.02</v>
      </c>
      <c r="P341" s="112">
        <v>114.72</v>
      </c>
      <c r="Q341" s="112">
        <v>2203871.1028999998</v>
      </c>
      <c r="R341" s="296">
        <v>1.1517623588148551</v>
      </c>
      <c r="S341" s="162"/>
    </row>
    <row r="342" spans="1:19" ht="12" customHeight="1" x14ac:dyDescent="0.2">
      <c r="A342" s="171">
        <v>45968</v>
      </c>
      <c r="B342" s="112">
        <v>282002.73000000004</v>
      </c>
      <c r="C342" s="112">
        <v>2266378.8199999998</v>
      </c>
      <c r="D342" s="112">
        <v>1579.58</v>
      </c>
      <c r="E342" s="112">
        <v>0</v>
      </c>
      <c r="F342" s="112">
        <v>2549961.13</v>
      </c>
      <c r="G342" s="112">
        <v>0</v>
      </c>
      <c r="H342" s="112">
        <v>6612.23</v>
      </c>
      <c r="I342" s="112">
        <v>5175.97</v>
      </c>
      <c r="J342" s="112">
        <v>0</v>
      </c>
      <c r="K342" s="112">
        <v>11788.2</v>
      </c>
      <c r="L342" s="112">
        <v>2538172.9299999997</v>
      </c>
      <c r="M342" s="112">
        <v>444761.59000000008</v>
      </c>
      <c r="N342" s="112">
        <v>2093411.3399999996</v>
      </c>
      <c r="O342" s="176">
        <v>0.02</v>
      </c>
      <c r="P342" s="112">
        <v>114.71</v>
      </c>
      <c r="Q342" s="112">
        <v>2203871.1028999998</v>
      </c>
      <c r="R342" s="296">
        <v>1.1516884661086138</v>
      </c>
      <c r="S342" s="162"/>
    </row>
    <row r="343" spans="1:19" ht="12" customHeight="1" x14ac:dyDescent="0.2">
      <c r="A343" s="171">
        <v>45969</v>
      </c>
      <c r="B343" s="112">
        <v>282002.73000000004</v>
      </c>
      <c r="C343" s="112">
        <v>2266471.54</v>
      </c>
      <c r="D343" s="112">
        <v>1579.58</v>
      </c>
      <c r="E343" s="112">
        <v>0</v>
      </c>
      <c r="F343" s="112">
        <v>2550053.85</v>
      </c>
      <c r="G343" s="112">
        <v>0</v>
      </c>
      <c r="H343" s="112">
        <v>6697.02</v>
      </c>
      <c r="I343" s="112">
        <v>5290.68</v>
      </c>
      <c r="J343" s="112">
        <v>0</v>
      </c>
      <c r="K343" s="112">
        <v>11987.7</v>
      </c>
      <c r="L343" s="112">
        <v>2538066.15</v>
      </c>
      <c r="M343" s="112">
        <v>444814.98000000016</v>
      </c>
      <c r="N343" s="112">
        <v>2093251.1699999997</v>
      </c>
      <c r="O343" s="176">
        <v>0.02</v>
      </c>
      <c r="P343" s="112">
        <v>114.7</v>
      </c>
      <c r="Q343" s="112">
        <v>2203871.1028999998</v>
      </c>
      <c r="R343" s="296">
        <v>1.151640014999173</v>
      </c>
      <c r="S343" s="162"/>
    </row>
    <row r="344" spans="1:19" ht="12" customHeight="1" x14ac:dyDescent="0.2">
      <c r="A344" s="171">
        <v>45970</v>
      </c>
      <c r="B344" s="112">
        <v>282002.73000000004</v>
      </c>
      <c r="C344" s="112">
        <v>2266471.54</v>
      </c>
      <c r="D344" s="112">
        <v>1579.58</v>
      </c>
      <c r="E344" s="112">
        <v>0</v>
      </c>
      <c r="F344" s="112">
        <v>2550053.85</v>
      </c>
      <c r="G344" s="112">
        <v>0</v>
      </c>
      <c r="H344" s="112">
        <v>6781.81</v>
      </c>
      <c r="I344" s="112">
        <v>5405.38</v>
      </c>
      <c r="J344" s="112">
        <v>0</v>
      </c>
      <c r="K344" s="112">
        <v>12187.19</v>
      </c>
      <c r="L344" s="112">
        <v>2537866.66</v>
      </c>
      <c r="M344" s="112">
        <v>444914.7300000001</v>
      </c>
      <c r="N344" s="112">
        <v>2092951.9300000002</v>
      </c>
      <c r="O344" s="176">
        <v>0.02</v>
      </c>
      <c r="P344" s="112">
        <v>114.68</v>
      </c>
      <c r="Q344" s="112">
        <v>2203871.1028999998</v>
      </c>
      <c r="R344" s="296">
        <v>1.1515494970012115</v>
      </c>
      <c r="S344" s="162"/>
    </row>
    <row r="345" spans="1:19" ht="12" customHeight="1" x14ac:dyDescent="0.2">
      <c r="A345" s="171">
        <v>45971</v>
      </c>
      <c r="B345" s="112">
        <v>282002.73000000004</v>
      </c>
      <c r="C345" s="112">
        <v>2266285.2999999998</v>
      </c>
      <c r="D345" s="112">
        <v>1579.58</v>
      </c>
      <c r="E345" s="112">
        <v>0</v>
      </c>
      <c r="F345" s="112">
        <v>2549867.61</v>
      </c>
      <c r="G345" s="112">
        <v>0</v>
      </c>
      <c r="H345" s="112">
        <v>6866.6</v>
      </c>
      <c r="I345" s="112">
        <v>5520.06</v>
      </c>
      <c r="J345" s="112">
        <v>0</v>
      </c>
      <c r="K345" s="112">
        <v>12386.66</v>
      </c>
      <c r="L345" s="112">
        <v>2537480.9499999997</v>
      </c>
      <c r="M345" s="112">
        <v>444909.3600000001</v>
      </c>
      <c r="N345" s="112">
        <v>2092571.5899999996</v>
      </c>
      <c r="O345" s="176">
        <v>0.02</v>
      </c>
      <c r="P345" s="112">
        <v>114.66</v>
      </c>
      <c r="Q345" s="112">
        <v>2203871.1028999998</v>
      </c>
      <c r="R345" s="296">
        <v>1.1513744822285723</v>
      </c>
      <c r="S345" s="162"/>
    </row>
    <row r="346" spans="1:19" ht="12" customHeight="1" x14ac:dyDescent="0.2">
      <c r="A346" s="171">
        <v>45972</v>
      </c>
      <c r="B346" s="112">
        <v>282002.73000000004</v>
      </c>
      <c r="C346" s="112">
        <v>2266171.98</v>
      </c>
      <c r="D346" s="112">
        <v>1579.58</v>
      </c>
      <c r="E346" s="112">
        <v>0</v>
      </c>
      <c r="F346" s="112">
        <v>2549754.29</v>
      </c>
      <c r="G346" s="112">
        <v>0</v>
      </c>
      <c r="H346" s="112">
        <v>6951.39</v>
      </c>
      <c r="I346" s="112">
        <v>5634.72</v>
      </c>
      <c r="J346" s="112">
        <v>0</v>
      </c>
      <c r="K346" s="112">
        <v>12586.11</v>
      </c>
      <c r="L346" s="112">
        <v>2537168.1800000002</v>
      </c>
      <c r="M346" s="112">
        <v>444924.91000000015</v>
      </c>
      <c r="N346" s="112">
        <v>2092243.27</v>
      </c>
      <c r="O346" s="176">
        <v>0.02</v>
      </c>
      <c r="P346" s="112">
        <v>114.64</v>
      </c>
      <c r="Q346" s="112">
        <v>2203871.1028999998</v>
      </c>
      <c r="R346" s="296">
        <v>1.1512325637653791</v>
      </c>
      <c r="S346" s="162"/>
    </row>
    <row r="347" spans="1:19" ht="12" customHeight="1" x14ac:dyDescent="0.2">
      <c r="A347" s="171">
        <v>45973</v>
      </c>
      <c r="B347" s="112">
        <v>282002.73000000004</v>
      </c>
      <c r="C347" s="112">
        <v>2266297.36</v>
      </c>
      <c r="D347" s="112">
        <v>1579.58</v>
      </c>
      <c r="E347" s="112">
        <v>0</v>
      </c>
      <c r="F347" s="112">
        <v>2549879.67</v>
      </c>
      <c r="G347" s="112">
        <v>0</v>
      </c>
      <c r="H347" s="112">
        <v>7036.18</v>
      </c>
      <c r="I347" s="112">
        <v>5749.36</v>
      </c>
      <c r="J347" s="112">
        <v>0</v>
      </c>
      <c r="K347" s="112">
        <v>12785.54</v>
      </c>
      <c r="L347" s="112">
        <v>2537094.13</v>
      </c>
      <c r="M347" s="112">
        <v>445034.9800000001</v>
      </c>
      <c r="N347" s="112">
        <v>2092059.15</v>
      </c>
      <c r="O347" s="176">
        <v>0.02</v>
      </c>
      <c r="P347" s="112">
        <v>114.63</v>
      </c>
      <c r="Q347" s="112">
        <v>2203871.1028999998</v>
      </c>
      <c r="R347" s="296">
        <v>1.1511989637967135</v>
      </c>
      <c r="S347" s="162"/>
    </row>
    <row r="348" spans="1:19" ht="12" customHeight="1" x14ac:dyDescent="0.2">
      <c r="A348" s="171">
        <v>45974</v>
      </c>
      <c r="B348" s="112">
        <v>280827.60000000003</v>
      </c>
      <c r="C348" s="112">
        <v>2246996.96</v>
      </c>
      <c r="D348" s="112">
        <v>1579.58</v>
      </c>
      <c r="E348" s="112">
        <v>0</v>
      </c>
      <c r="F348" s="112">
        <v>2529404.14</v>
      </c>
      <c r="G348" s="112">
        <v>0</v>
      </c>
      <c r="H348" s="112">
        <v>6948.24</v>
      </c>
      <c r="I348" s="112">
        <v>5863.99</v>
      </c>
      <c r="J348" s="112">
        <v>0</v>
      </c>
      <c r="K348" s="112">
        <v>12812.23</v>
      </c>
      <c r="L348" s="112">
        <v>2516591.91</v>
      </c>
      <c r="M348" s="112">
        <v>320956.8000000001</v>
      </c>
      <c r="N348" s="112">
        <v>2195635.11</v>
      </c>
      <c r="O348" s="176">
        <v>0.02</v>
      </c>
      <c r="P348" s="112">
        <v>120.31</v>
      </c>
      <c r="Q348" s="112">
        <v>2203871.1028999998</v>
      </c>
      <c r="R348" s="296">
        <v>1.1418961420604414</v>
      </c>
      <c r="S348" s="162"/>
    </row>
    <row r="349" spans="1:19" ht="12" customHeight="1" x14ac:dyDescent="0.2">
      <c r="A349" s="171">
        <v>45975</v>
      </c>
      <c r="B349" s="112">
        <v>280827.60000000003</v>
      </c>
      <c r="C349" s="112">
        <v>2247127.31</v>
      </c>
      <c r="D349" s="112">
        <v>1579.58</v>
      </c>
      <c r="E349" s="112">
        <v>0</v>
      </c>
      <c r="F349" s="112">
        <v>2529534.4900000002</v>
      </c>
      <c r="G349" s="112">
        <v>0</v>
      </c>
      <c r="H349" s="112">
        <v>7032.99</v>
      </c>
      <c r="I349" s="112">
        <v>5984.3</v>
      </c>
      <c r="J349" s="112">
        <v>0</v>
      </c>
      <c r="K349" s="112">
        <v>13017.29</v>
      </c>
      <c r="L349" s="112">
        <v>2516517.2000000002</v>
      </c>
      <c r="M349" s="112">
        <v>320894.55000000016</v>
      </c>
      <c r="N349" s="112">
        <v>2195622.65</v>
      </c>
      <c r="O349" s="176">
        <v>0.02</v>
      </c>
      <c r="P349" s="112">
        <v>120.31</v>
      </c>
      <c r="Q349" s="112">
        <v>2203871.1028999998</v>
      </c>
      <c r="R349" s="296">
        <v>1.1418622426187266</v>
      </c>
      <c r="S349" s="162"/>
    </row>
    <row r="350" spans="1:19" ht="12" customHeight="1" x14ac:dyDescent="0.2">
      <c r="A350" s="171">
        <v>45976</v>
      </c>
      <c r="B350" s="112">
        <v>280827.60000000003</v>
      </c>
      <c r="C350" s="112">
        <v>2247127.4300000002</v>
      </c>
      <c r="D350" s="112">
        <v>1579.58</v>
      </c>
      <c r="E350" s="112">
        <v>0</v>
      </c>
      <c r="F350" s="112">
        <v>2529534.6100000003</v>
      </c>
      <c r="G350" s="112">
        <v>0</v>
      </c>
      <c r="H350" s="112">
        <v>7117.74</v>
      </c>
      <c r="I350" s="112">
        <v>6104.61</v>
      </c>
      <c r="J350" s="112">
        <v>0</v>
      </c>
      <c r="K350" s="112">
        <v>13222.349999999999</v>
      </c>
      <c r="L350" s="112">
        <v>2516312.2600000002</v>
      </c>
      <c r="M350" s="112">
        <v>320997.01000000013</v>
      </c>
      <c r="N350" s="112">
        <v>2195315.25</v>
      </c>
      <c r="O350" s="176">
        <v>0.02</v>
      </c>
      <c r="P350" s="112">
        <v>120.29</v>
      </c>
      <c r="Q350" s="112">
        <v>2203871.1028999998</v>
      </c>
      <c r="R350" s="296">
        <v>1.1417692516993709</v>
      </c>
      <c r="S350" s="162"/>
    </row>
    <row r="351" spans="1:19" ht="12" customHeight="1" x14ac:dyDescent="0.2">
      <c r="A351" s="171">
        <v>45977</v>
      </c>
      <c r="B351" s="112">
        <v>280827.60000000003</v>
      </c>
      <c r="C351" s="112">
        <v>2247127.4300000002</v>
      </c>
      <c r="D351" s="112">
        <v>1579.58</v>
      </c>
      <c r="E351" s="112">
        <v>0</v>
      </c>
      <c r="F351" s="112">
        <v>2529534.6100000003</v>
      </c>
      <c r="G351" s="112">
        <v>0</v>
      </c>
      <c r="H351" s="112">
        <v>7202.49</v>
      </c>
      <c r="I351" s="112">
        <v>6224.9</v>
      </c>
      <c r="J351" s="112">
        <v>0</v>
      </c>
      <c r="K351" s="112">
        <v>13427.39</v>
      </c>
      <c r="L351" s="112">
        <v>2516107.2200000002</v>
      </c>
      <c r="M351" s="112">
        <v>321099.55</v>
      </c>
      <c r="N351" s="112">
        <v>2195007.6700000004</v>
      </c>
      <c r="O351" s="176">
        <v>0.02</v>
      </c>
      <c r="P351" s="112">
        <v>120.27</v>
      </c>
      <c r="Q351" s="112">
        <v>2203871.1028999998</v>
      </c>
      <c r="R351" s="296">
        <v>1.1416762154053108</v>
      </c>
      <c r="S351" s="162"/>
    </row>
    <row r="352" spans="1:19" ht="12" customHeight="1" x14ac:dyDescent="0.2">
      <c r="A352" s="171">
        <v>45978</v>
      </c>
      <c r="B352" s="112">
        <v>280827.60000000003</v>
      </c>
      <c r="C352" s="112">
        <v>2246861.38</v>
      </c>
      <c r="D352" s="112">
        <v>1579.58</v>
      </c>
      <c r="E352" s="112">
        <v>0</v>
      </c>
      <c r="F352" s="112">
        <v>2529268.56</v>
      </c>
      <c r="G352" s="112">
        <v>0</v>
      </c>
      <c r="H352" s="112">
        <v>7287.2299999999796</v>
      </c>
      <c r="I352" s="112">
        <v>6345.17</v>
      </c>
      <c r="J352" s="112">
        <v>0</v>
      </c>
      <c r="K352" s="112">
        <v>13632.39999999998</v>
      </c>
      <c r="L352" s="112">
        <v>2515636.16</v>
      </c>
      <c r="M352" s="112">
        <v>321069.03000000003</v>
      </c>
      <c r="N352" s="112">
        <v>2194567.13</v>
      </c>
      <c r="O352" s="176">
        <v>0.02</v>
      </c>
      <c r="P352" s="112">
        <v>120.25</v>
      </c>
      <c r="Q352" s="112">
        <v>2203871.1028999998</v>
      </c>
      <c r="R352" s="296">
        <v>1.1414624733224004</v>
      </c>
      <c r="S352" s="162"/>
    </row>
    <row r="353" spans="1:19" ht="12" customHeight="1" x14ac:dyDescent="0.2">
      <c r="A353" s="171">
        <v>45979</v>
      </c>
      <c r="B353" s="112">
        <v>280827.60000000003</v>
      </c>
      <c r="C353" s="112">
        <v>2247436.42</v>
      </c>
      <c r="D353" s="112">
        <v>1579.58</v>
      </c>
      <c r="E353" s="112">
        <v>0</v>
      </c>
      <c r="F353" s="112">
        <v>2529843.6</v>
      </c>
      <c r="G353" s="112">
        <v>0</v>
      </c>
      <c r="H353" s="112">
        <v>7371.97</v>
      </c>
      <c r="I353" s="112">
        <v>6465.42</v>
      </c>
      <c r="J353" s="112">
        <v>0</v>
      </c>
      <c r="K353" s="112">
        <v>13837.39</v>
      </c>
      <c r="L353" s="112">
        <v>2516006.21</v>
      </c>
      <c r="M353" s="112">
        <v>320863.15000000002</v>
      </c>
      <c r="N353" s="112">
        <v>2195143.06</v>
      </c>
      <c r="O353" s="176">
        <v>0.02</v>
      </c>
      <c r="P353" s="112">
        <v>120.28</v>
      </c>
      <c r="Q353" s="112">
        <v>2203871.1028999998</v>
      </c>
      <c r="R353" s="296">
        <v>1.1416303824163183</v>
      </c>
      <c r="S353" s="162"/>
    </row>
    <row r="354" spans="1:19" ht="12" customHeight="1" x14ac:dyDescent="0.2">
      <c r="A354" s="171">
        <v>45980</v>
      </c>
      <c r="B354" s="112">
        <v>280827.60000000003</v>
      </c>
      <c r="C354" s="112">
        <v>2247544.02</v>
      </c>
      <c r="D354" s="112">
        <v>1579.58</v>
      </c>
      <c r="E354" s="112">
        <v>0</v>
      </c>
      <c r="F354" s="112">
        <v>2529951.2000000002</v>
      </c>
      <c r="G354" s="112">
        <v>0</v>
      </c>
      <c r="H354" s="112">
        <v>7456.71</v>
      </c>
      <c r="I354" s="112">
        <v>6585.7</v>
      </c>
      <c r="J354" s="112">
        <v>0</v>
      </c>
      <c r="K354" s="112">
        <v>14042.41</v>
      </c>
      <c r="L354" s="112">
        <v>2515908.79</v>
      </c>
      <c r="M354" s="112">
        <v>320969.2300000001</v>
      </c>
      <c r="N354" s="112">
        <v>2194939.56</v>
      </c>
      <c r="O354" s="176">
        <v>0.02</v>
      </c>
      <c r="P354" s="112">
        <v>120.27</v>
      </c>
      <c r="Q354" s="112">
        <v>2203871.1028999998</v>
      </c>
      <c r="R354" s="296">
        <v>1.1415861783792165</v>
      </c>
      <c r="S354" s="162"/>
    </row>
    <row r="355" spans="1:19" ht="12" customHeight="1" x14ac:dyDescent="0.2">
      <c r="A355" s="171">
        <v>45981</v>
      </c>
      <c r="B355" s="112">
        <v>280827.60000000003</v>
      </c>
      <c r="C355" s="112">
        <v>2247539.54</v>
      </c>
      <c r="D355" s="112">
        <v>1579.58</v>
      </c>
      <c r="E355" s="112">
        <v>0</v>
      </c>
      <c r="F355" s="112">
        <v>2529946.7200000002</v>
      </c>
      <c r="G355" s="112">
        <v>0</v>
      </c>
      <c r="H355" s="112">
        <v>7541.45</v>
      </c>
      <c r="I355" s="112">
        <v>6705.97</v>
      </c>
      <c r="J355" s="112">
        <v>0</v>
      </c>
      <c r="K355" s="112">
        <v>14247.42</v>
      </c>
      <c r="L355" s="112">
        <v>2515699.3000000003</v>
      </c>
      <c r="M355" s="112">
        <v>321021.81000000006</v>
      </c>
      <c r="N355" s="112">
        <v>2194677.4900000002</v>
      </c>
      <c r="O355" s="176">
        <v>0.02</v>
      </c>
      <c r="P355" s="112">
        <v>120.26</v>
      </c>
      <c r="Q355" s="112">
        <v>2203871.1028999998</v>
      </c>
      <c r="R355" s="296">
        <v>1.1414911229108073</v>
      </c>
      <c r="S355" s="162"/>
    </row>
    <row r="356" spans="1:19" ht="12" customHeight="1" x14ac:dyDescent="0.2">
      <c r="A356" s="171">
        <v>45982</v>
      </c>
      <c r="B356" s="112">
        <v>277260.75</v>
      </c>
      <c r="C356" s="112">
        <v>2247692.44</v>
      </c>
      <c r="D356" s="112">
        <v>1579.58</v>
      </c>
      <c r="E356" s="112">
        <v>0</v>
      </c>
      <c r="F356" s="112">
        <v>2526532.77</v>
      </c>
      <c r="G356" s="112">
        <v>0</v>
      </c>
      <c r="H356" s="112">
        <v>7626.19</v>
      </c>
      <c r="I356" s="112">
        <v>3260.58</v>
      </c>
      <c r="J356" s="112">
        <v>0</v>
      </c>
      <c r="K356" s="112">
        <v>10886.77</v>
      </c>
      <c r="L356" s="112">
        <v>2515646</v>
      </c>
      <c r="M356" s="112">
        <v>322961.71000000014</v>
      </c>
      <c r="N356" s="112">
        <v>2192684.29</v>
      </c>
      <c r="O356" s="176">
        <v>0.02</v>
      </c>
      <c r="P356" s="112">
        <v>120.15</v>
      </c>
      <c r="Q356" s="112">
        <v>2203871.1028999998</v>
      </c>
      <c r="R356" s="296">
        <v>1.1414669381933209</v>
      </c>
      <c r="S356" s="162"/>
    </row>
    <row r="357" spans="1:19" ht="12" customHeight="1" x14ac:dyDescent="0.2">
      <c r="A357" s="171">
        <v>45983</v>
      </c>
      <c r="B357" s="112">
        <v>277260.75</v>
      </c>
      <c r="C357" s="112">
        <v>2247732.44</v>
      </c>
      <c r="D357" s="112">
        <v>1579.58</v>
      </c>
      <c r="E357" s="112">
        <v>0</v>
      </c>
      <c r="F357" s="112">
        <v>2526572.77</v>
      </c>
      <c r="G357" s="112">
        <v>0</v>
      </c>
      <c r="H357" s="112">
        <v>7710.93</v>
      </c>
      <c r="I357" s="112">
        <v>3380.73</v>
      </c>
      <c r="J357" s="112">
        <v>0</v>
      </c>
      <c r="K357" s="112">
        <v>11091.66</v>
      </c>
      <c r="L357" s="112">
        <v>2515481.11</v>
      </c>
      <c r="M357" s="112">
        <v>321235.30000000016</v>
      </c>
      <c r="N357" s="112">
        <v>2194245.8099999996</v>
      </c>
      <c r="O357" s="176">
        <v>0.02</v>
      </c>
      <c r="P357" s="112">
        <v>120.23</v>
      </c>
      <c r="Q357" s="112">
        <v>2203871.1028999998</v>
      </c>
      <c r="R357" s="296">
        <v>1.1413921198431083</v>
      </c>
      <c r="S357" s="162"/>
    </row>
    <row r="358" spans="1:19" ht="12" customHeight="1" x14ac:dyDescent="0.2">
      <c r="A358" s="171">
        <v>45984</v>
      </c>
      <c r="B358" s="112">
        <v>277260.75</v>
      </c>
      <c r="C358" s="112">
        <v>2247445.52</v>
      </c>
      <c r="D358" s="112">
        <v>1579.58</v>
      </c>
      <c r="E358" s="112">
        <v>0</v>
      </c>
      <c r="F358" s="112">
        <v>2526285.85</v>
      </c>
      <c r="G358" s="112">
        <v>0</v>
      </c>
      <c r="H358" s="112">
        <v>7795.67</v>
      </c>
      <c r="I358" s="112">
        <v>3500.96</v>
      </c>
      <c r="J358" s="112">
        <v>0</v>
      </c>
      <c r="K358" s="112">
        <v>11296.630000000001</v>
      </c>
      <c r="L358" s="112">
        <v>2514989.2200000002</v>
      </c>
      <c r="M358" s="112">
        <v>321194.28000000014</v>
      </c>
      <c r="N358" s="112">
        <v>2193794.94</v>
      </c>
      <c r="O358" s="176">
        <v>0.02</v>
      </c>
      <c r="P358" s="112">
        <v>120.21</v>
      </c>
      <c r="Q358" s="112">
        <v>2203871.1028999998</v>
      </c>
      <c r="R358" s="296">
        <v>1.1411689262092555</v>
      </c>
      <c r="S358" s="162"/>
    </row>
    <row r="359" spans="1:19" ht="12" customHeight="1" x14ac:dyDescent="0.2">
      <c r="A359" s="171">
        <v>45985</v>
      </c>
      <c r="B359" s="112">
        <v>277260.75</v>
      </c>
      <c r="C359" s="112">
        <v>2247424.66</v>
      </c>
      <c r="D359" s="112">
        <v>1579.58</v>
      </c>
      <c r="E359" s="112">
        <v>0</v>
      </c>
      <c r="F359" s="112">
        <v>2526264.9900000002</v>
      </c>
      <c r="G359" s="112">
        <v>0</v>
      </c>
      <c r="H359" s="112">
        <v>7880.41</v>
      </c>
      <c r="I359" s="112">
        <v>3621.17</v>
      </c>
      <c r="J359" s="112">
        <v>0</v>
      </c>
      <c r="K359" s="112">
        <v>11501.58</v>
      </c>
      <c r="L359" s="112">
        <v>2514763.41</v>
      </c>
      <c r="M359" s="112">
        <v>321286.34000000008</v>
      </c>
      <c r="N359" s="112">
        <v>2193477.0700000003</v>
      </c>
      <c r="O359" s="176">
        <v>0.02</v>
      </c>
      <c r="P359" s="112">
        <v>120.19</v>
      </c>
      <c r="Q359" s="112">
        <v>2203871.1028999998</v>
      </c>
      <c r="R359" s="296">
        <v>1.1410664655890754</v>
      </c>
      <c r="S359" s="162"/>
    </row>
    <row r="360" spans="1:19" ht="12" customHeight="1" x14ac:dyDescent="0.2">
      <c r="A360" s="171">
        <v>45986</v>
      </c>
      <c r="B360" s="112">
        <v>277260.75</v>
      </c>
      <c r="C360" s="112">
        <v>2247445.8199999998</v>
      </c>
      <c r="D360" s="112">
        <v>1579.58</v>
      </c>
      <c r="E360" s="112">
        <v>0</v>
      </c>
      <c r="F360" s="112">
        <v>2526286.15</v>
      </c>
      <c r="G360" s="112">
        <v>0</v>
      </c>
      <c r="H360" s="112">
        <v>7965.15</v>
      </c>
      <c r="I360" s="112">
        <v>3741.36</v>
      </c>
      <c r="J360" s="112">
        <v>0</v>
      </c>
      <c r="K360" s="112">
        <v>11706.51</v>
      </c>
      <c r="L360" s="112">
        <v>2514579.64</v>
      </c>
      <c r="M360" s="112">
        <v>321378.24000000011</v>
      </c>
      <c r="N360" s="112">
        <v>2193201.4</v>
      </c>
      <c r="O360" s="176">
        <v>0.02</v>
      </c>
      <c r="P360" s="112">
        <v>120.18</v>
      </c>
      <c r="Q360" s="112">
        <v>2203871.1028999998</v>
      </c>
      <c r="R360" s="296">
        <v>1.1409830804946575</v>
      </c>
      <c r="S360" s="162"/>
    </row>
    <row r="361" spans="1:19" ht="12" customHeight="1" x14ac:dyDescent="0.2">
      <c r="A361" s="171">
        <v>45987</v>
      </c>
      <c r="B361" s="112">
        <v>277260.75</v>
      </c>
      <c r="C361" s="112">
        <v>2247363.29</v>
      </c>
      <c r="D361" s="112">
        <v>1579.58</v>
      </c>
      <c r="E361" s="112">
        <v>0</v>
      </c>
      <c r="F361" s="112">
        <v>2526203.62</v>
      </c>
      <c r="G361" s="112">
        <v>0</v>
      </c>
      <c r="H361" s="112">
        <v>8049.89</v>
      </c>
      <c r="I361" s="112">
        <v>3861.54</v>
      </c>
      <c r="J361" s="112">
        <v>0</v>
      </c>
      <c r="K361" s="112">
        <v>11911.43</v>
      </c>
      <c r="L361" s="112">
        <v>2514292.19</v>
      </c>
      <c r="M361" s="112">
        <v>321438.49000000011</v>
      </c>
      <c r="N361" s="112">
        <v>2192853.6999999997</v>
      </c>
      <c r="O361" s="176">
        <v>0.02</v>
      </c>
      <c r="P361" s="112">
        <v>120.16</v>
      </c>
      <c r="Q361" s="112">
        <v>2203871.1028999998</v>
      </c>
      <c r="R361" s="296">
        <v>1.1408526509066377</v>
      </c>
      <c r="S361" s="162"/>
    </row>
    <row r="362" spans="1:19" ht="12" customHeight="1" x14ac:dyDescent="0.2">
      <c r="A362" s="171">
        <v>45988</v>
      </c>
      <c r="B362" s="112">
        <v>277260.75</v>
      </c>
      <c r="C362" s="112">
        <v>2247217.27</v>
      </c>
      <c r="D362" s="112">
        <v>1579.58</v>
      </c>
      <c r="E362" s="112">
        <v>0</v>
      </c>
      <c r="F362" s="112">
        <v>2526057.6</v>
      </c>
      <c r="G362" s="112">
        <v>0</v>
      </c>
      <c r="H362" s="112">
        <v>8134.63</v>
      </c>
      <c r="I362" s="112">
        <v>3981.7</v>
      </c>
      <c r="J362" s="112">
        <v>0</v>
      </c>
      <c r="K362" s="112">
        <v>12116.33</v>
      </c>
      <c r="L362" s="112">
        <v>2513941.27</v>
      </c>
      <c r="M362" s="112">
        <v>321546.16000000003</v>
      </c>
      <c r="N362" s="112">
        <v>2192395.11</v>
      </c>
      <c r="O362" s="176">
        <v>0.02</v>
      </c>
      <c r="P362" s="112">
        <v>120.13</v>
      </c>
      <c r="Q362" s="112">
        <v>2203871.1028999998</v>
      </c>
      <c r="R362" s="296">
        <v>1.1406934219936862</v>
      </c>
      <c r="S362" s="162"/>
    </row>
    <row r="363" spans="1:19" ht="12" customHeight="1" x14ac:dyDescent="0.2">
      <c r="A363" s="171">
        <v>45989</v>
      </c>
      <c r="B363" s="112">
        <v>277260.75</v>
      </c>
      <c r="C363" s="112">
        <v>2247538.4300000002</v>
      </c>
      <c r="D363" s="112">
        <v>1579.58</v>
      </c>
      <c r="E363" s="112">
        <v>0</v>
      </c>
      <c r="F363" s="112">
        <v>2526378.7600000002</v>
      </c>
      <c r="G363" s="112">
        <v>0</v>
      </c>
      <c r="H363" s="112">
        <v>8219.3700000000008</v>
      </c>
      <c r="I363" s="112">
        <v>4101.83</v>
      </c>
      <c r="J363" s="112">
        <v>0</v>
      </c>
      <c r="K363" s="112">
        <v>12321.2</v>
      </c>
      <c r="L363" s="112">
        <v>2514057.5550000002</v>
      </c>
      <c r="M363" s="112">
        <v>321581.92</v>
      </c>
      <c r="N363" s="112">
        <v>2192475.6350000002</v>
      </c>
      <c r="O363" s="176">
        <v>0.02</v>
      </c>
      <c r="P363" s="112">
        <v>120.14</v>
      </c>
      <c r="Q363" s="112">
        <v>2203871.1028999998</v>
      </c>
      <c r="R363" s="296">
        <v>1.1407461859687875</v>
      </c>
      <c r="S363" s="162"/>
    </row>
    <row r="364" spans="1:19" ht="12" customHeight="1" x14ac:dyDescent="0.2">
      <c r="A364" s="171">
        <v>45990</v>
      </c>
      <c r="B364" s="112">
        <v>277245.75</v>
      </c>
      <c r="C364" s="112">
        <v>2247540.33</v>
      </c>
      <c r="D364" s="112">
        <v>1579.58</v>
      </c>
      <c r="E364" s="112">
        <v>0</v>
      </c>
      <c r="F364" s="112">
        <v>2526365.66</v>
      </c>
      <c r="G364" s="112">
        <v>0</v>
      </c>
      <c r="H364" s="112">
        <v>8304.11</v>
      </c>
      <c r="I364" s="112">
        <v>4221.97</v>
      </c>
      <c r="J364" s="112">
        <v>0</v>
      </c>
      <c r="K364" s="112">
        <v>12526.080000000002</v>
      </c>
      <c r="L364" s="112">
        <v>2513839.58</v>
      </c>
      <c r="M364" s="112">
        <v>321690.91000000015</v>
      </c>
      <c r="N364" s="112">
        <v>2192148.67</v>
      </c>
      <c r="O364" s="176">
        <v>0.02</v>
      </c>
      <c r="P364" s="112">
        <v>120.12</v>
      </c>
      <c r="Q364" s="112">
        <v>2203871.1028999998</v>
      </c>
      <c r="R364" s="296">
        <v>1.1406472804567034</v>
      </c>
      <c r="S364" s="162"/>
    </row>
    <row r="365" spans="1:19" ht="12" customHeight="1" x14ac:dyDescent="0.2">
      <c r="A365" s="171">
        <v>45991</v>
      </c>
      <c r="B365" s="112">
        <v>277245.75</v>
      </c>
      <c r="C365" s="112">
        <v>2247540.33</v>
      </c>
      <c r="D365" s="112">
        <v>1579.58</v>
      </c>
      <c r="E365" s="112">
        <v>0</v>
      </c>
      <c r="F365" s="112">
        <v>2526365.66</v>
      </c>
      <c r="G365" s="112">
        <v>0</v>
      </c>
      <c r="H365" s="112">
        <v>8388.85</v>
      </c>
      <c r="I365" s="112">
        <v>4342.09</v>
      </c>
      <c r="J365" s="112">
        <v>0</v>
      </c>
      <c r="K365" s="112">
        <v>12730.94</v>
      </c>
      <c r="L365" s="112">
        <v>2513634.7200000002</v>
      </c>
      <c r="M365" s="112">
        <v>321793.35000000009</v>
      </c>
      <c r="N365" s="112">
        <v>2191841.37</v>
      </c>
      <c r="O365" s="176">
        <v>0.02</v>
      </c>
      <c r="P365" s="112">
        <v>120.1</v>
      </c>
      <c r="Q365" s="112">
        <v>2203871.1028999998</v>
      </c>
      <c r="R365" s="296">
        <v>1.1405543258371114</v>
      </c>
      <c r="S365" s="162"/>
    </row>
    <row r="366" spans="1:19" ht="12" customHeight="1" x14ac:dyDescent="0.2">
      <c r="A366" s="181" t="s">
        <v>384</v>
      </c>
      <c r="B366" s="182">
        <v>8403391.0599999987</v>
      </c>
      <c r="C366" s="182">
        <v>67648971.850000009</v>
      </c>
      <c r="D366" s="182">
        <v>47387.400000000031</v>
      </c>
      <c r="E366" s="182">
        <v>0</v>
      </c>
      <c r="F366" s="182">
        <v>76099750.310000017</v>
      </c>
      <c r="G366" s="182">
        <v>0</v>
      </c>
      <c r="H366" s="182">
        <v>216906.98000000007</v>
      </c>
      <c r="I366" s="182">
        <v>149716.47</v>
      </c>
      <c r="J366" s="182">
        <v>0</v>
      </c>
      <c r="K366" s="182">
        <v>366623.45000000007</v>
      </c>
      <c r="L366" s="182">
        <v>75733126.854999989</v>
      </c>
      <c r="M366" s="182">
        <v>11121158.780000001</v>
      </c>
      <c r="N366" s="182">
        <v>64611968.075000003</v>
      </c>
      <c r="O366" s="183">
        <v>0.02</v>
      </c>
      <c r="P366" s="182">
        <v>3540.38</v>
      </c>
      <c r="Q366" s="182">
        <v>66116133.086999968</v>
      </c>
      <c r="R366" s="182">
        <v>34.363682501823874</v>
      </c>
      <c r="S366" s="162"/>
    </row>
    <row r="367" spans="1:19" ht="12" customHeight="1" x14ac:dyDescent="0.2">
      <c r="A367" s="181" t="s">
        <v>485</v>
      </c>
      <c r="B367" s="182">
        <v>280113.0353333333</v>
      </c>
      <c r="C367" s="182">
        <v>2254965.7283333335</v>
      </c>
      <c r="D367" s="182">
        <v>1579.5800000000011</v>
      </c>
      <c r="E367" s="182">
        <v>0</v>
      </c>
      <c r="F367" s="182">
        <v>2536658.3436666671</v>
      </c>
      <c r="G367" s="182">
        <v>0</v>
      </c>
      <c r="H367" s="182">
        <v>7230.2326666666686</v>
      </c>
      <c r="I367" s="182">
        <v>4990.549</v>
      </c>
      <c r="J367" s="182">
        <v>0</v>
      </c>
      <c r="K367" s="182">
        <v>12220.781666666669</v>
      </c>
      <c r="L367" s="182">
        <v>2524437.5618333328</v>
      </c>
      <c r="M367" s="182">
        <v>370705.29266666673</v>
      </c>
      <c r="N367" s="182">
        <v>2153732.2691666665</v>
      </c>
      <c r="O367" s="183">
        <v>2.0000000000000007E-2</v>
      </c>
      <c r="P367" s="182">
        <v>118.01266666666668</v>
      </c>
      <c r="Q367" s="182">
        <f>AVERAGE(Q336:Q365)</f>
        <v>2203871.1028999989</v>
      </c>
      <c r="R367" s="182">
        <v>1.1454560833941292</v>
      </c>
      <c r="S367" s="162"/>
    </row>
    <row r="368" spans="1:19" ht="12" customHeight="1" x14ac:dyDescent="0.2">
      <c r="A368" s="171">
        <v>45992</v>
      </c>
      <c r="B368" s="112">
        <v>277245.75</v>
      </c>
      <c r="C368" s="112">
        <v>2247440.08</v>
      </c>
      <c r="D368" s="112">
        <v>1579.58</v>
      </c>
      <c r="E368" s="112">
        <v>0</v>
      </c>
      <c r="F368" s="112">
        <v>2526265.41</v>
      </c>
      <c r="G368" s="112">
        <v>0</v>
      </c>
      <c r="H368" s="112">
        <v>8473.56</v>
      </c>
      <c r="I368" s="112">
        <v>4467.4799999999996</v>
      </c>
      <c r="J368" s="112">
        <v>0</v>
      </c>
      <c r="K368" s="112">
        <v>12941.039999999999</v>
      </c>
      <c r="L368" s="112">
        <v>2513324.37</v>
      </c>
      <c r="M368" s="112">
        <v>321836.35000000015</v>
      </c>
      <c r="N368" s="112">
        <v>2191488.02</v>
      </c>
      <c r="O368" s="176">
        <v>0.02</v>
      </c>
      <c r="P368" s="112">
        <v>120.08</v>
      </c>
      <c r="Q368" s="112">
        <v>2203871.1028999998</v>
      </c>
      <c r="R368" s="296">
        <v>1.1404135054417661</v>
      </c>
      <c r="S368" s="162"/>
    </row>
    <row r="369" spans="1:19" ht="12" customHeight="1" x14ac:dyDescent="0.2">
      <c r="A369" s="171">
        <v>45993</v>
      </c>
      <c r="B369" s="112">
        <v>277245.75</v>
      </c>
      <c r="C369" s="112">
        <v>2247398.5499999998</v>
      </c>
      <c r="D369" s="112">
        <v>1579.58</v>
      </c>
      <c r="E369" s="112">
        <v>0</v>
      </c>
      <c r="F369" s="112">
        <v>2526223.88</v>
      </c>
      <c r="G369" s="112">
        <v>0</v>
      </c>
      <c r="H369" s="112">
        <v>8556.2999999999993</v>
      </c>
      <c r="I369" s="112">
        <v>4587.5600000000004</v>
      </c>
      <c r="J369" s="112">
        <v>0</v>
      </c>
      <c r="K369" s="112">
        <v>13143.86</v>
      </c>
      <c r="L369" s="112">
        <v>2513080.02</v>
      </c>
      <c r="M369" s="112">
        <v>321929.85700000008</v>
      </c>
      <c r="N369" s="112">
        <v>2191150.1629999997</v>
      </c>
      <c r="O369" s="176">
        <v>0.02</v>
      </c>
      <c r="P369" s="112">
        <v>120.06</v>
      </c>
      <c r="Q369" s="112">
        <v>2203871.1028999998</v>
      </c>
      <c r="R369" s="296">
        <v>1.1403026323513761</v>
      </c>
      <c r="S369" s="162"/>
    </row>
    <row r="370" spans="1:19" ht="12" customHeight="1" x14ac:dyDescent="0.2">
      <c r="A370" s="171">
        <v>45994</v>
      </c>
      <c r="B370" s="112">
        <v>277245.75</v>
      </c>
      <c r="C370" s="112">
        <v>2247222.91</v>
      </c>
      <c r="D370" s="112">
        <v>1579.58</v>
      </c>
      <c r="E370" s="112">
        <v>0</v>
      </c>
      <c r="F370" s="112">
        <v>2526048.2400000002</v>
      </c>
      <c r="G370" s="112">
        <v>0</v>
      </c>
      <c r="H370" s="112">
        <v>8639.0400000000009</v>
      </c>
      <c r="I370" s="112">
        <v>4707.62</v>
      </c>
      <c r="J370" s="112">
        <v>0</v>
      </c>
      <c r="K370" s="112">
        <v>13346.66</v>
      </c>
      <c r="L370" s="112">
        <v>2512701.58</v>
      </c>
      <c r="M370" s="112">
        <v>321988.67389999999</v>
      </c>
      <c r="N370" s="112">
        <v>2190712.9061000003</v>
      </c>
      <c r="O370" s="176">
        <v>0.02</v>
      </c>
      <c r="P370" s="112">
        <v>120.04</v>
      </c>
      <c r="Q370" s="112">
        <v>2203871.1028999998</v>
      </c>
      <c r="R370" s="296">
        <v>1.1401309163197524</v>
      </c>
      <c r="S370" s="162"/>
    </row>
    <row r="371" spans="1:19" ht="12" customHeight="1" x14ac:dyDescent="0.2">
      <c r="A371" s="171">
        <v>45995</v>
      </c>
      <c r="B371" s="112">
        <v>277245.75</v>
      </c>
      <c r="C371" s="112">
        <v>2245476.56</v>
      </c>
      <c r="D371" s="112">
        <v>1579.58</v>
      </c>
      <c r="E371" s="112">
        <v>0</v>
      </c>
      <c r="F371" s="112">
        <v>2524301.89</v>
      </c>
      <c r="G371" s="112">
        <v>0</v>
      </c>
      <c r="H371" s="112">
        <v>8721.7800000000007</v>
      </c>
      <c r="I371" s="112">
        <v>4827.66</v>
      </c>
      <c r="J371" s="112">
        <v>0</v>
      </c>
      <c r="K371" s="112">
        <v>13549.44</v>
      </c>
      <c r="L371" s="112">
        <v>2510752.4500000002</v>
      </c>
      <c r="M371" s="112">
        <v>322900.64400000003</v>
      </c>
      <c r="N371" s="112">
        <v>2187851.8060000003</v>
      </c>
      <c r="O371" s="176">
        <v>0.02</v>
      </c>
      <c r="P371" s="112">
        <v>119.88</v>
      </c>
      <c r="Q371" s="112">
        <v>2203871.1028999998</v>
      </c>
      <c r="R371" s="296">
        <v>1.1392465043423754</v>
      </c>
      <c r="S371" s="162"/>
    </row>
    <row r="372" spans="1:19" ht="12" customHeight="1" x14ac:dyDescent="0.2">
      <c r="A372" s="171">
        <v>45996</v>
      </c>
      <c r="B372" s="112">
        <v>277245.75</v>
      </c>
      <c r="C372" s="112">
        <v>2209492.5875004502</v>
      </c>
      <c r="D372" s="112">
        <v>33642.080000000002</v>
      </c>
      <c r="E372" s="112">
        <v>0</v>
      </c>
      <c r="F372" s="112">
        <v>2520380.4175004503</v>
      </c>
      <c r="G372" s="112">
        <v>0</v>
      </c>
      <c r="H372" s="112">
        <v>59184.450000000004</v>
      </c>
      <c r="I372" s="112">
        <v>4947.54</v>
      </c>
      <c r="J372" s="112">
        <v>0</v>
      </c>
      <c r="K372" s="112">
        <v>64131.990000000005</v>
      </c>
      <c r="L372" s="112">
        <v>2456248.4275004501</v>
      </c>
      <c r="M372" s="112">
        <v>350090.15000000008</v>
      </c>
      <c r="N372" s="112">
        <v>2106158.2775004501</v>
      </c>
      <c r="O372" s="176">
        <v>0.02</v>
      </c>
      <c r="P372" s="112">
        <v>115.41</v>
      </c>
      <c r="Q372" s="112">
        <v>2159980.6535</v>
      </c>
      <c r="R372" s="296">
        <v>1.1371622350044581</v>
      </c>
      <c r="S372" s="162"/>
    </row>
    <row r="373" spans="1:19" ht="12" customHeight="1" x14ac:dyDescent="0.2">
      <c r="A373" s="171">
        <v>45997</v>
      </c>
      <c r="B373" s="112">
        <v>277245.75</v>
      </c>
      <c r="C373" s="112">
        <v>2209492.5868781502</v>
      </c>
      <c r="D373" s="112">
        <v>33642.080000000002</v>
      </c>
      <c r="E373" s="112">
        <v>0</v>
      </c>
      <c r="F373" s="112">
        <v>2520380.4168781503</v>
      </c>
      <c r="G373" s="112">
        <v>0</v>
      </c>
      <c r="H373" s="112">
        <v>59267.060000000005</v>
      </c>
      <c r="I373" s="112">
        <v>5062.95</v>
      </c>
      <c r="J373" s="112">
        <v>0</v>
      </c>
      <c r="K373" s="112">
        <v>64330.01</v>
      </c>
      <c r="L373" s="112">
        <v>2456050.4068781505</v>
      </c>
      <c r="M373" s="112">
        <v>350191.44235109154</v>
      </c>
      <c r="N373" s="112">
        <v>2105858.9645270589</v>
      </c>
      <c r="O373" s="176">
        <v>0.02</v>
      </c>
      <c r="P373" s="112">
        <v>115.39</v>
      </c>
      <c r="Q373" s="112">
        <v>2159980.6535</v>
      </c>
      <c r="R373" s="296">
        <v>1.1370705579693057</v>
      </c>
      <c r="S373" s="162"/>
    </row>
    <row r="374" spans="1:19" ht="12" customHeight="1" x14ac:dyDescent="0.2">
      <c r="A374" s="171">
        <v>45998</v>
      </c>
      <c r="B374" s="112">
        <v>277245.75</v>
      </c>
      <c r="C374" s="112">
        <v>2209492.58736155</v>
      </c>
      <c r="D374" s="112">
        <v>33642.080000000002</v>
      </c>
      <c r="E374" s="112">
        <v>0</v>
      </c>
      <c r="F374" s="112">
        <v>2520380.41736155</v>
      </c>
      <c r="G374" s="112">
        <v>0</v>
      </c>
      <c r="H374" s="112">
        <v>59349.670000000006</v>
      </c>
      <c r="I374" s="112">
        <v>5178.3400000000029</v>
      </c>
      <c r="J374" s="112">
        <v>0</v>
      </c>
      <c r="K374" s="112">
        <v>64528.010000000009</v>
      </c>
      <c r="L374" s="112">
        <v>2455852.4073615503</v>
      </c>
      <c r="M374" s="112">
        <v>350290.46000000008</v>
      </c>
      <c r="N374" s="112">
        <v>2105561.9473615503</v>
      </c>
      <c r="O374" s="176">
        <v>0.02</v>
      </c>
      <c r="P374" s="112">
        <v>115.37</v>
      </c>
      <c r="Q374" s="112">
        <v>2159980.6535</v>
      </c>
      <c r="R374" s="296">
        <v>1.1369788907053977</v>
      </c>
      <c r="S374" s="162"/>
    </row>
    <row r="375" spans="1:19" ht="12" customHeight="1" x14ac:dyDescent="0.2">
      <c r="A375" s="171">
        <v>45999</v>
      </c>
      <c r="B375" s="112">
        <v>277245.75</v>
      </c>
      <c r="C375" s="112">
        <v>2213249.59</v>
      </c>
      <c r="D375" s="112">
        <v>33642.080000000002</v>
      </c>
      <c r="E375" s="112">
        <v>0</v>
      </c>
      <c r="F375" s="112">
        <v>2524137.42</v>
      </c>
      <c r="G375" s="112">
        <v>0</v>
      </c>
      <c r="H375" s="112">
        <v>59432.28</v>
      </c>
      <c r="I375" s="112">
        <v>5293.71</v>
      </c>
      <c r="J375" s="112">
        <v>0</v>
      </c>
      <c r="K375" s="112">
        <v>64725.99</v>
      </c>
      <c r="L375" s="112">
        <v>2459411.4299999997</v>
      </c>
      <c r="M375" s="112">
        <v>352261.79000000004</v>
      </c>
      <c r="N375" s="112">
        <v>2107149.6399999997</v>
      </c>
      <c r="O375" s="176">
        <v>0.02</v>
      </c>
      <c r="P375" s="112">
        <v>115.46</v>
      </c>
      <c r="Q375" s="112">
        <v>2159980.6535</v>
      </c>
      <c r="R375" s="296">
        <v>1.1386266011294159</v>
      </c>
      <c r="S375" s="162"/>
    </row>
    <row r="376" spans="1:19" ht="12" customHeight="1" x14ac:dyDescent="0.2">
      <c r="A376" s="171">
        <v>46000</v>
      </c>
      <c r="B376" s="112">
        <v>258927.66</v>
      </c>
      <c r="C376" s="112">
        <v>2213073.48</v>
      </c>
      <c r="D376" s="112">
        <v>1579.58</v>
      </c>
      <c r="E376" s="112">
        <v>0</v>
      </c>
      <c r="F376" s="112">
        <v>2473580.7200000002</v>
      </c>
      <c r="G376" s="112">
        <v>0</v>
      </c>
      <c r="H376" s="112">
        <v>9134.9599999999991</v>
      </c>
      <c r="I376" s="112">
        <v>5409.17</v>
      </c>
      <c r="J376" s="112">
        <v>0</v>
      </c>
      <c r="K376" s="112">
        <v>14544.13</v>
      </c>
      <c r="L376" s="112">
        <v>2459036.5900000003</v>
      </c>
      <c r="M376" s="112">
        <v>352412.64000000007</v>
      </c>
      <c r="N376" s="112">
        <v>2106623.9500000002</v>
      </c>
      <c r="O376" s="176">
        <v>0.02</v>
      </c>
      <c r="P376" s="112">
        <v>115.43</v>
      </c>
      <c r="Q376" s="112">
        <v>2159980.6535</v>
      </c>
      <c r="R376" s="296">
        <v>1.1384530625380438</v>
      </c>
      <c r="S376" s="162"/>
    </row>
    <row r="377" spans="1:19" ht="12" customHeight="1" x14ac:dyDescent="0.2">
      <c r="A377" s="171">
        <v>46001</v>
      </c>
      <c r="B377" s="112">
        <v>258927.66</v>
      </c>
      <c r="C377" s="112">
        <v>2208754.89</v>
      </c>
      <c r="D377" s="112">
        <v>1579.58</v>
      </c>
      <c r="E377" s="112">
        <v>0</v>
      </c>
      <c r="F377" s="112">
        <v>2469262.1300000004</v>
      </c>
      <c r="G377" s="112">
        <v>0</v>
      </c>
      <c r="H377" s="112">
        <v>9217.58</v>
      </c>
      <c r="I377" s="112">
        <v>5524.6</v>
      </c>
      <c r="J377" s="112">
        <v>0</v>
      </c>
      <c r="K377" s="112">
        <v>14742.18</v>
      </c>
      <c r="L377" s="112">
        <v>2454519.9500000002</v>
      </c>
      <c r="M377" s="112">
        <v>350346.11000000004</v>
      </c>
      <c r="N377" s="112">
        <v>2104173.8400000003</v>
      </c>
      <c r="O377" s="176">
        <v>0.02</v>
      </c>
      <c r="P377" s="112">
        <v>115.3</v>
      </c>
      <c r="Q377" s="112">
        <v>2159980.6535</v>
      </c>
      <c r="R377" s="296">
        <v>1.1363620067720204</v>
      </c>
      <c r="S377" s="162"/>
    </row>
    <row r="378" spans="1:19" ht="12" customHeight="1" x14ac:dyDescent="0.2">
      <c r="A378" s="171">
        <v>46002</v>
      </c>
      <c r="B378" s="112">
        <v>253418.89</v>
      </c>
      <c r="C378" s="112">
        <v>2208665.2999999998</v>
      </c>
      <c r="D378" s="112">
        <v>1579.58</v>
      </c>
      <c r="E378" s="112">
        <v>0</v>
      </c>
      <c r="F378" s="112">
        <v>2463663.77</v>
      </c>
      <c r="G378" s="112">
        <v>0</v>
      </c>
      <c r="H378" s="112">
        <v>7334.2</v>
      </c>
      <c r="I378" s="112">
        <v>2099.52</v>
      </c>
      <c r="J378" s="112">
        <v>0</v>
      </c>
      <c r="K378" s="112">
        <v>9433.7199999999993</v>
      </c>
      <c r="L378" s="112">
        <v>2454230.0499999998</v>
      </c>
      <c r="M378" s="112">
        <v>352359.96499999997</v>
      </c>
      <c r="N378" s="112">
        <v>2101870.085</v>
      </c>
      <c r="O378" s="176">
        <v>0.02</v>
      </c>
      <c r="P378" s="112">
        <v>115.17</v>
      </c>
      <c r="Q378" s="112">
        <v>2159980.6535</v>
      </c>
      <c r="R378" s="296">
        <v>1.1362277926069395</v>
      </c>
      <c r="S378" s="162"/>
    </row>
    <row r="379" spans="1:19" ht="12" customHeight="1" x14ac:dyDescent="0.2">
      <c r="A379" s="171">
        <v>46003</v>
      </c>
      <c r="B379" s="112">
        <v>253418.89</v>
      </c>
      <c r="C379" s="112">
        <v>2208615.7400000002</v>
      </c>
      <c r="D379" s="112">
        <v>1579.58</v>
      </c>
      <c r="E379" s="112">
        <v>0</v>
      </c>
      <c r="F379" s="112">
        <v>2463614.2100000004</v>
      </c>
      <c r="G379" s="112">
        <v>0</v>
      </c>
      <c r="H379" s="112">
        <v>7416.81</v>
      </c>
      <c r="I379" s="112">
        <v>2214.69</v>
      </c>
      <c r="J379" s="112">
        <v>0</v>
      </c>
      <c r="K379" s="112">
        <v>9631.5</v>
      </c>
      <c r="L379" s="112">
        <v>2453982.7100000004</v>
      </c>
      <c r="M379" s="112">
        <v>350505.31500000006</v>
      </c>
      <c r="N379" s="112">
        <v>2103477.3950000005</v>
      </c>
      <c r="O379" s="176">
        <v>0.02</v>
      </c>
      <c r="P379" s="112">
        <v>115.26</v>
      </c>
      <c r="Q379" s="112">
        <v>2159980.6535</v>
      </c>
      <c r="R379" s="296">
        <v>1.1361132823220448</v>
      </c>
      <c r="S379" s="162"/>
    </row>
    <row r="380" spans="1:19" ht="12" customHeight="1" x14ac:dyDescent="0.2">
      <c r="A380" s="171">
        <v>46004</v>
      </c>
      <c r="B380" s="112">
        <v>253418.89</v>
      </c>
      <c r="C380" s="112">
        <v>2208615.7400000002</v>
      </c>
      <c r="D380" s="112">
        <v>1579.58</v>
      </c>
      <c r="E380" s="112">
        <v>0</v>
      </c>
      <c r="F380" s="112">
        <v>2463614.2100000004</v>
      </c>
      <c r="G380" s="112">
        <v>0</v>
      </c>
      <c r="H380" s="112">
        <v>7499.42</v>
      </c>
      <c r="I380" s="112">
        <v>2329.9499999999998</v>
      </c>
      <c r="J380" s="112">
        <v>0</v>
      </c>
      <c r="K380" s="112">
        <v>9829.369999999999</v>
      </c>
      <c r="L380" s="112">
        <v>2453784.8400000003</v>
      </c>
      <c r="M380" s="112">
        <v>350604.21000000008</v>
      </c>
      <c r="N380" s="112">
        <v>2103180.6300000004</v>
      </c>
      <c r="O380" s="176">
        <v>0.02</v>
      </c>
      <c r="P380" s="112">
        <v>115.24</v>
      </c>
      <c r="Q380" s="112">
        <v>2159980.6535</v>
      </c>
      <c r="R380" s="296">
        <v>1.1360216750200629</v>
      </c>
      <c r="S380" s="162"/>
    </row>
    <row r="381" spans="1:19" ht="12" customHeight="1" x14ac:dyDescent="0.2">
      <c r="A381" s="171">
        <v>46005</v>
      </c>
      <c r="B381" s="112">
        <v>253418.89</v>
      </c>
      <c r="C381" s="112">
        <v>2208615.7400000002</v>
      </c>
      <c r="D381" s="112">
        <v>1579.58</v>
      </c>
      <c r="E381" s="112">
        <v>0</v>
      </c>
      <c r="F381" s="112">
        <v>2463614.2100000004</v>
      </c>
      <c r="G381" s="112">
        <v>0</v>
      </c>
      <c r="H381" s="112">
        <v>7582.03</v>
      </c>
      <c r="I381" s="112">
        <v>2445.19</v>
      </c>
      <c r="J381" s="112">
        <v>0</v>
      </c>
      <c r="K381" s="112">
        <v>10027.219999999999</v>
      </c>
      <c r="L381" s="112">
        <v>2453586.9900000002</v>
      </c>
      <c r="M381" s="112">
        <v>350703.14</v>
      </c>
      <c r="N381" s="112">
        <v>2102883.85</v>
      </c>
      <c r="O381" s="176">
        <v>0.02</v>
      </c>
      <c r="P381" s="112">
        <v>115.23</v>
      </c>
      <c r="Q381" s="112">
        <v>2159980.6535</v>
      </c>
      <c r="R381" s="296">
        <v>1.1359300769774234</v>
      </c>
      <c r="S381" s="162"/>
    </row>
    <row r="382" spans="1:19" ht="12" customHeight="1" x14ac:dyDescent="0.2">
      <c r="A382" s="171">
        <v>46006</v>
      </c>
      <c r="B382" s="112">
        <v>253418.89</v>
      </c>
      <c r="C382" s="112">
        <v>2208467.5256899502</v>
      </c>
      <c r="D382" s="112">
        <v>1579.58</v>
      </c>
      <c r="E382" s="112">
        <v>0</v>
      </c>
      <c r="F382" s="112">
        <v>2463465.9956899504</v>
      </c>
      <c r="G382" s="112">
        <v>0</v>
      </c>
      <c r="H382" s="112">
        <v>7664.6399999999858</v>
      </c>
      <c r="I382" s="112">
        <v>2560.4200000000033</v>
      </c>
      <c r="J382" s="112">
        <v>0</v>
      </c>
      <c r="K382" s="112">
        <v>10225.059999999989</v>
      </c>
      <c r="L382" s="112">
        <v>2453240.9356899504</v>
      </c>
      <c r="M382" s="112">
        <v>350782.2635</v>
      </c>
      <c r="N382" s="112">
        <v>2102458.6721899505</v>
      </c>
      <c r="O382" s="176">
        <v>0.02</v>
      </c>
      <c r="P382" s="112">
        <v>115.2</v>
      </c>
      <c r="Q382" s="112">
        <v>2159980.6535</v>
      </c>
      <c r="R382" s="296">
        <v>1.1357698652137258</v>
      </c>
      <c r="S382" s="162"/>
    </row>
    <row r="383" spans="1:19" ht="12" customHeight="1" x14ac:dyDescent="0.2">
      <c r="A383" s="171">
        <v>46007</v>
      </c>
      <c r="B383" s="112">
        <v>253418.89</v>
      </c>
      <c r="C383" s="112">
        <v>2218311.5</v>
      </c>
      <c r="D383" s="112">
        <v>1579.58</v>
      </c>
      <c r="E383" s="112">
        <v>0</v>
      </c>
      <c r="F383" s="112">
        <v>2473309.9700000002</v>
      </c>
      <c r="G383" s="112">
        <v>0</v>
      </c>
      <c r="H383" s="112">
        <v>7747.25</v>
      </c>
      <c r="I383" s="112">
        <v>2675.62</v>
      </c>
      <c r="J383" s="112">
        <v>0</v>
      </c>
      <c r="K383" s="112">
        <v>10422.869999999999</v>
      </c>
      <c r="L383" s="112">
        <v>2462887.1</v>
      </c>
      <c r="M383" s="112">
        <v>355803.18</v>
      </c>
      <c r="N383" s="112">
        <v>2107083.92</v>
      </c>
      <c r="O383" s="176">
        <v>0.02</v>
      </c>
      <c r="P383" s="112">
        <v>115.46</v>
      </c>
      <c r="Q383" s="112">
        <v>2159980.6535</v>
      </c>
      <c r="R383" s="296">
        <v>1.1402357220233317</v>
      </c>
      <c r="S383" s="162"/>
    </row>
    <row r="384" spans="1:19" ht="12" customHeight="1" x14ac:dyDescent="0.2">
      <c r="A384" s="171">
        <v>46008</v>
      </c>
      <c r="B384" s="112">
        <v>253418.89</v>
      </c>
      <c r="C384" s="112">
        <v>2208179.6800000002</v>
      </c>
      <c r="D384" s="112">
        <v>1579.58</v>
      </c>
      <c r="E384" s="112">
        <v>0</v>
      </c>
      <c r="F384" s="112">
        <v>2463178.1500000004</v>
      </c>
      <c r="G384" s="112">
        <v>0</v>
      </c>
      <c r="H384" s="112">
        <v>7829.88</v>
      </c>
      <c r="I384" s="112">
        <v>2791.08</v>
      </c>
      <c r="J384" s="112">
        <v>0</v>
      </c>
      <c r="K384" s="112">
        <v>10620.96</v>
      </c>
      <c r="L384" s="112">
        <v>2452557.1900000004</v>
      </c>
      <c r="M384" s="112">
        <v>351066.64000000013</v>
      </c>
      <c r="N384" s="112">
        <v>2101490.5500000003</v>
      </c>
      <c r="O384" s="176">
        <v>0.02</v>
      </c>
      <c r="P384" s="112">
        <v>115.15</v>
      </c>
      <c r="Q384" s="112">
        <v>2159980.6535</v>
      </c>
      <c r="R384" s="296">
        <v>1.1354533134479301</v>
      </c>
      <c r="S384" s="162"/>
    </row>
    <row r="385" spans="1:19" ht="12" customHeight="1" x14ac:dyDescent="0.2">
      <c r="A385" s="171">
        <v>46009</v>
      </c>
      <c r="B385" s="112">
        <v>253418.89</v>
      </c>
      <c r="C385" s="112">
        <v>2208059.12</v>
      </c>
      <c r="D385" s="112">
        <v>1579.58</v>
      </c>
      <c r="E385" s="112">
        <v>0</v>
      </c>
      <c r="F385" s="112">
        <v>2463057.5900000003</v>
      </c>
      <c r="G385" s="112">
        <v>0</v>
      </c>
      <c r="H385" s="112">
        <v>7912.49</v>
      </c>
      <c r="I385" s="112">
        <v>2906.23</v>
      </c>
      <c r="J385" s="112">
        <v>0</v>
      </c>
      <c r="K385" s="112">
        <v>10818.72</v>
      </c>
      <c r="L385" s="112">
        <v>2452238.87</v>
      </c>
      <c r="M385" s="112">
        <v>351236.39000000007</v>
      </c>
      <c r="N385" s="112">
        <v>2101002.48</v>
      </c>
      <c r="O385" s="176">
        <v>0.02</v>
      </c>
      <c r="P385" s="112">
        <v>115.12</v>
      </c>
      <c r="Q385" s="112">
        <v>2159980.6535</v>
      </c>
      <c r="R385" s="296">
        <v>1.1353059417575937</v>
      </c>
      <c r="S385" s="162"/>
    </row>
    <row r="386" spans="1:19" ht="12" customHeight="1" x14ac:dyDescent="0.2">
      <c r="A386" s="171">
        <v>46010</v>
      </c>
      <c r="B386" s="112">
        <v>253418.89</v>
      </c>
      <c r="C386" s="112">
        <v>2207285.89</v>
      </c>
      <c r="D386" s="112">
        <v>1579.58</v>
      </c>
      <c r="E386" s="112">
        <v>0</v>
      </c>
      <c r="F386" s="112">
        <v>2462284.3600000003</v>
      </c>
      <c r="G386" s="112">
        <v>0</v>
      </c>
      <c r="H386" s="112">
        <v>7995.09</v>
      </c>
      <c r="I386" s="112">
        <v>3021.35</v>
      </c>
      <c r="J386" s="112">
        <v>0</v>
      </c>
      <c r="K386" s="112">
        <v>11016.44</v>
      </c>
      <c r="L386" s="112">
        <v>2451267.9200000004</v>
      </c>
      <c r="M386" s="112">
        <v>351075.02000000014</v>
      </c>
      <c r="N386" s="112">
        <v>2100192.9000000004</v>
      </c>
      <c r="O386" s="176">
        <v>0.02</v>
      </c>
      <c r="P386" s="112">
        <v>115.08</v>
      </c>
      <c r="Q386" s="112">
        <v>2159980.6535</v>
      </c>
      <c r="R386" s="296">
        <v>1.1348564238425021</v>
      </c>
      <c r="S386" s="162"/>
    </row>
    <row r="387" spans="1:19" ht="12" customHeight="1" x14ac:dyDescent="0.2">
      <c r="A387" s="171">
        <v>46011</v>
      </c>
      <c r="B387" s="112">
        <v>253418.89</v>
      </c>
      <c r="C387" s="112">
        <v>2207285.89</v>
      </c>
      <c r="D387" s="112">
        <v>1579.58</v>
      </c>
      <c r="E387" s="112">
        <v>0</v>
      </c>
      <c r="F387" s="112">
        <v>2462284.3600000003</v>
      </c>
      <c r="G387" s="112">
        <v>0</v>
      </c>
      <c r="H387" s="112">
        <v>8077.69</v>
      </c>
      <c r="I387" s="112">
        <v>3136.43</v>
      </c>
      <c r="J387" s="112">
        <v>0</v>
      </c>
      <c r="K387" s="112">
        <v>11214.119999999999</v>
      </c>
      <c r="L387" s="112">
        <v>2451070.2400000002</v>
      </c>
      <c r="M387" s="112">
        <v>351173.87000000011</v>
      </c>
      <c r="N387" s="112">
        <v>2099896.37</v>
      </c>
      <c r="O387" s="176">
        <v>0.02</v>
      </c>
      <c r="P387" s="112">
        <v>115.06</v>
      </c>
      <c r="Q387" s="112">
        <v>2159980.6535</v>
      </c>
      <c r="R387" s="296">
        <v>1.1347649045042709</v>
      </c>
      <c r="S387" s="162"/>
    </row>
    <row r="388" spans="1:19" ht="12" customHeight="1" x14ac:dyDescent="0.2">
      <c r="A388" s="171">
        <v>46012</v>
      </c>
      <c r="B388" s="112">
        <v>253418.89</v>
      </c>
      <c r="C388" s="112">
        <v>2207285.89</v>
      </c>
      <c r="D388" s="112">
        <v>1579.58</v>
      </c>
      <c r="E388" s="112">
        <v>0</v>
      </c>
      <c r="F388" s="112">
        <v>2462284.3600000003</v>
      </c>
      <c r="G388" s="112">
        <v>0</v>
      </c>
      <c r="H388" s="112">
        <v>8160.29</v>
      </c>
      <c r="I388" s="112">
        <v>3251.49</v>
      </c>
      <c r="J388" s="112">
        <v>0</v>
      </c>
      <c r="K388" s="112">
        <v>11411.779999999999</v>
      </c>
      <c r="L388" s="112">
        <v>2450872.5800000005</v>
      </c>
      <c r="M388" s="112">
        <v>351272.72000000015</v>
      </c>
      <c r="N388" s="112">
        <v>2099599.8600000003</v>
      </c>
      <c r="O388" s="176">
        <v>0.02</v>
      </c>
      <c r="P388" s="112">
        <v>115.05</v>
      </c>
      <c r="Q388" s="112">
        <v>2159980.6535</v>
      </c>
      <c r="R388" s="296">
        <v>1.1346733944253824</v>
      </c>
      <c r="S388" s="162"/>
    </row>
    <row r="389" spans="1:19" ht="12" customHeight="1" x14ac:dyDescent="0.2">
      <c r="A389" s="171">
        <v>46013</v>
      </c>
      <c r="B389" s="112">
        <v>253418.89</v>
      </c>
      <c r="C389" s="112">
        <v>2207111.73</v>
      </c>
      <c r="D389" s="112">
        <v>1579.58</v>
      </c>
      <c r="E389" s="112">
        <v>0</v>
      </c>
      <c r="F389" s="112">
        <v>2462110.2000000002</v>
      </c>
      <c r="G389" s="112">
        <v>0</v>
      </c>
      <c r="H389" s="112">
        <v>8242.89</v>
      </c>
      <c r="I389" s="112">
        <v>3366.54</v>
      </c>
      <c r="J389" s="112">
        <v>0</v>
      </c>
      <c r="K389" s="112">
        <v>11609.43</v>
      </c>
      <c r="L389" s="112">
        <v>2450500.77</v>
      </c>
      <c r="M389" s="112">
        <v>351322.99000000011</v>
      </c>
      <c r="N389" s="112">
        <v>2099177.7799999998</v>
      </c>
      <c r="O389" s="176">
        <v>0.02</v>
      </c>
      <c r="P389" s="112">
        <v>115.02</v>
      </c>
      <c r="Q389" s="112">
        <v>2159980.6535</v>
      </c>
      <c r="R389" s="296">
        <v>1.1345012586243519</v>
      </c>
      <c r="S389" s="162"/>
    </row>
    <row r="390" spans="1:19" ht="12" customHeight="1" x14ac:dyDescent="0.2">
      <c r="A390" s="171">
        <v>46014</v>
      </c>
      <c r="B390" s="112">
        <v>253418.89</v>
      </c>
      <c r="C390" s="112">
        <v>2206848.96</v>
      </c>
      <c r="D390" s="112">
        <v>1579.58</v>
      </c>
      <c r="E390" s="112">
        <v>0</v>
      </c>
      <c r="F390" s="112">
        <v>2461847.4300000002</v>
      </c>
      <c r="G390" s="112">
        <v>0</v>
      </c>
      <c r="H390" s="112">
        <v>8325.49</v>
      </c>
      <c r="I390" s="112">
        <v>3481.56</v>
      </c>
      <c r="J390" s="112">
        <v>0</v>
      </c>
      <c r="K390" s="112">
        <v>11807.05</v>
      </c>
      <c r="L390" s="112">
        <v>2450040.3800000004</v>
      </c>
      <c r="M390" s="112">
        <v>351532.33000000007</v>
      </c>
      <c r="N390" s="112">
        <v>2098508.0500000003</v>
      </c>
      <c r="O390" s="176">
        <v>0.02</v>
      </c>
      <c r="P390" s="112">
        <v>114.99</v>
      </c>
      <c r="Q390" s="112">
        <v>2159980.6535</v>
      </c>
      <c r="R390" s="296">
        <v>1.134288113196751</v>
      </c>
      <c r="S390" s="162"/>
    </row>
    <row r="391" spans="1:19" ht="12" customHeight="1" x14ac:dyDescent="0.2">
      <c r="A391" s="171">
        <v>46015</v>
      </c>
      <c r="B391" s="112">
        <v>253418.89</v>
      </c>
      <c r="C391" s="112">
        <v>2205983.46</v>
      </c>
      <c r="D391" s="112">
        <v>1579.58</v>
      </c>
      <c r="E391" s="112">
        <v>0</v>
      </c>
      <c r="F391" s="112">
        <v>2460981.9300000002</v>
      </c>
      <c r="G391" s="112">
        <v>0</v>
      </c>
      <c r="H391" s="112">
        <v>8408.09</v>
      </c>
      <c r="I391" s="112">
        <v>3596.55</v>
      </c>
      <c r="J391" s="112">
        <v>0</v>
      </c>
      <c r="K391" s="112">
        <v>12004.64</v>
      </c>
      <c r="L391" s="112">
        <v>2448977.29</v>
      </c>
      <c r="M391" s="112">
        <v>352027.37</v>
      </c>
      <c r="N391" s="112">
        <v>2096949.92</v>
      </c>
      <c r="O391" s="176">
        <v>0.02</v>
      </c>
      <c r="P391" s="112">
        <v>114.9</v>
      </c>
      <c r="Q391" s="112">
        <v>2159980.6535</v>
      </c>
      <c r="R391" s="296">
        <v>1.1337959374921782</v>
      </c>
      <c r="S391" s="162"/>
    </row>
    <row r="392" spans="1:19" ht="12" customHeight="1" x14ac:dyDescent="0.2">
      <c r="A392" s="171">
        <v>46016</v>
      </c>
      <c r="B392" s="112">
        <v>253418.89</v>
      </c>
      <c r="C392" s="112">
        <v>2205983.46</v>
      </c>
      <c r="D392" s="112">
        <v>1579.58</v>
      </c>
      <c r="E392" s="112">
        <v>0</v>
      </c>
      <c r="F392" s="112">
        <v>2460981.9300000002</v>
      </c>
      <c r="G392" s="112">
        <v>0</v>
      </c>
      <c r="H392" s="112">
        <v>8490.69</v>
      </c>
      <c r="I392" s="112">
        <v>3711.45</v>
      </c>
      <c r="J392" s="112">
        <v>0</v>
      </c>
      <c r="K392" s="112">
        <v>12202.14</v>
      </c>
      <c r="L392" s="112">
        <v>2448779.79</v>
      </c>
      <c r="M392" s="112">
        <v>352126.17000000004</v>
      </c>
      <c r="N392" s="112">
        <v>2096653.62</v>
      </c>
      <c r="O392" s="176">
        <v>0.02</v>
      </c>
      <c r="P392" s="112">
        <v>114.89</v>
      </c>
      <c r="Q392" s="112">
        <v>2159980.6535</v>
      </c>
      <c r="R392" s="296">
        <v>1.1337045014880269</v>
      </c>
      <c r="S392" s="162"/>
    </row>
    <row r="393" spans="1:19" ht="12" customHeight="1" x14ac:dyDescent="0.2">
      <c r="A393" s="171">
        <v>46017</v>
      </c>
      <c r="B393" s="112">
        <v>253418.89</v>
      </c>
      <c r="C393" s="112">
        <v>2205769.0299999998</v>
      </c>
      <c r="D393" s="112">
        <v>1579.58</v>
      </c>
      <c r="E393" s="112">
        <v>0</v>
      </c>
      <c r="F393" s="112">
        <v>2460767.5</v>
      </c>
      <c r="G393" s="112">
        <v>0</v>
      </c>
      <c r="H393" s="112">
        <v>8573.2900000000009</v>
      </c>
      <c r="I393" s="112">
        <v>3826.34</v>
      </c>
      <c r="J393" s="112">
        <v>0</v>
      </c>
      <c r="K393" s="112">
        <v>12399.630000000001</v>
      </c>
      <c r="L393" s="112">
        <v>2448367.87</v>
      </c>
      <c r="M393" s="112">
        <v>352332.14595446386</v>
      </c>
      <c r="N393" s="112">
        <v>2096035.7240455362</v>
      </c>
      <c r="O393" s="176">
        <v>0.02</v>
      </c>
      <c r="P393" s="112">
        <v>114.85</v>
      </c>
      <c r="Q393" s="112">
        <v>2159980.6535</v>
      </c>
      <c r="R393" s="296">
        <v>1.1335137960762296</v>
      </c>
      <c r="S393" s="162"/>
    </row>
    <row r="394" spans="1:19" ht="12" customHeight="1" x14ac:dyDescent="0.2">
      <c r="A394" s="171">
        <v>46018</v>
      </c>
      <c r="B394" s="112">
        <v>253418.89</v>
      </c>
      <c r="C394" s="112">
        <v>2205769.0299999998</v>
      </c>
      <c r="D394" s="112">
        <v>1579.58</v>
      </c>
      <c r="E394" s="112">
        <v>0</v>
      </c>
      <c r="F394" s="112">
        <v>2460767.5</v>
      </c>
      <c r="G394" s="112">
        <v>0</v>
      </c>
      <c r="H394" s="112">
        <v>8655.89</v>
      </c>
      <c r="I394" s="112">
        <v>3941.19</v>
      </c>
      <c r="J394" s="112">
        <v>0</v>
      </c>
      <c r="K394" s="112">
        <v>12597.08</v>
      </c>
      <c r="L394" s="112">
        <v>2448170.42</v>
      </c>
      <c r="M394" s="112">
        <v>352430.88</v>
      </c>
      <c r="N394" s="112">
        <v>2095739.54</v>
      </c>
      <c r="O394" s="176">
        <v>0.02</v>
      </c>
      <c r="P394" s="112">
        <v>114.84</v>
      </c>
      <c r="Q394" s="112">
        <v>2159980.6535</v>
      </c>
      <c r="R394" s="296">
        <v>1.1334223832204338</v>
      </c>
      <c r="S394" s="162"/>
    </row>
    <row r="395" spans="1:19" ht="12" customHeight="1" x14ac:dyDescent="0.2">
      <c r="A395" s="171">
        <v>46019</v>
      </c>
      <c r="B395" s="112">
        <v>253418.89</v>
      </c>
      <c r="C395" s="112">
        <v>2205769.0299999998</v>
      </c>
      <c r="D395" s="112">
        <v>1579.58</v>
      </c>
      <c r="E395" s="112">
        <v>0</v>
      </c>
      <c r="F395" s="112">
        <v>2460767.5</v>
      </c>
      <c r="G395" s="112">
        <v>0</v>
      </c>
      <c r="H395" s="112">
        <v>8738.49</v>
      </c>
      <c r="I395" s="112">
        <v>4056.03</v>
      </c>
      <c r="J395" s="112">
        <v>0</v>
      </c>
      <c r="K395" s="112">
        <v>12794.52</v>
      </c>
      <c r="L395" s="112">
        <v>2447972.98</v>
      </c>
      <c r="M395" s="112">
        <v>352529.6</v>
      </c>
      <c r="N395" s="112">
        <v>2095443.38</v>
      </c>
      <c r="O395" s="176">
        <v>0.02</v>
      </c>
      <c r="P395" s="112">
        <v>114.82</v>
      </c>
      <c r="Q395" s="112">
        <v>2159980.6535</v>
      </c>
      <c r="R395" s="296">
        <v>1.133330974994309</v>
      </c>
      <c r="S395" s="162"/>
    </row>
    <row r="396" spans="1:19" ht="12" customHeight="1" x14ac:dyDescent="0.2">
      <c r="A396" s="171">
        <v>46020</v>
      </c>
      <c r="B396" s="112">
        <v>253418.89</v>
      </c>
      <c r="C396" s="112">
        <v>2205135.88</v>
      </c>
      <c r="D396" s="112">
        <v>1579.58</v>
      </c>
      <c r="E396" s="112">
        <v>0</v>
      </c>
      <c r="F396" s="112">
        <v>2460134.35</v>
      </c>
      <c r="G396" s="112">
        <v>0</v>
      </c>
      <c r="H396" s="112">
        <v>8821.09</v>
      </c>
      <c r="I396" s="112">
        <v>4170.8500000000004</v>
      </c>
      <c r="J396" s="112">
        <v>0</v>
      </c>
      <c r="K396" s="112">
        <v>12991.94</v>
      </c>
      <c r="L396" s="112">
        <v>2447142.41</v>
      </c>
      <c r="M396" s="112">
        <v>352824.92</v>
      </c>
      <c r="N396" s="112">
        <v>2094317.4900000002</v>
      </c>
      <c r="O396" s="176">
        <v>0.02</v>
      </c>
      <c r="P396" s="112">
        <v>114.76</v>
      </c>
      <c r="Q396" s="112">
        <v>2159980.6535</v>
      </c>
      <c r="R396" s="296">
        <v>1.1329464484020668</v>
      </c>
      <c r="S396" s="162"/>
    </row>
    <row r="397" spans="1:19" ht="12" customHeight="1" x14ac:dyDescent="0.2">
      <c r="A397" s="171">
        <v>46021</v>
      </c>
      <c r="B397" s="112">
        <v>153418.24000000002</v>
      </c>
      <c r="C397" s="112">
        <v>2204505.0299999998</v>
      </c>
      <c r="D397" s="112">
        <v>1579.58</v>
      </c>
      <c r="E397" s="112">
        <v>0</v>
      </c>
      <c r="F397" s="112">
        <v>2359502.85</v>
      </c>
      <c r="G397" s="112">
        <v>0</v>
      </c>
      <c r="H397" s="112">
        <v>8903.68</v>
      </c>
      <c r="I397" s="112">
        <v>4285.6099999999997</v>
      </c>
      <c r="J397" s="112">
        <v>0</v>
      </c>
      <c r="K397" s="112">
        <v>13189.29</v>
      </c>
      <c r="L397" s="112">
        <v>2346313.56</v>
      </c>
      <c r="M397" s="112">
        <v>402660.32</v>
      </c>
      <c r="N397" s="112">
        <v>1943653.24</v>
      </c>
      <c r="O397" s="176">
        <v>0.02</v>
      </c>
      <c r="P397" s="112">
        <v>106.5</v>
      </c>
      <c r="Q397" s="112">
        <v>2071711.6094</v>
      </c>
      <c r="R397" s="296">
        <v>1.1325483476339302</v>
      </c>
      <c r="S397" s="162"/>
    </row>
    <row r="398" spans="1:19" ht="12" customHeight="1" x14ac:dyDescent="0.2">
      <c r="A398" s="171">
        <v>46022</v>
      </c>
      <c r="B398" s="112">
        <v>153403.24</v>
      </c>
      <c r="C398" s="112">
        <v>2205563.63</v>
      </c>
      <c r="D398" s="112">
        <v>1579.58</v>
      </c>
      <c r="E398" s="112">
        <v>0</v>
      </c>
      <c r="F398" s="112">
        <v>2360546.4500000002</v>
      </c>
      <c r="G398" s="112">
        <v>0</v>
      </c>
      <c r="H398" s="112">
        <v>8985.68</v>
      </c>
      <c r="I398" s="112">
        <v>4378.55</v>
      </c>
      <c r="J398" s="112">
        <v>0</v>
      </c>
      <c r="K398" s="112">
        <v>13364.23</v>
      </c>
      <c r="L398" s="112">
        <v>2347182.2200000002</v>
      </c>
      <c r="M398" s="112">
        <v>402878.8600000001</v>
      </c>
      <c r="N398" s="112">
        <v>1944303.36</v>
      </c>
      <c r="O398" s="176">
        <v>0.02</v>
      </c>
      <c r="P398" s="112">
        <v>106.54</v>
      </c>
      <c r="Q398" s="112">
        <v>2071711.6094</v>
      </c>
      <c r="R398" s="296">
        <v>1.1329676434452094</v>
      </c>
      <c r="S398" s="162"/>
    </row>
    <row r="399" spans="1:19" ht="12" customHeight="1" x14ac:dyDescent="0.2">
      <c r="A399" s="181" t="s">
        <v>384</v>
      </c>
      <c r="B399" s="182">
        <v>7857601.71</v>
      </c>
      <c r="C399" s="182">
        <v>68608921.090000018</v>
      </c>
      <c r="D399" s="182">
        <v>177216.97999999972</v>
      </c>
      <c r="E399" s="182">
        <v>0</v>
      </c>
      <c r="F399" s="182">
        <v>76643739.779999986</v>
      </c>
      <c r="G399" s="182">
        <v>1519.76</v>
      </c>
      <c r="H399" s="182">
        <v>459821.99000000011</v>
      </c>
      <c r="I399" s="182">
        <v>118253.26999999999</v>
      </c>
      <c r="J399" s="182">
        <v>0</v>
      </c>
      <c r="K399" s="182">
        <v>579595.0199999999</v>
      </c>
      <c r="L399" s="182">
        <v>76064144.760000005</v>
      </c>
      <c r="M399" s="182">
        <v>10883496.413205557</v>
      </c>
      <c r="N399" s="182">
        <v>65180648.346794441</v>
      </c>
      <c r="O399" s="183">
        <v>0.02</v>
      </c>
      <c r="P399" s="182">
        <v>3571.5500000000006</v>
      </c>
      <c r="Q399" s="182">
        <v>66958423.967899956</v>
      </c>
      <c r="R399" s="182">
        <v>35.215118715108055</v>
      </c>
      <c r="S399" s="162"/>
    </row>
    <row r="400" spans="1:19" ht="12" customHeight="1" x14ac:dyDescent="0.2">
      <c r="A400" s="181" t="s">
        <v>485</v>
      </c>
      <c r="B400" s="182">
        <v>253471.0229032257</v>
      </c>
      <c r="C400" s="182">
        <v>2213191.0029032263</v>
      </c>
      <c r="D400" s="182">
        <v>5716.6767741935391</v>
      </c>
      <c r="E400" s="182">
        <v>0</v>
      </c>
      <c r="F400" s="182">
        <v>2472378.7025806447</v>
      </c>
      <c r="G400" s="182">
        <v>49.024516129032257</v>
      </c>
      <c r="H400" s="182">
        <v>14832.967419354842</v>
      </c>
      <c r="I400" s="182">
        <v>3814.6216129032255</v>
      </c>
      <c r="J400" s="182">
        <v>0</v>
      </c>
      <c r="K400" s="182">
        <v>18696.613548387093</v>
      </c>
      <c r="L400" s="182">
        <v>2453682.0890322584</v>
      </c>
      <c r="M400" s="182">
        <v>351080.52945824375</v>
      </c>
      <c r="N400" s="182">
        <v>2102601.559574014</v>
      </c>
      <c r="O400" s="183">
        <v>2.0000000000000007E-2</v>
      </c>
      <c r="P400" s="182">
        <v>115.21129032258067</v>
      </c>
      <c r="Q400" s="182">
        <f>AVERAGE(Q368:Q398)</f>
        <v>2159949.1602548375</v>
      </c>
      <c r="R400" s="182">
        <v>1.1359715714550986</v>
      </c>
      <c r="S400" s="162"/>
    </row>
    <row r="401" spans="1:19" ht="12" customHeight="1" x14ac:dyDescent="0.2">
      <c r="A401" s="265"/>
      <c r="B401" s="265"/>
      <c r="C401" s="265"/>
      <c r="D401" s="265"/>
      <c r="E401" s="265"/>
      <c r="F401" s="475"/>
      <c r="G401" s="265"/>
      <c r="H401" s="265"/>
      <c r="I401" s="265"/>
      <c r="J401" s="265"/>
      <c r="K401" s="265"/>
      <c r="L401" s="265"/>
      <c r="M401" s="265"/>
      <c r="N401" s="265"/>
      <c r="O401" s="476"/>
      <c r="P401" s="265"/>
      <c r="Q401" s="265"/>
      <c r="R401" s="265"/>
      <c r="S401" s="162"/>
    </row>
    <row r="402" spans="1:19" ht="12" customHeight="1" x14ac:dyDescent="0.2">
      <c r="A402" s="193" t="s">
        <v>230</v>
      </c>
      <c r="B402" s="194">
        <f>AVERAGE(B12:B42,B45:B72,B75:B105,B108:B137,B140:B170,B173:B202,B205:B235,B238:B268,B271:B300,B303:B333,B336:B365,B368:B398)</f>
        <v>107521.5812054796</v>
      </c>
      <c r="C402" s="194">
        <f t="shared" ref="C402:R402" si="12">AVERAGE(C12:C42,C45:C72,C75:C105,C108:C137,C140:C170,C173:C202,C205:C235,C238:C268,C271:C300,C303:C333,C336:C365,C368:C398)</f>
        <v>2644047.6407721322</v>
      </c>
      <c r="D402" s="194">
        <f t="shared" si="12"/>
        <v>5990.5395616438282</v>
      </c>
      <c r="E402" s="194">
        <f t="shared" si="12"/>
        <v>0</v>
      </c>
      <c r="F402" s="194">
        <f t="shared" si="12"/>
        <v>2757559.7615075423</v>
      </c>
      <c r="G402" s="194">
        <f t="shared" si="12"/>
        <v>1226.0055068493161</v>
      </c>
      <c r="H402" s="194">
        <f t="shared" si="12"/>
        <v>14003.483342465759</v>
      </c>
      <c r="I402" s="194">
        <f t="shared" si="12"/>
        <v>4979.546821917811</v>
      </c>
      <c r="J402" s="194">
        <f t="shared" si="12"/>
        <v>0</v>
      </c>
      <c r="K402" s="194">
        <f t="shared" si="12"/>
        <v>20209.035671232865</v>
      </c>
      <c r="L402" s="194">
        <f>AVERAGE(L12:L42,L45:L72,L75:L105,L108:L137,L140:L170,L173:L202,L205:L235,L238:L268,L271:L300,L303:L333,L336:L365,L368:L398)</f>
        <v>2737350.7258497579</v>
      </c>
      <c r="M402" s="194">
        <f t="shared" si="12"/>
        <v>384592.24489508377</v>
      </c>
      <c r="N402" s="194">
        <f t="shared" si="12"/>
        <v>2337139.9972834405</v>
      </c>
      <c r="O402" s="195">
        <v>0.02</v>
      </c>
      <c r="P402" s="194">
        <v>46742.86</v>
      </c>
      <c r="Q402" s="194">
        <f>AVERAGE(Q12:Q42,Q45:Q72,Q75:Q105,Q108:Q137,Q140:Q170,Q173:Q202,Q205:Q235,Q238:Q268,Q271:Q300,Q303:Q333,Q336:Q365,Q368:Q398)</f>
        <v>2323595.0845893146</v>
      </c>
      <c r="R402" s="478">
        <f t="shared" si="12"/>
        <v>1.1768678526692549</v>
      </c>
      <c r="S402" s="162"/>
    </row>
    <row r="403" spans="1:19" ht="12" customHeight="1" x14ac:dyDescent="0.2">
      <c r="A403" s="147"/>
      <c r="B403" s="147"/>
      <c r="C403" s="147"/>
      <c r="D403" s="147"/>
      <c r="E403" s="147"/>
      <c r="F403" s="192"/>
      <c r="G403" s="147"/>
      <c r="H403" s="147"/>
      <c r="I403" s="147"/>
      <c r="J403" s="147"/>
      <c r="K403" s="147"/>
      <c r="L403" s="147"/>
      <c r="M403" s="147"/>
      <c r="N403" s="147"/>
      <c r="O403" s="147"/>
      <c r="P403" s="147"/>
      <c r="Q403" s="147"/>
      <c r="R403" s="147"/>
      <c r="S403" s="162"/>
    </row>
    <row r="404" spans="1:19" ht="12" customHeight="1" x14ac:dyDescent="0.2">
      <c r="A404" s="196" t="s">
        <v>232</v>
      </c>
      <c r="B404" s="196"/>
      <c r="C404" s="147"/>
      <c r="D404" s="147"/>
      <c r="E404" s="147"/>
      <c r="F404" s="147"/>
      <c r="G404" s="147"/>
      <c r="H404" s="147"/>
      <c r="I404" s="147"/>
      <c r="J404" s="147"/>
      <c r="K404" s="147"/>
      <c r="L404" s="147"/>
      <c r="M404" s="147"/>
      <c r="N404" s="147"/>
      <c r="O404" s="147"/>
      <c r="P404" s="147" t="s">
        <v>233</v>
      </c>
      <c r="Q404" s="197">
        <f>MIN(L12:L42,L45:L72,L75:L105,L108:L137,L140:L170,L173:L202,L205:L235,L238:L268,L271:L300,L303:L333,L336:L365,L368:L398)</f>
        <v>2346313.56</v>
      </c>
      <c r="R404" s="198">
        <f>MIN(R12:R42,R45:R72,R75:R105,R108:R137,R140:R170,R173:R202,R205:R235,R238:R268,R271:R300,R303:R333,R336:R365,R368:R398)</f>
        <v>1.1325483476339302</v>
      </c>
      <c r="S404" s="162"/>
    </row>
    <row r="405" spans="1:19" ht="12" customHeight="1" x14ac:dyDescent="0.2">
      <c r="A405" s="196"/>
      <c r="B405" s="196"/>
      <c r="C405" s="147"/>
      <c r="D405" s="147"/>
      <c r="E405" s="147"/>
      <c r="F405" s="147"/>
      <c r="G405" s="147"/>
      <c r="H405" s="147"/>
      <c r="I405" s="147"/>
      <c r="J405" s="147"/>
      <c r="K405" s="147"/>
      <c r="L405" s="147"/>
      <c r="M405" s="147"/>
      <c r="N405" s="147"/>
      <c r="O405" s="147"/>
      <c r="P405" s="147" t="s">
        <v>234</v>
      </c>
      <c r="Q405" s="197">
        <f>MAX(L12:L42,L45:L72,L75:L105,L108:L137,L140:L170,L173:L202,L205:L235,L238:L268,L271:L300,L303:L333,L336:L365,L368:L398)</f>
        <v>3067277.6300000008</v>
      </c>
      <c r="R405" s="198">
        <f>MAX(R12:R42,R45:R72,R75:R105,R108:R137,R140:R170,R173:R202,R205:R235,R238:R268,R271:R300,R303:R333,R336:R365,R368:R398)</f>
        <v>1.2416162187624571</v>
      </c>
      <c r="S405" s="162"/>
    </row>
    <row r="406" spans="1:19" ht="12" customHeight="1" x14ac:dyDescent="0.2">
      <c r="A406" s="266" t="s">
        <v>235</v>
      </c>
      <c r="B406" s="266" t="s">
        <v>236</v>
      </c>
      <c r="C406" s="147"/>
      <c r="D406" s="147"/>
      <c r="E406" s="147"/>
      <c r="F406" s="147"/>
      <c r="G406" s="147"/>
      <c r="H406" s="147"/>
      <c r="I406" s="147"/>
      <c r="J406" s="147"/>
      <c r="K406" s="147"/>
      <c r="L406" s="147"/>
      <c r="M406" s="147"/>
      <c r="N406" s="147"/>
      <c r="O406" s="147"/>
      <c r="P406" s="147"/>
      <c r="Q406" s="147"/>
      <c r="R406" s="147"/>
      <c r="S406" s="162"/>
    </row>
    <row r="407" spans="1:19" ht="12" customHeight="1" x14ac:dyDescent="0.2">
      <c r="A407" s="199" t="s">
        <v>237</v>
      </c>
      <c r="B407" s="200">
        <v>46742.86</v>
      </c>
      <c r="C407" s="147"/>
      <c r="D407" s="147"/>
      <c r="E407" s="147"/>
      <c r="F407" s="147"/>
      <c r="G407" s="147"/>
      <c r="H407" s="147"/>
      <c r="I407" s="147"/>
      <c r="J407" s="147"/>
      <c r="K407" s="147"/>
      <c r="L407" s="147"/>
      <c r="M407" s="147"/>
      <c r="N407" s="147"/>
      <c r="O407" s="147"/>
      <c r="P407" s="147"/>
      <c r="Q407" s="147"/>
      <c r="R407" s="147"/>
      <c r="S407" s="162"/>
    </row>
    <row r="408" spans="1:19" ht="12" customHeight="1" x14ac:dyDescent="0.2">
      <c r="A408" s="199" t="s">
        <v>238</v>
      </c>
      <c r="B408" s="201">
        <v>2189.89</v>
      </c>
      <c r="C408" s="147"/>
      <c r="D408" s="147"/>
      <c r="E408" s="147"/>
      <c r="F408" s="147"/>
      <c r="G408" s="147"/>
      <c r="H408" s="147"/>
      <c r="I408" s="147"/>
      <c r="J408" s="147"/>
      <c r="K408" s="147"/>
      <c r="L408" s="147"/>
      <c r="M408" s="147"/>
      <c r="N408" s="147"/>
      <c r="O408" s="147"/>
      <c r="P408" s="147"/>
      <c r="Q408" s="147"/>
      <c r="R408" s="147"/>
      <c r="S408" s="162"/>
    </row>
    <row r="409" spans="1:19" ht="12" customHeight="1" x14ac:dyDescent="0.2">
      <c r="A409" s="202"/>
      <c r="B409" s="202"/>
      <c r="C409" s="147"/>
      <c r="D409" s="147"/>
      <c r="E409" s="147"/>
      <c r="F409" s="147"/>
      <c r="G409" s="147"/>
      <c r="H409" s="147"/>
      <c r="I409" s="147"/>
      <c r="J409" s="147"/>
      <c r="K409" s="147"/>
      <c r="L409" s="147"/>
      <c r="M409" s="147"/>
      <c r="N409" s="147"/>
      <c r="O409" s="147"/>
      <c r="P409" s="147"/>
      <c r="Q409" s="147"/>
      <c r="R409" s="147"/>
      <c r="S409" s="162"/>
    </row>
    <row r="410" spans="1:19" ht="12" customHeight="1" x14ac:dyDescent="0.2">
      <c r="A410" s="196" t="s">
        <v>239</v>
      </c>
      <c r="B410" s="202"/>
      <c r="C410" s="147"/>
      <c r="D410" s="147"/>
      <c r="E410" s="147"/>
      <c r="F410" s="147"/>
      <c r="G410" s="147"/>
      <c r="H410" s="147"/>
      <c r="I410" s="147"/>
      <c r="J410" s="147"/>
      <c r="K410" s="147" t="s">
        <v>240</v>
      </c>
      <c r="L410" s="147"/>
      <c r="M410" s="147"/>
      <c r="N410" s="147"/>
      <c r="O410" s="147"/>
      <c r="P410" s="147"/>
      <c r="Q410" s="147"/>
      <c r="R410" s="147"/>
      <c r="S410" s="162"/>
    </row>
    <row r="411" spans="1:19" ht="12" customHeight="1" x14ac:dyDescent="0.2">
      <c r="A411" s="203" t="s">
        <v>463</v>
      </c>
      <c r="B411" s="202"/>
      <c r="C411" s="147"/>
      <c r="D411" s="147"/>
      <c r="E411" s="147"/>
      <c r="F411" s="147"/>
      <c r="G411" s="147"/>
      <c r="H411" s="147"/>
      <c r="I411" s="147"/>
      <c r="J411" s="147"/>
      <c r="K411" s="147" t="s">
        <v>241</v>
      </c>
      <c r="L411" s="147"/>
      <c r="M411" s="147"/>
      <c r="N411" s="147"/>
      <c r="O411" s="147"/>
      <c r="P411" s="147"/>
      <c r="Q411" s="147"/>
      <c r="R411" s="147"/>
      <c r="S411" s="162"/>
    </row>
    <row r="412" spans="1:19" ht="12" customHeight="1" x14ac:dyDescent="0.2">
      <c r="A412" s="196"/>
      <c r="B412" s="147"/>
      <c r="C412" s="147"/>
      <c r="D412" s="147"/>
      <c r="E412" s="147"/>
      <c r="F412" s="147"/>
      <c r="G412" s="147"/>
      <c r="H412" s="147"/>
      <c r="I412" s="147"/>
      <c r="J412" s="147"/>
      <c r="K412" s="147"/>
      <c r="L412" s="147"/>
      <c r="M412" s="147"/>
      <c r="N412" s="147"/>
      <c r="O412" s="147"/>
      <c r="P412" s="147"/>
      <c r="Q412" s="147"/>
      <c r="R412" s="147"/>
      <c r="S412" s="162"/>
    </row>
    <row r="413" spans="1:19" ht="12" customHeight="1" x14ac:dyDescent="0.2">
      <c r="A413" s="147"/>
      <c r="B413" s="147"/>
      <c r="C413" s="147"/>
      <c r="D413" s="147"/>
      <c r="E413" s="147"/>
      <c r="F413" s="147"/>
      <c r="G413" s="147"/>
      <c r="H413" s="147"/>
      <c r="I413" s="147"/>
      <c r="J413" s="147"/>
      <c r="K413" s="147"/>
      <c r="L413" s="147"/>
      <c r="M413" s="147"/>
      <c r="N413" s="147"/>
      <c r="O413" s="147"/>
      <c r="P413" s="147"/>
      <c r="Q413" s="147"/>
      <c r="R413" s="147"/>
      <c r="S413" s="162"/>
    </row>
    <row r="414" spans="1:19" ht="12" customHeight="1" x14ac:dyDescent="0.2">
      <c r="A414" s="147"/>
      <c r="B414" s="147"/>
      <c r="C414" s="147"/>
      <c r="D414" s="147"/>
      <c r="E414" s="147"/>
      <c r="F414" s="147"/>
      <c r="G414" s="147"/>
      <c r="H414" s="147"/>
      <c r="I414" s="147"/>
      <c r="J414" s="147"/>
      <c r="K414" s="147"/>
      <c r="L414" s="147"/>
      <c r="M414" s="147"/>
      <c r="N414" s="147"/>
      <c r="O414" s="147"/>
      <c r="P414" s="147"/>
      <c r="Q414" s="147"/>
      <c r="R414" s="147"/>
      <c r="S414" s="162"/>
    </row>
    <row r="415" spans="1:19" ht="12" customHeight="1" x14ac:dyDescent="0.2">
      <c r="A415" s="147"/>
      <c r="B415" s="147"/>
      <c r="C415" s="147"/>
      <c r="D415" s="147"/>
      <c r="E415" s="147"/>
      <c r="F415" s="147"/>
      <c r="G415" s="147"/>
      <c r="H415" s="147"/>
      <c r="I415" s="147"/>
      <c r="J415" s="147"/>
      <c r="K415" s="147"/>
      <c r="L415" s="147"/>
      <c r="M415" s="147"/>
      <c r="N415" s="147"/>
      <c r="O415" s="147"/>
      <c r="P415" s="147"/>
      <c r="Q415" s="147"/>
      <c r="R415" s="147"/>
      <c r="S415" s="162"/>
    </row>
    <row r="416" spans="1:19" ht="12" customHeight="1" x14ac:dyDescent="0.2">
      <c r="A416" s="147"/>
      <c r="B416" s="147"/>
      <c r="C416" s="147"/>
      <c r="D416" s="147"/>
      <c r="E416" s="147"/>
      <c r="F416" s="147"/>
      <c r="G416" s="147"/>
      <c r="H416" s="147"/>
      <c r="I416" s="147"/>
      <c r="J416" s="147"/>
      <c r="K416" s="147"/>
      <c r="L416" s="147"/>
      <c r="M416" s="147"/>
      <c r="N416" s="147"/>
      <c r="O416" s="147"/>
      <c r="P416" s="147"/>
      <c r="Q416" s="147"/>
      <c r="R416" s="147"/>
      <c r="S416" s="162"/>
    </row>
    <row r="417" spans="1:19" ht="12" customHeight="1" x14ac:dyDescent="0.2">
      <c r="A417" s="147"/>
      <c r="B417" s="147"/>
      <c r="C417" s="147"/>
      <c r="D417" s="147"/>
      <c r="E417" s="147"/>
      <c r="F417" s="147"/>
      <c r="G417" s="147"/>
      <c r="H417" s="147"/>
      <c r="I417" s="147"/>
      <c r="J417" s="147"/>
      <c r="K417" s="147"/>
      <c r="L417" s="147"/>
      <c r="M417" s="147"/>
      <c r="N417" s="147"/>
      <c r="O417" s="147"/>
      <c r="P417" s="147"/>
      <c r="Q417" s="147"/>
      <c r="R417" s="147"/>
      <c r="S417" s="162"/>
    </row>
    <row r="418" spans="1:19" ht="12" customHeight="1" x14ac:dyDescent="0.2">
      <c r="A418" s="147"/>
      <c r="B418" s="147"/>
      <c r="C418" s="147"/>
      <c r="D418" s="147"/>
      <c r="E418" s="147"/>
      <c r="F418" s="147"/>
      <c r="G418" s="147"/>
      <c r="H418" s="147"/>
      <c r="I418" s="147"/>
      <c r="J418" s="147"/>
      <c r="K418" s="147"/>
      <c r="L418" s="147"/>
      <c r="M418" s="147"/>
      <c r="N418" s="147"/>
      <c r="O418" s="147"/>
      <c r="P418" s="147"/>
      <c r="Q418" s="147"/>
      <c r="R418" s="147"/>
      <c r="S418" s="162"/>
    </row>
    <row r="419" spans="1:19" ht="12" customHeight="1" x14ac:dyDescent="0.2">
      <c r="A419" s="147"/>
      <c r="B419" s="147"/>
      <c r="C419" s="147"/>
      <c r="D419" s="147"/>
      <c r="E419" s="147"/>
      <c r="F419" s="147"/>
      <c r="G419" s="147"/>
      <c r="H419" s="147"/>
      <c r="I419" s="147"/>
      <c r="J419" s="147"/>
      <c r="K419" s="147"/>
      <c r="L419" s="147"/>
      <c r="M419" s="147"/>
      <c r="N419" s="147"/>
      <c r="O419" s="147"/>
      <c r="P419" s="147"/>
      <c r="Q419" s="147"/>
      <c r="R419" s="147"/>
      <c r="S419" s="162"/>
    </row>
    <row r="420" spans="1:19" ht="12" customHeight="1" x14ac:dyDescent="0.2">
      <c r="A420" s="147"/>
      <c r="B420" s="147"/>
      <c r="C420" s="147"/>
      <c r="D420" s="147"/>
      <c r="E420" s="147"/>
      <c r="F420" s="147"/>
      <c r="G420" s="147"/>
      <c r="H420" s="147"/>
      <c r="I420" s="147"/>
      <c r="J420" s="147"/>
      <c r="K420" s="147"/>
      <c r="L420" s="147"/>
      <c r="M420" s="147"/>
      <c r="N420" s="147"/>
      <c r="O420" s="147"/>
      <c r="P420" s="147"/>
      <c r="Q420" s="147"/>
      <c r="R420" s="147"/>
      <c r="S420" s="162"/>
    </row>
    <row r="421" spans="1:19" ht="12" customHeight="1" x14ac:dyDescent="0.2">
      <c r="A421" s="147"/>
      <c r="B421" s="147"/>
      <c r="C421" s="147"/>
      <c r="D421" s="147"/>
      <c r="E421" s="147"/>
      <c r="F421" s="147"/>
      <c r="G421" s="147"/>
      <c r="H421" s="147"/>
      <c r="I421" s="147"/>
      <c r="J421" s="147"/>
      <c r="K421" s="147"/>
      <c r="L421" s="147"/>
      <c r="M421" s="147"/>
      <c r="N421" s="147"/>
      <c r="O421" s="147"/>
      <c r="P421" s="147"/>
      <c r="Q421" s="147"/>
      <c r="R421" s="147"/>
      <c r="S421" s="162"/>
    </row>
    <row r="422" spans="1:19" ht="12" customHeight="1" x14ac:dyDescent="0.2">
      <c r="A422" s="147"/>
      <c r="B422" s="147"/>
      <c r="C422" s="147"/>
      <c r="D422" s="147"/>
      <c r="E422" s="147"/>
      <c r="F422" s="147"/>
      <c r="G422" s="147"/>
      <c r="H422" s="147"/>
      <c r="I422" s="147"/>
      <c r="J422" s="147"/>
      <c r="K422" s="147"/>
      <c r="L422" s="147"/>
      <c r="M422" s="147"/>
      <c r="N422" s="147"/>
      <c r="O422" s="147"/>
      <c r="P422" s="147"/>
      <c r="Q422" s="147"/>
      <c r="R422" s="147"/>
      <c r="S422" s="162"/>
    </row>
    <row r="423" spans="1:19" ht="12" customHeight="1" x14ac:dyDescent="0.2">
      <c r="A423" s="147"/>
      <c r="B423" s="147"/>
      <c r="C423" s="147"/>
      <c r="D423" s="147"/>
      <c r="E423" s="147"/>
      <c r="F423" s="147"/>
      <c r="G423" s="147"/>
      <c r="H423" s="147"/>
      <c r="I423" s="147"/>
      <c r="J423" s="147"/>
      <c r="K423" s="147"/>
      <c r="L423" s="147"/>
      <c r="M423" s="147"/>
      <c r="N423" s="147"/>
      <c r="O423" s="147"/>
      <c r="P423" s="147"/>
      <c r="Q423" s="147"/>
      <c r="R423" s="147"/>
      <c r="S423" s="162"/>
    </row>
    <row r="424" spans="1:19" ht="12" customHeight="1" x14ac:dyDescent="0.2">
      <c r="A424" s="132"/>
      <c r="B424" s="132"/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</row>
    <row r="425" spans="1:19" ht="12" customHeight="1" x14ac:dyDescent="0.2">
      <c r="A425" s="132"/>
      <c r="B425" s="132"/>
      <c r="C425" s="132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</row>
    <row r="426" spans="1:19" ht="12" customHeight="1" x14ac:dyDescent="0.2">
      <c r="A426" s="132"/>
      <c r="B426" s="132"/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</row>
    <row r="427" spans="1:19" ht="12" customHeight="1" x14ac:dyDescent="0.2">
      <c r="A427" s="132"/>
      <c r="B427" s="132"/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</row>
    <row r="428" spans="1:19" ht="12" customHeight="1" x14ac:dyDescent="0.2">
      <c r="A428" s="132"/>
      <c r="B428" s="132"/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</row>
    <row r="429" spans="1:19" ht="12" customHeight="1" x14ac:dyDescent="0.2">
      <c r="A429" s="132"/>
      <c r="B429" s="132"/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</row>
    <row r="430" spans="1:19" ht="12" customHeight="1" x14ac:dyDescent="0.2">
      <c r="A430" s="132"/>
      <c r="B430" s="132"/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</row>
    <row r="431" spans="1:19" ht="12" customHeight="1" x14ac:dyDescent="0.2">
      <c r="A431" s="132"/>
      <c r="B431" s="132"/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</row>
    <row r="432" spans="1:19" ht="12" customHeight="1" x14ac:dyDescent="0.2">
      <c r="A432" s="132"/>
      <c r="B432" s="132"/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</row>
    <row r="433" spans="1:18" ht="12" customHeight="1" x14ac:dyDescent="0.2">
      <c r="A433" s="132"/>
      <c r="B433" s="132"/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</row>
    <row r="434" spans="1:18" ht="12" customHeight="1" x14ac:dyDescent="0.2">
      <c r="A434" s="132"/>
      <c r="B434" s="132"/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</row>
    <row r="435" spans="1:18" ht="12" customHeight="1" x14ac:dyDescent="0.2">
      <c r="A435" s="132"/>
      <c r="B435" s="132"/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</row>
    <row r="436" spans="1:18" ht="12" customHeight="1" x14ac:dyDescent="0.2">
      <c r="A436" s="132"/>
      <c r="B436" s="132"/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</row>
    <row r="437" spans="1:18" ht="12" customHeight="1" x14ac:dyDescent="0.2">
      <c r="A437" s="132"/>
      <c r="B437" s="132"/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</row>
  </sheetData>
  <mergeCells count="23">
    <mergeCell ref="A2:C2"/>
    <mergeCell ref="D2:J2"/>
    <mergeCell ref="A3:C3"/>
    <mergeCell ref="D3:J3"/>
    <mergeCell ref="A4:C4"/>
    <mergeCell ref="D4:J4"/>
    <mergeCell ref="A5:C5"/>
    <mergeCell ref="D5:J5"/>
    <mergeCell ref="A6:C6"/>
    <mergeCell ref="D6:J6"/>
    <mergeCell ref="A7:C7"/>
    <mergeCell ref="D7:J7"/>
    <mergeCell ref="R10:R11"/>
    <mergeCell ref="A9:R9"/>
    <mergeCell ref="A10:A11"/>
    <mergeCell ref="B10:F10"/>
    <mergeCell ref="G10:K10"/>
    <mergeCell ref="L10:L11"/>
    <mergeCell ref="M10:M11"/>
    <mergeCell ref="N10:N11"/>
    <mergeCell ref="O10:O11"/>
    <mergeCell ref="P10:P11"/>
    <mergeCell ref="Q10:Q11"/>
  </mergeCells>
  <printOptions horizontalCentered="1"/>
  <pageMargins left="0.15748031496062992" right="0.15748031496062992" top="0.23622047244094491" bottom="0.23622047244094491" header="0.15748031496062992" footer="0.19685039370078741"/>
  <pageSetup paperSize="9" scale="46" fitToHeight="4" orientation="landscape" horizontalDpi="4294967294" verticalDpi="4294967294" r:id="rId1"/>
  <rowBreaks count="1" manualBreakCount="1">
    <brk id="55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showGridLines="0" zoomScale="90" zoomScaleNormal="90" workbookViewId="0">
      <selection activeCell="F28" sqref="F28"/>
    </sheetView>
  </sheetViews>
  <sheetFormatPr defaultRowHeight="12.75" x14ac:dyDescent="0.2"/>
  <cols>
    <col min="1" max="1" width="14.42578125" style="16" customWidth="1"/>
    <col min="2" max="2" width="59.7109375" style="16" customWidth="1"/>
    <col min="3" max="3" width="21.85546875" style="16" customWidth="1"/>
    <col min="4" max="4" width="20.42578125" style="16" customWidth="1"/>
    <col min="5" max="5" width="9.85546875" style="16" customWidth="1"/>
    <col min="6" max="6" width="11.42578125" style="16" customWidth="1"/>
    <col min="7" max="7" width="9.5703125" style="16" customWidth="1"/>
    <col min="8" max="10" width="9.140625" style="16"/>
    <col min="11" max="11" width="3.85546875" style="16" customWidth="1"/>
    <col min="12" max="12" width="4.140625" style="16" hidden="1" customWidth="1"/>
    <col min="13" max="13" width="9.140625" style="16" hidden="1" customWidth="1"/>
    <col min="14" max="14" width="9.140625" style="16"/>
    <col min="15" max="15" width="5.7109375" style="16" customWidth="1"/>
    <col min="16" max="16" width="10.5703125" style="16" customWidth="1"/>
    <col min="17" max="17" width="3.42578125" style="16" customWidth="1"/>
    <col min="18" max="18" width="1.5703125" style="16" customWidth="1"/>
    <col min="19" max="22" width="9.140625" style="16"/>
    <col min="23" max="23" width="9.140625" style="16" customWidth="1"/>
    <col min="24" max="16384" width="9.140625" style="16"/>
  </cols>
  <sheetData>
    <row r="1" spans="1:18" ht="15.75" customHeight="1" x14ac:dyDescent="0.25">
      <c r="A1" s="582" t="s">
        <v>442</v>
      </c>
      <c r="B1" s="582"/>
      <c r="C1" s="204"/>
      <c r="D1" s="205" t="s">
        <v>242</v>
      </c>
      <c r="E1" s="12"/>
      <c r="F1" s="13"/>
      <c r="G1" s="14"/>
      <c r="H1" s="14"/>
      <c r="I1" s="14"/>
      <c r="J1" s="14"/>
      <c r="K1" s="14"/>
      <c r="L1" s="14"/>
      <c r="M1" s="14"/>
      <c r="N1" s="14"/>
      <c r="O1" s="14"/>
      <c r="P1" s="15"/>
      <c r="Q1" s="15"/>
      <c r="R1" s="15"/>
    </row>
    <row r="2" spans="1:18" ht="15.75" customHeight="1" x14ac:dyDescent="0.25">
      <c r="A2" s="582" t="s">
        <v>443</v>
      </c>
      <c r="B2" s="582"/>
      <c r="C2" s="204"/>
      <c r="D2" s="204"/>
      <c r="E2" s="12"/>
      <c r="F2" s="13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12.75" customHeight="1" x14ac:dyDescent="0.25">
      <c r="A3" s="582" t="s">
        <v>444</v>
      </c>
      <c r="B3" s="582"/>
      <c r="C3" s="204"/>
      <c r="D3" s="204"/>
      <c r="E3" s="12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12.75" customHeight="1" x14ac:dyDescent="0.25">
      <c r="A4" s="582" t="s">
        <v>445</v>
      </c>
      <c r="B4" s="582"/>
      <c r="C4" s="204"/>
      <c r="D4" s="204"/>
      <c r="E4" s="12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12.75" customHeight="1" x14ac:dyDescent="0.25">
      <c r="A5" s="582" t="s">
        <v>446</v>
      </c>
      <c r="B5" s="582"/>
      <c r="C5" s="204"/>
      <c r="D5" s="204"/>
      <c r="E5" s="12"/>
      <c r="F5" s="13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2.75" customHeight="1" x14ac:dyDescent="0.25">
      <c r="A6" s="582" t="s">
        <v>49</v>
      </c>
      <c r="B6" s="582"/>
      <c r="C6" s="204"/>
      <c r="D6" s="204"/>
      <c r="E6" s="12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20.25" customHeight="1" x14ac:dyDescent="0.25">
      <c r="A7" s="206"/>
      <c r="B7" s="206"/>
      <c r="C7" s="204"/>
      <c r="D7" s="20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4"/>
      <c r="R7" s="14"/>
    </row>
    <row r="8" spans="1:18" ht="30" customHeight="1" x14ac:dyDescent="0.2">
      <c r="A8" s="580" t="s">
        <v>521</v>
      </c>
      <c r="B8" s="580"/>
      <c r="C8" s="580"/>
      <c r="D8" s="580"/>
      <c r="E8" s="17"/>
      <c r="F8" s="17"/>
      <c r="G8" s="17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25.5" x14ac:dyDescent="0.25">
      <c r="A9" s="207" t="s">
        <v>243</v>
      </c>
      <c r="B9" s="208" t="s">
        <v>244</v>
      </c>
      <c r="C9" s="116" t="s">
        <v>245</v>
      </c>
      <c r="D9" s="116" t="s">
        <v>246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15.75" x14ac:dyDescent="0.25">
      <c r="A10" s="209">
        <v>1</v>
      </c>
      <c r="B10" s="210">
        <v>2</v>
      </c>
      <c r="C10" s="209">
        <v>3</v>
      </c>
      <c r="D10" s="211">
        <v>4</v>
      </c>
      <c r="E10" s="19"/>
      <c r="F10" s="19"/>
      <c r="G10" s="19"/>
      <c r="H10" s="20"/>
      <c r="I10" s="20"/>
      <c r="J10" s="20"/>
      <c r="K10" s="20"/>
      <c r="L10" s="20"/>
      <c r="M10" s="20"/>
      <c r="N10" s="15"/>
      <c r="O10" s="15"/>
      <c r="P10" s="15"/>
      <c r="Q10" s="15"/>
      <c r="R10" s="15"/>
    </row>
    <row r="11" spans="1:18" ht="15.75" x14ac:dyDescent="0.25">
      <c r="A11" s="212" t="s">
        <v>247</v>
      </c>
      <c r="B11" s="213" t="s">
        <v>248</v>
      </c>
      <c r="C11" s="214"/>
      <c r="D11" s="215"/>
      <c r="E11" s="15"/>
      <c r="F11" s="15"/>
      <c r="G11" s="15"/>
      <c r="H11" s="21"/>
      <c r="I11" s="21"/>
      <c r="J11" s="21"/>
      <c r="K11" s="21"/>
      <c r="L11" s="21"/>
      <c r="M11" s="21"/>
      <c r="N11" s="22"/>
      <c r="O11" s="22"/>
      <c r="P11" s="22"/>
      <c r="Q11" s="22"/>
      <c r="R11" s="22"/>
    </row>
    <row r="12" spans="1:18" ht="15.75" x14ac:dyDescent="0.25">
      <c r="A12" s="209" t="s">
        <v>69</v>
      </c>
      <c r="B12" s="216" t="s">
        <v>249</v>
      </c>
      <c r="C12" s="515">
        <v>153403.24000000002</v>
      </c>
      <c r="D12" s="217">
        <f>C12/C25</f>
        <v>6.4986325580129817E-2</v>
      </c>
      <c r="E12" s="15"/>
      <c r="F12" s="15"/>
      <c r="G12" s="15"/>
      <c r="H12" s="21"/>
      <c r="I12" s="21"/>
      <c r="J12" s="21"/>
      <c r="K12" s="21"/>
      <c r="L12" s="21"/>
      <c r="M12" s="21"/>
      <c r="N12" s="22"/>
      <c r="O12" s="22"/>
      <c r="P12" s="22"/>
      <c r="Q12" s="22"/>
      <c r="R12" s="22"/>
    </row>
    <row r="13" spans="1:18" ht="15.75" x14ac:dyDescent="0.25">
      <c r="A13" s="209" t="s">
        <v>73</v>
      </c>
      <c r="B13" s="216" t="s">
        <v>250</v>
      </c>
      <c r="C13" s="515">
        <v>2205563.6277422998</v>
      </c>
      <c r="D13" s="217">
        <f>SUM(D14:D20)</f>
        <v>0.93434451580131772</v>
      </c>
      <c r="E13" s="23"/>
      <c r="F13" s="23"/>
      <c r="G13" s="23"/>
      <c r="H13" s="21"/>
      <c r="I13" s="21"/>
      <c r="J13" s="21"/>
      <c r="K13" s="21"/>
      <c r="L13" s="21"/>
      <c r="M13" s="21"/>
      <c r="N13" s="22"/>
      <c r="O13" s="22"/>
      <c r="P13" s="22"/>
      <c r="Q13" s="22"/>
      <c r="R13" s="22"/>
    </row>
    <row r="14" spans="1:18" ht="26.25" x14ac:dyDescent="0.25">
      <c r="A14" s="209" t="s">
        <v>251</v>
      </c>
      <c r="B14" s="218" t="s">
        <v>252</v>
      </c>
      <c r="C14" s="508">
        <v>1750474.4106999999</v>
      </c>
      <c r="D14" s="219">
        <f>C14/$C$25</f>
        <v>0.74155474143464029</v>
      </c>
      <c r="E14" s="15"/>
      <c r="F14" s="15"/>
      <c r="G14" s="15"/>
      <c r="H14" s="20"/>
      <c r="I14" s="20"/>
      <c r="J14" s="20"/>
      <c r="K14" s="20"/>
      <c r="L14" s="20"/>
      <c r="M14" s="20"/>
      <c r="N14" s="22"/>
      <c r="O14" s="22"/>
      <c r="P14" s="22"/>
      <c r="Q14" s="22"/>
      <c r="R14" s="22"/>
    </row>
    <row r="15" spans="1:18" ht="15.75" x14ac:dyDescent="0.25">
      <c r="A15" s="209" t="s">
        <v>253</v>
      </c>
      <c r="B15" s="220" t="s">
        <v>254</v>
      </c>
      <c r="C15" s="44">
        <v>0</v>
      </c>
      <c r="D15" s="219">
        <f t="shared" ref="D15:D19" si="0">C15/$C$25</f>
        <v>0</v>
      </c>
      <c r="E15" s="15"/>
      <c r="F15" s="15"/>
      <c r="G15" s="15"/>
      <c r="H15" s="20"/>
      <c r="I15" s="20"/>
      <c r="J15" s="20"/>
      <c r="K15" s="20"/>
      <c r="L15" s="20"/>
      <c r="M15" s="20"/>
      <c r="N15" s="22"/>
      <c r="O15" s="22"/>
      <c r="P15" s="22"/>
      <c r="Q15" s="22"/>
      <c r="R15" s="22"/>
    </row>
    <row r="16" spans="1:18" ht="15.75" x14ac:dyDescent="0.25">
      <c r="A16" s="209" t="s">
        <v>255</v>
      </c>
      <c r="B16" s="220" t="s">
        <v>256</v>
      </c>
      <c r="C16" s="44">
        <v>0</v>
      </c>
      <c r="D16" s="219">
        <f t="shared" si="0"/>
        <v>0</v>
      </c>
      <c r="E16" s="15"/>
      <c r="F16" s="15"/>
      <c r="G16" s="15"/>
      <c r="H16" s="21"/>
      <c r="I16" s="21"/>
      <c r="J16" s="21"/>
      <c r="K16" s="21"/>
      <c r="L16" s="21"/>
      <c r="M16" s="21"/>
      <c r="N16" s="22"/>
      <c r="O16" s="22"/>
      <c r="P16" s="22"/>
      <c r="Q16" s="22"/>
      <c r="R16" s="22"/>
    </row>
    <row r="17" spans="1:18" ht="15.75" x14ac:dyDescent="0.25">
      <c r="A17" s="209" t="s">
        <v>257</v>
      </c>
      <c r="B17" s="220" t="s">
        <v>258</v>
      </c>
      <c r="C17" s="508">
        <v>455089.21704229998</v>
      </c>
      <c r="D17" s="219">
        <f t="shared" si="0"/>
        <v>0.19278977436667744</v>
      </c>
      <c r="E17" s="15"/>
      <c r="F17" s="15"/>
      <c r="G17" s="15"/>
      <c r="H17" s="20"/>
      <c r="I17" s="20"/>
      <c r="J17" s="20"/>
      <c r="K17" s="20"/>
      <c r="L17" s="20"/>
      <c r="M17" s="20"/>
      <c r="N17" s="22"/>
      <c r="O17" s="22"/>
      <c r="P17" s="22"/>
      <c r="Q17" s="22"/>
      <c r="R17" s="22"/>
    </row>
    <row r="18" spans="1:18" ht="15.75" x14ac:dyDescent="0.25">
      <c r="A18" s="209" t="s">
        <v>259</v>
      </c>
      <c r="B18" s="220" t="s">
        <v>260</v>
      </c>
      <c r="C18" s="44">
        <v>0</v>
      </c>
      <c r="D18" s="219">
        <f t="shared" si="0"/>
        <v>0</v>
      </c>
      <c r="E18" s="15"/>
      <c r="F18" s="15"/>
      <c r="G18" s="15"/>
      <c r="H18" s="20"/>
      <c r="I18" s="20"/>
      <c r="J18" s="20"/>
      <c r="K18" s="20"/>
      <c r="L18" s="20"/>
      <c r="M18" s="20"/>
      <c r="N18" s="22"/>
      <c r="O18" s="22"/>
      <c r="P18" s="22"/>
      <c r="Q18" s="22"/>
      <c r="R18" s="22"/>
    </row>
    <row r="19" spans="1:18" ht="15.75" x14ac:dyDescent="0.25">
      <c r="A19" s="209" t="s">
        <v>261</v>
      </c>
      <c r="B19" s="220" t="s">
        <v>262</v>
      </c>
      <c r="C19" s="44">
        <v>0</v>
      </c>
      <c r="D19" s="219">
        <f t="shared" si="0"/>
        <v>0</v>
      </c>
      <c r="E19" s="15"/>
      <c r="F19" s="15"/>
      <c r="G19" s="15"/>
      <c r="H19" s="20"/>
      <c r="I19" s="20"/>
      <c r="J19" s="20"/>
      <c r="K19" s="20"/>
      <c r="L19" s="20"/>
      <c r="M19" s="20"/>
      <c r="N19" s="22"/>
      <c r="O19" s="22"/>
      <c r="P19" s="22"/>
      <c r="Q19" s="22"/>
      <c r="R19" s="22"/>
    </row>
    <row r="20" spans="1:18" ht="15.75" x14ac:dyDescent="0.25">
      <c r="A20" s="209" t="s">
        <v>263</v>
      </c>
      <c r="B20" s="220" t="s">
        <v>264</v>
      </c>
      <c r="C20" s="44">
        <v>0</v>
      </c>
      <c r="D20" s="219">
        <f>C20/$C$25</f>
        <v>0</v>
      </c>
      <c r="E20" s="15"/>
      <c r="F20" s="15"/>
      <c r="G20" s="15"/>
      <c r="H20" s="21"/>
      <c r="I20" s="21"/>
      <c r="J20" s="21"/>
      <c r="K20" s="21"/>
      <c r="L20" s="21"/>
      <c r="M20" s="21"/>
      <c r="N20" s="22"/>
      <c r="O20" s="22"/>
      <c r="P20" s="22"/>
      <c r="Q20" s="22"/>
      <c r="R20" s="22"/>
    </row>
    <row r="21" spans="1:18" ht="15.75" x14ac:dyDescent="0.25">
      <c r="A21" s="209" t="s">
        <v>76</v>
      </c>
      <c r="B21" s="216" t="s">
        <v>265</v>
      </c>
      <c r="C21" s="515">
        <v>1579.5800000000534</v>
      </c>
      <c r="D21" s="217">
        <f>SUM(D22:D24)</f>
        <v>6.6915861855240157E-4</v>
      </c>
      <c r="E21" s="15"/>
      <c r="F21" s="15"/>
      <c r="G21" s="15"/>
      <c r="H21" s="21"/>
      <c r="I21" s="21"/>
      <c r="J21" s="21"/>
      <c r="K21" s="21"/>
      <c r="L21" s="21"/>
      <c r="M21" s="21"/>
      <c r="N21" s="22"/>
      <c r="O21" s="22"/>
      <c r="P21" s="22"/>
      <c r="Q21" s="22"/>
      <c r="R21" s="22"/>
    </row>
    <row r="22" spans="1:18" ht="15.75" x14ac:dyDescent="0.25">
      <c r="A22" s="221" t="s">
        <v>266</v>
      </c>
      <c r="B22" s="220" t="s">
        <v>267</v>
      </c>
      <c r="C22" s="508">
        <v>1579.5800000000163</v>
      </c>
      <c r="D22" s="219">
        <f>C22/$C$25</f>
        <v>6.6915861855240157E-4</v>
      </c>
      <c r="E22" s="15"/>
      <c r="F22" s="15"/>
      <c r="G22" s="15"/>
      <c r="H22" s="20"/>
      <c r="I22" s="20"/>
      <c r="J22" s="20"/>
      <c r="K22" s="20"/>
      <c r="L22" s="20"/>
      <c r="M22" s="20"/>
      <c r="N22" s="22"/>
      <c r="O22" s="22"/>
      <c r="P22" s="22"/>
      <c r="Q22" s="22"/>
      <c r="R22" s="22"/>
    </row>
    <row r="23" spans="1:18" ht="15.75" x14ac:dyDescent="0.25">
      <c r="A23" s="221" t="s">
        <v>268</v>
      </c>
      <c r="B23" s="220" t="s">
        <v>269</v>
      </c>
      <c r="C23" s="44">
        <v>0</v>
      </c>
      <c r="D23" s="219">
        <f t="shared" ref="D23:D24" si="1">C23/$C$25</f>
        <v>0</v>
      </c>
      <c r="E23" s="15"/>
      <c r="F23" s="15"/>
      <c r="G23" s="15"/>
      <c r="H23" s="20"/>
      <c r="I23" s="20"/>
      <c r="J23" s="20"/>
      <c r="K23" s="20"/>
      <c r="L23" s="20"/>
      <c r="M23" s="20"/>
      <c r="N23" s="22"/>
      <c r="O23" s="22"/>
      <c r="P23" s="22"/>
      <c r="Q23" s="22"/>
      <c r="R23" s="22"/>
    </row>
    <row r="24" spans="1:18" ht="18" customHeight="1" x14ac:dyDescent="0.25">
      <c r="A24" s="209" t="s">
        <v>270</v>
      </c>
      <c r="B24" s="220" t="s">
        <v>271</v>
      </c>
      <c r="C24" s="44">
        <v>0</v>
      </c>
      <c r="D24" s="219">
        <f t="shared" si="1"/>
        <v>0</v>
      </c>
      <c r="E24" s="17"/>
      <c r="F24" s="17"/>
      <c r="G24" s="17"/>
      <c r="H24" s="21"/>
      <c r="I24" s="21"/>
      <c r="J24" s="21"/>
      <c r="K24" s="21"/>
      <c r="L24" s="21"/>
      <c r="M24" s="21"/>
      <c r="N24" s="22"/>
      <c r="O24" s="15"/>
      <c r="P24" s="15"/>
      <c r="Q24" s="15"/>
      <c r="R24" s="15"/>
    </row>
    <row r="25" spans="1:18" ht="15.75" x14ac:dyDescent="0.25">
      <c r="A25" s="222" t="s">
        <v>272</v>
      </c>
      <c r="B25" s="223" t="s">
        <v>273</v>
      </c>
      <c r="C25" s="516">
        <v>2360546.4477423001</v>
      </c>
      <c r="D25" s="224">
        <f>D12+D13+D21</f>
        <v>1</v>
      </c>
      <c r="E25" s="19"/>
      <c r="F25" s="19"/>
      <c r="G25" s="19"/>
      <c r="H25" s="20"/>
      <c r="I25" s="20"/>
      <c r="J25" s="20"/>
      <c r="K25" s="20"/>
      <c r="L25" s="20"/>
      <c r="M25" s="20"/>
      <c r="N25" s="14"/>
      <c r="O25" s="14"/>
      <c r="P25" s="14"/>
      <c r="Q25" s="14"/>
      <c r="R25" s="14"/>
    </row>
    <row r="26" spans="1:18" ht="15.75" x14ac:dyDescent="0.25">
      <c r="A26" s="225" t="s">
        <v>274</v>
      </c>
      <c r="B26" s="226" t="s">
        <v>275</v>
      </c>
      <c r="C26" s="517"/>
      <c r="D26" s="227"/>
      <c r="E26" s="15"/>
      <c r="F26" s="15"/>
      <c r="G26" s="15"/>
      <c r="H26" s="21"/>
      <c r="I26" s="21"/>
      <c r="J26" s="21"/>
      <c r="K26" s="21"/>
      <c r="L26" s="21"/>
      <c r="M26" s="21"/>
      <c r="N26" s="14"/>
      <c r="O26" s="14"/>
      <c r="P26" s="14"/>
      <c r="Q26" s="14"/>
      <c r="R26" s="14"/>
    </row>
    <row r="27" spans="1:18" ht="15.75" x14ac:dyDescent="0.25">
      <c r="A27" s="209" t="s">
        <v>79</v>
      </c>
      <c r="B27" s="220" t="s">
        <v>276</v>
      </c>
      <c r="C27" s="518">
        <v>0</v>
      </c>
      <c r="D27" s="228"/>
      <c r="E27" s="15"/>
      <c r="F27" s="15"/>
      <c r="G27" s="15"/>
      <c r="H27" s="21"/>
      <c r="I27" s="21"/>
      <c r="J27" s="21"/>
      <c r="K27" s="21"/>
      <c r="L27" s="21"/>
      <c r="M27" s="21"/>
      <c r="N27" s="14"/>
      <c r="O27" s="14"/>
      <c r="P27" s="14"/>
      <c r="Q27" s="14"/>
      <c r="R27" s="14"/>
    </row>
    <row r="28" spans="1:18" s="24" customFormat="1" ht="15" customHeight="1" x14ac:dyDescent="0.25">
      <c r="A28" s="209" t="s">
        <v>82</v>
      </c>
      <c r="B28" s="220" t="s">
        <v>227</v>
      </c>
      <c r="C28" s="518">
        <v>8985.6799999999603</v>
      </c>
      <c r="D28" s="228"/>
      <c r="E28" s="15"/>
      <c r="F28" s="15"/>
      <c r="G28" s="15"/>
      <c r="H28" s="21"/>
      <c r="I28" s="21"/>
      <c r="J28" s="21"/>
      <c r="K28" s="21"/>
      <c r="L28" s="21"/>
      <c r="M28" s="21"/>
      <c r="N28" s="14"/>
      <c r="O28" s="14"/>
      <c r="P28" s="14"/>
      <c r="Q28" s="14"/>
      <c r="R28" s="14"/>
    </row>
    <row r="29" spans="1:18" s="24" customFormat="1" ht="15" customHeight="1" x14ac:dyDescent="0.25">
      <c r="A29" s="209" t="s">
        <v>85</v>
      </c>
      <c r="B29" s="220" t="s">
        <v>277</v>
      </c>
      <c r="C29" s="518">
        <v>4378.5500000000011</v>
      </c>
      <c r="D29" s="228"/>
      <c r="E29" s="15"/>
      <c r="F29" s="15"/>
      <c r="G29" s="15"/>
      <c r="H29" s="21"/>
      <c r="I29" s="21"/>
      <c r="J29" s="21"/>
      <c r="K29" s="21"/>
      <c r="L29" s="21"/>
      <c r="M29" s="21"/>
      <c r="N29" s="14"/>
      <c r="O29" s="14"/>
      <c r="P29" s="14"/>
      <c r="Q29" s="14"/>
      <c r="R29" s="14"/>
    </row>
    <row r="30" spans="1:18" s="24" customFormat="1" ht="15.75" x14ac:dyDescent="0.25">
      <c r="A30" s="209" t="s">
        <v>88</v>
      </c>
      <c r="B30" s="220" t="s">
        <v>278</v>
      </c>
      <c r="C30" s="518">
        <v>0</v>
      </c>
      <c r="D30" s="228"/>
      <c r="E30" s="17"/>
      <c r="F30" s="17"/>
      <c r="G30" s="17"/>
      <c r="H30" s="21"/>
      <c r="I30" s="21"/>
      <c r="J30" s="21"/>
      <c r="K30" s="21"/>
      <c r="L30" s="21"/>
      <c r="M30" s="21"/>
      <c r="N30" s="14"/>
      <c r="O30" s="14"/>
      <c r="P30" s="14"/>
      <c r="Q30" s="14"/>
      <c r="R30" s="14"/>
    </row>
    <row r="31" spans="1:18" s="24" customFormat="1" ht="15" customHeight="1" x14ac:dyDescent="0.25">
      <c r="A31" s="229" t="s">
        <v>279</v>
      </c>
      <c r="B31" s="230" t="s">
        <v>280</v>
      </c>
      <c r="C31" s="519">
        <v>13364.229999999961</v>
      </c>
      <c r="D31" s="228"/>
      <c r="E31" s="19"/>
      <c r="F31" s="19"/>
      <c r="G31" s="19"/>
      <c r="H31" s="21"/>
      <c r="I31" s="21"/>
      <c r="J31" s="21"/>
      <c r="K31" s="21"/>
      <c r="L31" s="21"/>
      <c r="M31" s="21"/>
      <c r="N31" s="14"/>
      <c r="O31" s="14"/>
      <c r="P31" s="14"/>
      <c r="Q31" s="14"/>
      <c r="R31" s="14"/>
    </row>
    <row r="32" spans="1:18" s="24" customFormat="1" ht="15" customHeight="1" x14ac:dyDescent="0.25">
      <c r="A32" s="212" t="s">
        <v>281</v>
      </c>
      <c r="B32" s="213" t="s">
        <v>282</v>
      </c>
      <c r="C32" s="516">
        <v>2347182.2177422997</v>
      </c>
      <c r="D32" s="228"/>
      <c r="E32" s="19"/>
      <c r="F32" s="19"/>
      <c r="G32" s="19"/>
      <c r="H32" s="25"/>
      <c r="I32" s="25"/>
      <c r="J32" s="25"/>
      <c r="K32" s="25"/>
      <c r="L32" s="25"/>
      <c r="M32" s="25"/>
      <c r="N32" s="14"/>
      <c r="O32" s="14"/>
      <c r="P32" s="14"/>
      <c r="Q32" s="14"/>
      <c r="R32" s="14"/>
    </row>
    <row r="33" spans="1:18" ht="15.75" x14ac:dyDescent="0.25">
      <c r="A33" s="225" t="s">
        <v>283</v>
      </c>
      <c r="B33" s="226" t="s">
        <v>284</v>
      </c>
      <c r="C33" s="520">
        <v>2071711.6094</v>
      </c>
      <c r="D33" s="231"/>
      <c r="E33" s="19"/>
      <c r="F33" s="19"/>
      <c r="G33" s="19"/>
      <c r="H33" s="25"/>
      <c r="I33" s="25"/>
      <c r="J33" s="25"/>
      <c r="K33" s="25"/>
      <c r="L33" s="25"/>
      <c r="M33" s="25"/>
      <c r="N33" s="14"/>
      <c r="O33" s="14"/>
      <c r="P33" s="14"/>
      <c r="Q33" s="14"/>
      <c r="R33" s="14"/>
    </row>
    <row r="34" spans="1:18" ht="15.75" x14ac:dyDescent="0.25">
      <c r="A34" s="212" t="s">
        <v>285</v>
      </c>
      <c r="B34" s="213" t="s">
        <v>286</v>
      </c>
      <c r="C34" s="521">
        <v>1.132967642355434</v>
      </c>
      <c r="D34" s="231"/>
      <c r="E34" s="19"/>
      <c r="F34" s="19"/>
      <c r="G34" s="19"/>
      <c r="H34" s="25"/>
      <c r="I34" s="25"/>
      <c r="J34" s="25"/>
      <c r="K34" s="25"/>
      <c r="L34" s="25"/>
      <c r="M34" s="25"/>
      <c r="N34" s="14"/>
      <c r="O34" s="14"/>
      <c r="P34" s="14"/>
      <c r="Q34" s="14"/>
      <c r="R34" s="14"/>
    </row>
    <row r="35" spans="1:18" ht="15.75" x14ac:dyDescent="0.25">
      <c r="A35" s="225" t="s">
        <v>287</v>
      </c>
      <c r="B35" s="226" t="s">
        <v>288</v>
      </c>
      <c r="C35" s="520">
        <v>1.132967642355434</v>
      </c>
      <c r="D35" s="231"/>
      <c r="E35" s="14"/>
      <c r="F35" s="14"/>
      <c r="G35" s="14"/>
      <c r="H35" s="26"/>
      <c r="I35" s="26"/>
      <c r="J35" s="26"/>
      <c r="K35" s="26"/>
      <c r="L35" s="26"/>
      <c r="M35" s="26"/>
      <c r="N35" s="14"/>
      <c r="O35" s="14"/>
      <c r="P35" s="14"/>
      <c r="Q35" s="14"/>
      <c r="R35" s="14"/>
    </row>
    <row r="36" spans="1:18" ht="15.75" x14ac:dyDescent="0.25">
      <c r="A36" s="204"/>
      <c r="B36" s="204"/>
      <c r="C36" s="204"/>
      <c r="D36" s="23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15.75" x14ac:dyDescent="0.25">
      <c r="D37" s="233"/>
      <c r="E37" s="14"/>
      <c r="F37" s="14"/>
      <c r="G37" s="14"/>
      <c r="H37" s="15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15.75" x14ac:dyDescent="0.25">
      <c r="A38" s="581" t="str">
        <f>'Prilog 2'!B132</f>
        <v>Datum izvještaja: 15.02.2026. godine</v>
      </c>
      <c r="B38" s="581"/>
      <c r="D38" s="233"/>
      <c r="E38" s="14"/>
      <c r="F38" s="14"/>
      <c r="G38" s="14"/>
      <c r="H38" s="15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15" x14ac:dyDescent="0.25">
      <c r="A39" s="204" t="s">
        <v>36</v>
      </c>
      <c r="C39" s="16" t="s">
        <v>37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</row>
    <row r="40" spans="1:18" x14ac:dyDescent="0.2">
      <c r="A40" s="234" t="s">
        <v>463</v>
      </c>
      <c r="C40" s="16" t="s">
        <v>38</v>
      </c>
      <c r="F40" s="29"/>
    </row>
  </sheetData>
  <mergeCells count="8">
    <mergeCell ref="A8:D8"/>
    <mergeCell ref="A38:B38"/>
    <mergeCell ref="A1:B1"/>
    <mergeCell ref="A2:B2"/>
    <mergeCell ref="A3:B3"/>
    <mergeCell ref="A4:B4"/>
    <mergeCell ref="A5:B5"/>
    <mergeCell ref="A6:B6"/>
  </mergeCells>
  <pageMargins left="0.74803149606299213" right="0.74803149606299213" top="0.98425196850393704" bottom="0.98425196850393704" header="0.51181102362204722" footer="0.51181102362204722"/>
  <pageSetup scale="7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zoomScaleSheetLayoutView="100" workbookViewId="0">
      <selection activeCell="G21" sqref="G21"/>
    </sheetView>
  </sheetViews>
  <sheetFormatPr defaultRowHeight="12" x14ac:dyDescent="0.2"/>
  <cols>
    <col min="1" max="1" width="6.28515625" style="34" customWidth="1"/>
    <col min="2" max="2" width="43" style="34" customWidth="1"/>
    <col min="3" max="3" width="21.85546875" style="34" customWidth="1"/>
    <col min="4" max="4" width="20.7109375" style="34" customWidth="1"/>
    <col min="5" max="5" width="16.28515625" style="34" customWidth="1"/>
    <col min="6" max="6" width="10.42578125" style="34" bestFit="1" customWidth="1"/>
    <col min="7" max="256" width="9.140625" style="34"/>
    <col min="257" max="257" width="7.42578125" style="34" bestFit="1" customWidth="1"/>
    <col min="258" max="258" width="55.42578125" style="34" customWidth="1"/>
    <col min="259" max="259" width="29.7109375" style="34" customWidth="1"/>
    <col min="260" max="260" width="20.7109375" style="34" customWidth="1"/>
    <col min="261" max="261" width="16.28515625" style="34" customWidth="1"/>
    <col min="262" max="262" width="10.42578125" style="34" bestFit="1" customWidth="1"/>
    <col min="263" max="512" width="9.140625" style="34"/>
    <col min="513" max="513" width="7.42578125" style="34" bestFit="1" customWidth="1"/>
    <col min="514" max="514" width="55.42578125" style="34" customWidth="1"/>
    <col min="515" max="515" width="29.7109375" style="34" customWidth="1"/>
    <col min="516" max="516" width="20.7109375" style="34" customWidth="1"/>
    <col min="517" max="517" width="16.28515625" style="34" customWidth="1"/>
    <col min="518" max="518" width="10.42578125" style="34" bestFit="1" customWidth="1"/>
    <col min="519" max="768" width="9.140625" style="34"/>
    <col min="769" max="769" width="7.42578125" style="34" bestFit="1" customWidth="1"/>
    <col min="770" max="770" width="55.42578125" style="34" customWidth="1"/>
    <col min="771" max="771" width="29.7109375" style="34" customWidth="1"/>
    <col min="772" max="772" width="20.7109375" style="34" customWidth="1"/>
    <col min="773" max="773" width="16.28515625" style="34" customWidth="1"/>
    <col min="774" max="774" width="10.42578125" style="34" bestFit="1" customWidth="1"/>
    <col min="775" max="1024" width="9.140625" style="34"/>
    <col min="1025" max="1025" width="7.42578125" style="34" bestFit="1" customWidth="1"/>
    <col min="1026" max="1026" width="55.42578125" style="34" customWidth="1"/>
    <col min="1027" max="1027" width="29.7109375" style="34" customWidth="1"/>
    <col min="1028" max="1028" width="20.7109375" style="34" customWidth="1"/>
    <col min="1029" max="1029" width="16.28515625" style="34" customWidth="1"/>
    <col min="1030" max="1030" width="10.42578125" style="34" bestFit="1" customWidth="1"/>
    <col min="1031" max="1280" width="9.140625" style="34"/>
    <col min="1281" max="1281" width="7.42578125" style="34" bestFit="1" customWidth="1"/>
    <col min="1282" max="1282" width="55.42578125" style="34" customWidth="1"/>
    <col min="1283" max="1283" width="29.7109375" style="34" customWidth="1"/>
    <col min="1284" max="1284" width="20.7109375" style="34" customWidth="1"/>
    <col min="1285" max="1285" width="16.28515625" style="34" customWidth="1"/>
    <col min="1286" max="1286" width="10.42578125" style="34" bestFit="1" customWidth="1"/>
    <col min="1287" max="1536" width="9.140625" style="34"/>
    <col min="1537" max="1537" width="7.42578125" style="34" bestFit="1" customWidth="1"/>
    <col min="1538" max="1538" width="55.42578125" style="34" customWidth="1"/>
    <col min="1539" max="1539" width="29.7109375" style="34" customWidth="1"/>
    <col min="1540" max="1540" width="20.7109375" style="34" customWidth="1"/>
    <col min="1541" max="1541" width="16.28515625" style="34" customWidth="1"/>
    <col min="1542" max="1542" width="10.42578125" style="34" bestFit="1" customWidth="1"/>
    <col min="1543" max="1792" width="9.140625" style="34"/>
    <col min="1793" max="1793" width="7.42578125" style="34" bestFit="1" customWidth="1"/>
    <col min="1794" max="1794" width="55.42578125" style="34" customWidth="1"/>
    <col min="1795" max="1795" width="29.7109375" style="34" customWidth="1"/>
    <col min="1796" max="1796" width="20.7109375" style="34" customWidth="1"/>
    <col min="1797" max="1797" width="16.28515625" style="34" customWidth="1"/>
    <col min="1798" max="1798" width="10.42578125" style="34" bestFit="1" customWidth="1"/>
    <col min="1799" max="2048" width="9.140625" style="34"/>
    <col min="2049" max="2049" width="7.42578125" style="34" bestFit="1" customWidth="1"/>
    <col min="2050" max="2050" width="55.42578125" style="34" customWidth="1"/>
    <col min="2051" max="2051" width="29.7109375" style="34" customWidth="1"/>
    <col min="2052" max="2052" width="20.7109375" style="34" customWidth="1"/>
    <col min="2053" max="2053" width="16.28515625" style="34" customWidth="1"/>
    <col min="2054" max="2054" width="10.42578125" style="34" bestFit="1" customWidth="1"/>
    <col min="2055" max="2304" width="9.140625" style="34"/>
    <col min="2305" max="2305" width="7.42578125" style="34" bestFit="1" customWidth="1"/>
    <col min="2306" max="2306" width="55.42578125" style="34" customWidth="1"/>
    <col min="2307" max="2307" width="29.7109375" style="34" customWidth="1"/>
    <col min="2308" max="2308" width="20.7109375" style="34" customWidth="1"/>
    <col min="2309" max="2309" width="16.28515625" style="34" customWidth="1"/>
    <col min="2310" max="2310" width="10.42578125" style="34" bestFit="1" customWidth="1"/>
    <col min="2311" max="2560" width="9.140625" style="34"/>
    <col min="2561" max="2561" width="7.42578125" style="34" bestFit="1" customWidth="1"/>
    <col min="2562" max="2562" width="55.42578125" style="34" customWidth="1"/>
    <col min="2563" max="2563" width="29.7109375" style="34" customWidth="1"/>
    <col min="2564" max="2564" width="20.7109375" style="34" customWidth="1"/>
    <col min="2565" max="2565" width="16.28515625" style="34" customWidth="1"/>
    <col min="2566" max="2566" width="10.42578125" style="34" bestFit="1" customWidth="1"/>
    <col min="2567" max="2816" width="9.140625" style="34"/>
    <col min="2817" max="2817" width="7.42578125" style="34" bestFit="1" customWidth="1"/>
    <col min="2818" max="2818" width="55.42578125" style="34" customWidth="1"/>
    <col min="2819" max="2819" width="29.7109375" style="34" customWidth="1"/>
    <col min="2820" max="2820" width="20.7109375" style="34" customWidth="1"/>
    <col min="2821" max="2821" width="16.28515625" style="34" customWidth="1"/>
    <col min="2822" max="2822" width="10.42578125" style="34" bestFit="1" customWidth="1"/>
    <col min="2823" max="3072" width="9.140625" style="34"/>
    <col min="3073" max="3073" width="7.42578125" style="34" bestFit="1" customWidth="1"/>
    <col min="3074" max="3074" width="55.42578125" style="34" customWidth="1"/>
    <col min="3075" max="3075" width="29.7109375" style="34" customWidth="1"/>
    <col min="3076" max="3076" width="20.7109375" style="34" customWidth="1"/>
    <col min="3077" max="3077" width="16.28515625" style="34" customWidth="1"/>
    <col min="3078" max="3078" width="10.42578125" style="34" bestFit="1" customWidth="1"/>
    <col min="3079" max="3328" width="9.140625" style="34"/>
    <col min="3329" max="3329" width="7.42578125" style="34" bestFit="1" customWidth="1"/>
    <col min="3330" max="3330" width="55.42578125" style="34" customWidth="1"/>
    <col min="3331" max="3331" width="29.7109375" style="34" customWidth="1"/>
    <col min="3332" max="3332" width="20.7109375" style="34" customWidth="1"/>
    <col min="3333" max="3333" width="16.28515625" style="34" customWidth="1"/>
    <col min="3334" max="3334" width="10.42578125" style="34" bestFit="1" customWidth="1"/>
    <col min="3335" max="3584" width="9.140625" style="34"/>
    <col min="3585" max="3585" width="7.42578125" style="34" bestFit="1" customWidth="1"/>
    <col min="3586" max="3586" width="55.42578125" style="34" customWidth="1"/>
    <col min="3587" max="3587" width="29.7109375" style="34" customWidth="1"/>
    <col min="3588" max="3588" width="20.7109375" style="34" customWidth="1"/>
    <col min="3589" max="3589" width="16.28515625" style="34" customWidth="1"/>
    <col min="3590" max="3590" width="10.42578125" style="34" bestFit="1" customWidth="1"/>
    <col min="3591" max="3840" width="9.140625" style="34"/>
    <col min="3841" max="3841" width="7.42578125" style="34" bestFit="1" customWidth="1"/>
    <col min="3842" max="3842" width="55.42578125" style="34" customWidth="1"/>
    <col min="3843" max="3843" width="29.7109375" style="34" customWidth="1"/>
    <col min="3844" max="3844" width="20.7109375" style="34" customWidth="1"/>
    <col min="3845" max="3845" width="16.28515625" style="34" customWidth="1"/>
    <col min="3846" max="3846" width="10.42578125" style="34" bestFit="1" customWidth="1"/>
    <col min="3847" max="4096" width="9.140625" style="34"/>
    <col min="4097" max="4097" width="7.42578125" style="34" bestFit="1" customWidth="1"/>
    <col min="4098" max="4098" width="55.42578125" style="34" customWidth="1"/>
    <col min="4099" max="4099" width="29.7109375" style="34" customWidth="1"/>
    <col min="4100" max="4100" width="20.7109375" style="34" customWidth="1"/>
    <col min="4101" max="4101" width="16.28515625" style="34" customWidth="1"/>
    <col min="4102" max="4102" width="10.42578125" style="34" bestFit="1" customWidth="1"/>
    <col min="4103" max="4352" width="9.140625" style="34"/>
    <col min="4353" max="4353" width="7.42578125" style="34" bestFit="1" customWidth="1"/>
    <col min="4354" max="4354" width="55.42578125" style="34" customWidth="1"/>
    <col min="4355" max="4355" width="29.7109375" style="34" customWidth="1"/>
    <col min="4356" max="4356" width="20.7109375" style="34" customWidth="1"/>
    <col min="4357" max="4357" width="16.28515625" style="34" customWidth="1"/>
    <col min="4358" max="4358" width="10.42578125" style="34" bestFit="1" customWidth="1"/>
    <col min="4359" max="4608" width="9.140625" style="34"/>
    <col min="4609" max="4609" width="7.42578125" style="34" bestFit="1" customWidth="1"/>
    <col min="4610" max="4610" width="55.42578125" style="34" customWidth="1"/>
    <col min="4611" max="4611" width="29.7109375" style="34" customWidth="1"/>
    <col min="4612" max="4612" width="20.7109375" style="34" customWidth="1"/>
    <col min="4613" max="4613" width="16.28515625" style="34" customWidth="1"/>
    <col min="4614" max="4614" width="10.42578125" style="34" bestFit="1" customWidth="1"/>
    <col min="4615" max="4864" width="9.140625" style="34"/>
    <col min="4865" max="4865" width="7.42578125" style="34" bestFit="1" customWidth="1"/>
    <col min="4866" max="4866" width="55.42578125" style="34" customWidth="1"/>
    <col min="4867" max="4867" width="29.7109375" style="34" customWidth="1"/>
    <col min="4868" max="4868" width="20.7109375" style="34" customWidth="1"/>
    <col min="4869" max="4869" width="16.28515625" style="34" customWidth="1"/>
    <col min="4870" max="4870" width="10.42578125" style="34" bestFit="1" customWidth="1"/>
    <col min="4871" max="5120" width="9.140625" style="34"/>
    <col min="5121" max="5121" width="7.42578125" style="34" bestFit="1" customWidth="1"/>
    <col min="5122" max="5122" width="55.42578125" style="34" customWidth="1"/>
    <col min="5123" max="5123" width="29.7109375" style="34" customWidth="1"/>
    <col min="5124" max="5124" width="20.7109375" style="34" customWidth="1"/>
    <col min="5125" max="5125" width="16.28515625" style="34" customWidth="1"/>
    <col min="5126" max="5126" width="10.42578125" style="34" bestFit="1" customWidth="1"/>
    <col min="5127" max="5376" width="9.140625" style="34"/>
    <col min="5377" max="5377" width="7.42578125" style="34" bestFit="1" customWidth="1"/>
    <col min="5378" max="5378" width="55.42578125" style="34" customWidth="1"/>
    <col min="5379" max="5379" width="29.7109375" style="34" customWidth="1"/>
    <col min="5380" max="5380" width="20.7109375" style="34" customWidth="1"/>
    <col min="5381" max="5381" width="16.28515625" style="34" customWidth="1"/>
    <col min="5382" max="5382" width="10.42578125" style="34" bestFit="1" customWidth="1"/>
    <col min="5383" max="5632" width="9.140625" style="34"/>
    <col min="5633" max="5633" width="7.42578125" style="34" bestFit="1" customWidth="1"/>
    <col min="5634" max="5634" width="55.42578125" style="34" customWidth="1"/>
    <col min="5635" max="5635" width="29.7109375" style="34" customWidth="1"/>
    <col min="5636" max="5636" width="20.7109375" style="34" customWidth="1"/>
    <col min="5637" max="5637" width="16.28515625" style="34" customWidth="1"/>
    <col min="5638" max="5638" width="10.42578125" style="34" bestFit="1" customWidth="1"/>
    <col min="5639" max="5888" width="9.140625" style="34"/>
    <col min="5889" max="5889" width="7.42578125" style="34" bestFit="1" customWidth="1"/>
    <col min="5890" max="5890" width="55.42578125" style="34" customWidth="1"/>
    <col min="5891" max="5891" width="29.7109375" style="34" customWidth="1"/>
    <col min="5892" max="5892" width="20.7109375" style="34" customWidth="1"/>
    <col min="5893" max="5893" width="16.28515625" style="34" customWidth="1"/>
    <col min="5894" max="5894" width="10.42578125" style="34" bestFit="1" customWidth="1"/>
    <col min="5895" max="6144" width="9.140625" style="34"/>
    <col min="6145" max="6145" width="7.42578125" style="34" bestFit="1" customWidth="1"/>
    <col min="6146" max="6146" width="55.42578125" style="34" customWidth="1"/>
    <col min="6147" max="6147" width="29.7109375" style="34" customWidth="1"/>
    <col min="6148" max="6148" width="20.7109375" style="34" customWidth="1"/>
    <col min="6149" max="6149" width="16.28515625" style="34" customWidth="1"/>
    <col min="6150" max="6150" width="10.42578125" style="34" bestFit="1" customWidth="1"/>
    <col min="6151" max="6400" width="9.140625" style="34"/>
    <col min="6401" max="6401" width="7.42578125" style="34" bestFit="1" customWidth="1"/>
    <col min="6402" max="6402" width="55.42578125" style="34" customWidth="1"/>
    <col min="6403" max="6403" width="29.7109375" style="34" customWidth="1"/>
    <col min="6404" max="6404" width="20.7109375" style="34" customWidth="1"/>
    <col min="6405" max="6405" width="16.28515625" style="34" customWidth="1"/>
    <col min="6406" max="6406" width="10.42578125" style="34" bestFit="1" customWidth="1"/>
    <col min="6407" max="6656" width="9.140625" style="34"/>
    <col min="6657" max="6657" width="7.42578125" style="34" bestFit="1" customWidth="1"/>
    <col min="6658" max="6658" width="55.42578125" style="34" customWidth="1"/>
    <col min="6659" max="6659" width="29.7109375" style="34" customWidth="1"/>
    <col min="6660" max="6660" width="20.7109375" style="34" customWidth="1"/>
    <col min="6661" max="6661" width="16.28515625" style="34" customWidth="1"/>
    <col min="6662" max="6662" width="10.42578125" style="34" bestFit="1" customWidth="1"/>
    <col min="6663" max="6912" width="9.140625" style="34"/>
    <col min="6913" max="6913" width="7.42578125" style="34" bestFit="1" customWidth="1"/>
    <col min="6914" max="6914" width="55.42578125" style="34" customWidth="1"/>
    <col min="6915" max="6915" width="29.7109375" style="34" customWidth="1"/>
    <col min="6916" max="6916" width="20.7109375" style="34" customWidth="1"/>
    <col min="6917" max="6917" width="16.28515625" style="34" customWidth="1"/>
    <col min="6918" max="6918" width="10.42578125" style="34" bestFit="1" customWidth="1"/>
    <col min="6919" max="7168" width="9.140625" style="34"/>
    <col min="7169" max="7169" width="7.42578125" style="34" bestFit="1" customWidth="1"/>
    <col min="7170" max="7170" width="55.42578125" style="34" customWidth="1"/>
    <col min="7171" max="7171" width="29.7109375" style="34" customWidth="1"/>
    <col min="7172" max="7172" width="20.7109375" style="34" customWidth="1"/>
    <col min="7173" max="7173" width="16.28515625" style="34" customWidth="1"/>
    <col min="7174" max="7174" width="10.42578125" style="34" bestFit="1" customWidth="1"/>
    <col min="7175" max="7424" width="9.140625" style="34"/>
    <col min="7425" max="7425" width="7.42578125" style="34" bestFit="1" customWidth="1"/>
    <col min="7426" max="7426" width="55.42578125" style="34" customWidth="1"/>
    <col min="7427" max="7427" width="29.7109375" style="34" customWidth="1"/>
    <col min="7428" max="7428" width="20.7109375" style="34" customWidth="1"/>
    <col min="7429" max="7429" width="16.28515625" style="34" customWidth="1"/>
    <col min="7430" max="7430" width="10.42578125" style="34" bestFit="1" customWidth="1"/>
    <col min="7431" max="7680" width="9.140625" style="34"/>
    <col min="7681" max="7681" width="7.42578125" style="34" bestFit="1" customWidth="1"/>
    <col min="7682" max="7682" width="55.42578125" style="34" customWidth="1"/>
    <col min="7683" max="7683" width="29.7109375" style="34" customWidth="1"/>
    <col min="7684" max="7684" width="20.7109375" style="34" customWidth="1"/>
    <col min="7685" max="7685" width="16.28515625" style="34" customWidth="1"/>
    <col min="7686" max="7686" width="10.42578125" style="34" bestFit="1" customWidth="1"/>
    <col min="7687" max="7936" width="9.140625" style="34"/>
    <col min="7937" max="7937" width="7.42578125" style="34" bestFit="1" customWidth="1"/>
    <col min="7938" max="7938" width="55.42578125" style="34" customWidth="1"/>
    <col min="7939" max="7939" width="29.7109375" style="34" customWidth="1"/>
    <col min="7940" max="7940" width="20.7109375" style="34" customWidth="1"/>
    <col min="7941" max="7941" width="16.28515625" style="34" customWidth="1"/>
    <col min="7942" max="7942" width="10.42578125" style="34" bestFit="1" customWidth="1"/>
    <col min="7943" max="8192" width="9.140625" style="34"/>
    <col min="8193" max="8193" width="7.42578125" style="34" bestFit="1" customWidth="1"/>
    <col min="8194" max="8194" width="55.42578125" style="34" customWidth="1"/>
    <col min="8195" max="8195" width="29.7109375" style="34" customWidth="1"/>
    <col min="8196" max="8196" width="20.7109375" style="34" customWidth="1"/>
    <col min="8197" max="8197" width="16.28515625" style="34" customWidth="1"/>
    <col min="8198" max="8198" width="10.42578125" style="34" bestFit="1" customWidth="1"/>
    <col min="8199" max="8448" width="9.140625" style="34"/>
    <col min="8449" max="8449" width="7.42578125" style="34" bestFit="1" customWidth="1"/>
    <col min="8450" max="8450" width="55.42578125" style="34" customWidth="1"/>
    <col min="8451" max="8451" width="29.7109375" style="34" customWidth="1"/>
    <col min="8452" max="8452" width="20.7109375" style="34" customWidth="1"/>
    <col min="8453" max="8453" width="16.28515625" style="34" customWidth="1"/>
    <col min="8454" max="8454" width="10.42578125" style="34" bestFit="1" customWidth="1"/>
    <col min="8455" max="8704" width="9.140625" style="34"/>
    <col min="8705" max="8705" width="7.42578125" style="34" bestFit="1" customWidth="1"/>
    <col min="8706" max="8706" width="55.42578125" style="34" customWidth="1"/>
    <col min="8707" max="8707" width="29.7109375" style="34" customWidth="1"/>
    <col min="8708" max="8708" width="20.7109375" style="34" customWidth="1"/>
    <col min="8709" max="8709" width="16.28515625" style="34" customWidth="1"/>
    <col min="8710" max="8710" width="10.42578125" style="34" bestFit="1" customWidth="1"/>
    <col min="8711" max="8960" width="9.140625" style="34"/>
    <col min="8961" max="8961" width="7.42578125" style="34" bestFit="1" customWidth="1"/>
    <col min="8962" max="8962" width="55.42578125" style="34" customWidth="1"/>
    <col min="8963" max="8963" width="29.7109375" style="34" customWidth="1"/>
    <col min="8964" max="8964" width="20.7109375" style="34" customWidth="1"/>
    <col min="8965" max="8965" width="16.28515625" style="34" customWidth="1"/>
    <col min="8966" max="8966" width="10.42578125" style="34" bestFit="1" customWidth="1"/>
    <col min="8967" max="9216" width="9.140625" style="34"/>
    <col min="9217" max="9217" width="7.42578125" style="34" bestFit="1" customWidth="1"/>
    <col min="9218" max="9218" width="55.42578125" style="34" customWidth="1"/>
    <col min="9219" max="9219" width="29.7109375" style="34" customWidth="1"/>
    <col min="9220" max="9220" width="20.7109375" style="34" customWidth="1"/>
    <col min="9221" max="9221" width="16.28515625" style="34" customWidth="1"/>
    <col min="9222" max="9222" width="10.42578125" style="34" bestFit="1" customWidth="1"/>
    <col min="9223" max="9472" width="9.140625" style="34"/>
    <col min="9473" max="9473" width="7.42578125" style="34" bestFit="1" customWidth="1"/>
    <col min="9474" max="9474" width="55.42578125" style="34" customWidth="1"/>
    <col min="9475" max="9475" width="29.7109375" style="34" customWidth="1"/>
    <col min="9476" max="9476" width="20.7109375" style="34" customWidth="1"/>
    <col min="9477" max="9477" width="16.28515625" style="34" customWidth="1"/>
    <col min="9478" max="9478" width="10.42578125" style="34" bestFit="1" customWidth="1"/>
    <col min="9479" max="9728" width="9.140625" style="34"/>
    <col min="9729" max="9729" width="7.42578125" style="34" bestFit="1" customWidth="1"/>
    <col min="9730" max="9730" width="55.42578125" style="34" customWidth="1"/>
    <col min="9731" max="9731" width="29.7109375" style="34" customWidth="1"/>
    <col min="9732" max="9732" width="20.7109375" style="34" customWidth="1"/>
    <col min="9733" max="9733" width="16.28515625" style="34" customWidth="1"/>
    <col min="9734" max="9734" width="10.42578125" style="34" bestFit="1" customWidth="1"/>
    <col min="9735" max="9984" width="9.140625" style="34"/>
    <col min="9985" max="9985" width="7.42578125" style="34" bestFit="1" customWidth="1"/>
    <col min="9986" max="9986" width="55.42578125" style="34" customWidth="1"/>
    <col min="9987" max="9987" width="29.7109375" style="34" customWidth="1"/>
    <col min="9988" max="9988" width="20.7109375" style="34" customWidth="1"/>
    <col min="9989" max="9989" width="16.28515625" style="34" customWidth="1"/>
    <col min="9990" max="9990" width="10.42578125" style="34" bestFit="1" customWidth="1"/>
    <col min="9991" max="10240" width="9.140625" style="34"/>
    <col min="10241" max="10241" width="7.42578125" style="34" bestFit="1" customWidth="1"/>
    <col min="10242" max="10242" width="55.42578125" style="34" customWidth="1"/>
    <col min="10243" max="10243" width="29.7109375" style="34" customWidth="1"/>
    <col min="10244" max="10244" width="20.7109375" style="34" customWidth="1"/>
    <col min="10245" max="10245" width="16.28515625" style="34" customWidth="1"/>
    <col min="10246" max="10246" width="10.42578125" style="34" bestFit="1" customWidth="1"/>
    <col min="10247" max="10496" width="9.140625" style="34"/>
    <col min="10497" max="10497" width="7.42578125" style="34" bestFit="1" customWidth="1"/>
    <col min="10498" max="10498" width="55.42578125" style="34" customWidth="1"/>
    <col min="10499" max="10499" width="29.7109375" style="34" customWidth="1"/>
    <col min="10500" max="10500" width="20.7109375" style="34" customWidth="1"/>
    <col min="10501" max="10501" width="16.28515625" style="34" customWidth="1"/>
    <col min="10502" max="10502" width="10.42578125" style="34" bestFit="1" customWidth="1"/>
    <col min="10503" max="10752" width="9.140625" style="34"/>
    <col min="10753" max="10753" width="7.42578125" style="34" bestFit="1" customWidth="1"/>
    <col min="10754" max="10754" width="55.42578125" style="34" customWidth="1"/>
    <col min="10755" max="10755" width="29.7109375" style="34" customWidth="1"/>
    <col min="10756" max="10756" width="20.7109375" style="34" customWidth="1"/>
    <col min="10757" max="10757" width="16.28515625" style="34" customWidth="1"/>
    <col min="10758" max="10758" width="10.42578125" style="34" bestFit="1" customWidth="1"/>
    <col min="10759" max="11008" width="9.140625" style="34"/>
    <col min="11009" max="11009" width="7.42578125" style="34" bestFit="1" customWidth="1"/>
    <col min="11010" max="11010" width="55.42578125" style="34" customWidth="1"/>
    <col min="11011" max="11011" width="29.7109375" style="34" customWidth="1"/>
    <col min="11012" max="11012" width="20.7109375" style="34" customWidth="1"/>
    <col min="11013" max="11013" width="16.28515625" style="34" customWidth="1"/>
    <col min="11014" max="11014" width="10.42578125" style="34" bestFit="1" customWidth="1"/>
    <col min="11015" max="11264" width="9.140625" style="34"/>
    <col min="11265" max="11265" width="7.42578125" style="34" bestFit="1" customWidth="1"/>
    <col min="11266" max="11266" width="55.42578125" style="34" customWidth="1"/>
    <col min="11267" max="11267" width="29.7109375" style="34" customWidth="1"/>
    <col min="11268" max="11268" width="20.7109375" style="34" customWidth="1"/>
    <col min="11269" max="11269" width="16.28515625" style="34" customWidth="1"/>
    <col min="11270" max="11270" width="10.42578125" style="34" bestFit="1" customWidth="1"/>
    <col min="11271" max="11520" width="9.140625" style="34"/>
    <col min="11521" max="11521" width="7.42578125" style="34" bestFit="1" customWidth="1"/>
    <col min="11522" max="11522" width="55.42578125" style="34" customWidth="1"/>
    <col min="11523" max="11523" width="29.7109375" style="34" customWidth="1"/>
    <col min="11524" max="11524" width="20.7109375" style="34" customWidth="1"/>
    <col min="11525" max="11525" width="16.28515625" style="34" customWidth="1"/>
    <col min="11526" max="11526" width="10.42578125" style="34" bestFit="1" customWidth="1"/>
    <col min="11527" max="11776" width="9.140625" style="34"/>
    <col min="11777" max="11777" width="7.42578125" style="34" bestFit="1" customWidth="1"/>
    <col min="11778" max="11778" width="55.42578125" style="34" customWidth="1"/>
    <col min="11779" max="11779" width="29.7109375" style="34" customWidth="1"/>
    <col min="11780" max="11780" width="20.7109375" style="34" customWidth="1"/>
    <col min="11781" max="11781" width="16.28515625" style="34" customWidth="1"/>
    <col min="11782" max="11782" width="10.42578125" style="34" bestFit="1" customWidth="1"/>
    <col min="11783" max="12032" width="9.140625" style="34"/>
    <col min="12033" max="12033" width="7.42578125" style="34" bestFit="1" customWidth="1"/>
    <col min="12034" max="12034" width="55.42578125" style="34" customWidth="1"/>
    <col min="12035" max="12035" width="29.7109375" style="34" customWidth="1"/>
    <col min="12036" max="12036" width="20.7109375" style="34" customWidth="1"/>
    <col min="12037" max="12037" width="16.28515625" style="34" customWidth="1"/>
    <col min="12038" max="12038" width="10.42578125" style="34" bestFit="1" customWidth="1"/>
    <col min="12039" max="12288" width="9.140625" style="34"/>
    <col min="12289" max="12289" width="7.42578125" style="34" bestFit="1" customWidth="1"/>
    <col min="12290" max="12290" width="55.42578125" style="34" customWidth="1"/>
    <col min="12291" max="12291" width="29.7109375" style="34" customWidth="1"/>
    <col min="12292" max="12292" width="20.7109375" style="34" customWidth="1"/>
    <col min="12293" max="12293" width="16.28515625" style="34" customWidth="1"/>
    <col min="12294" max="12294" width="10.42578125" style="34" bestFit="1" customWidth="1"/>
    <col min="12295" max="12544" width="9.140625" style="34"/>
    <col min="12545" max="12545" width="7.42578125" style="34" bestFit="1" customWidth="1"/>
    <col min="12546" max="12546" width="55.42578125" style="34" customWidth="1"/>
    <col min="12547" max="12547" width="29.7109375" style="34" customWidth="1"/>
    <col min="12548" max="12548" width="20.7109375" style="34" customWidth="1"/>
    <col min="12549" max="12549" width="16.28515625" style="34" customWidth="1"/>
    <col min="12550" max="12550" width="10.42578125" style="34" bestFit="1" customWidth="1"/>
    <col min="12551" max="12800" width="9.140625" style="34"/>
    <col min="12801" max="12801" width="7.42578125" style="34" bestFit="1" customWidth="1"/>
    <col min="12802" max="12802" width="55.42578125" style="34" customWidth="1"/>
    <col min="12803" max="12803" width="29.7109375" style="34" customWidth="1"/>
    <col min="12804" max="12804" width="20.7109375" style="34" customWidth="1"/>
    <col min="12805" max="12805" width="16.28515625" style="34" customWidth="1"/>
    <col min="12806" max="12806" width="10.42578125" style="34" bestFit="1" customWidth="1"/>
    <col min="12807" max="13056" width="9.140625" style="34"/>
    <col min="13057" max="13057" width="7.42578125" style="34" bestFit="1" customWidth="1"/>
    <col min="13058" max="13058" width="55.42578125" style="34" customWidth="1"/>
    <col min="13059" max="13059" width="29.7109375" style="34" customWidth="1"/>
    <col min="13060" max="13060" width="20.7109375" style="34" customWidth="1"/>
    <col min="13061" max="13061" width="16.28515625" style="34" customWidth="1"/>
    <col min="13062" max="13062" width="10.42578125" style="34" bestFit="1" customWidth="1"/>
    <col min="13063" max="13312" width="9.140625" style="34"/>
    <col min="13313" max="13313" width="7.42578125" style="34" bestFit="1" customWidth="1"/>
    <col min="13314" max="13314" width="55.42578125" style="34" customWidth="1"/>
    <col min="13315" max="13315" width="29.7109375" style="34" customWidth="1"/>
    <col min="13316" max="13316" width="20.7109375" style="34" customWidth="1"/>
    <col min="13317" max="13317" width="16.28515625" style="34" customWidth="1"/>
    <col min="13318" max="13318" width="10.42578125" style="34" bestFit="1" customWidth="1"/>
    <col min="13319" max="13568" width="9.140625" style="34"/>
    <col min="13569" max="13569" width="7.42578125" style="34" bestFit="1" customWidth="1"/>
    <col min="13570" max="13570" width="55.42578125" style="34" customWidth="1"/>
    <col min="13571" max="13571" width="29.7109375" style="34" customWidth="1"/>
    <col min="13572" max="13572" width="20.7109375" style="34" customWidth="1"/>
    <col min="13573" max="13573" width="16.28515625" style="34" customWidth="1"/>
    <col min="13574" max="13574" width="10.42578125" style="34" bestFit="1" customWidth="1"/>
    <col min="13575" max="13824" width="9.140625" style="34"/>
    <col min="13825" max="13825" width="7.42578125" style="34" bestFit="1" customWidth="1"/>
    <col min="13826" max="13826" width="55.42578125" style="34" customWidth="1"/>
    <col min="13827" max="13827" width="29.7109375" style="34" customWidth="1"/>
    <col min="13828" max="13828" width="20.7109375" style="34" customWidth="1"/>
    <col min="13829" max="13829" width="16.28515625" style="34" customWidth="1"/>
    <col min="13830" max="13830" width="10.42578125" style="34" bestFit="1" customWidth="1"/>
    <col min="13831" max="14080" width="9.140625" style="34"/>
    <col min="14081" max="14081" width="7.42578125" style="34" bestFit="1" customWidth="1"/>
    <col min="14082" max="14082" width="55.42578125" style="34" customWidth="1"/>
    <col min="14083" max="14083" width="29.7109375" style="34" customWidth="1"/>
    <col min="14084" max="14084" width="20.7109375" style="34" customWidth="1"/>
    <col min="14085" max="14085" width="16.28515625" style="34" customWidth="1"/>
    <col min="14086" max="14086" width="10.42578125" style="34" bestFit="1" customWidth="1"/>
    <col min="14087" max="14336" width="9.140625" style="34"/>
    <col min="14337" max="14337" width="7.42578125" style="34" bestFit="1" customWidth="1"/>
    <col min="14338" max="14338" width="55.42578125" style="34" customWidth="1"/>
    <col min="14339" max="14339" width="29.7109375" style="34" customWidth="1"/>
    <col min="14340" max="14340" width="20.7109375" style="34" customWidth="1"/>
    <col min="14341" max="14341" width="16.28515625" style="34" customWidth="1"/>
    <col min="14342" max="14342" width="10.42578125" style="34" bestFit="1" customWidth="1"/>
    <col min="14343" max="14592" width="9.140625" style="34"/>
    <col min="14593" max="14593" width="7.42578125" style="34" bestFit="1" customWidth="1"/>
    <col min="14594" max="14594" width="55.42578125" style="34" customWidth="1"/>
    <col min="14595" max="14595" width="29.7109375" style="34" customWidth="1"/>
    <col min="14596" max="14596" width="20.7109375" style="34" customWidth="1"/>
    <col min="14597" max="14597" width="16.28515625" style="34" customWidth="1"/>
    <col min="14598" max="14598" width="10.42578125" style="34" bestFit="1" customWidth="1"/>
    <col min="14599" max="14848" width="9.140625" style="34"/>
    <col min="14849" max="14849" width="7.42578125" style="34" bestFit="1" customWidth="1"/>
    <col min="14850" max="14850" width="55.42578125" style="34" customWidth="1"/>
    <col min="14851" max="14851" width="29.7109375" style="34" customWidth="1"/>
    <col min="14852" max="14852" width="20.7109375" style="34" customWidth="1"/>
    <col min="14853" max="14853" width="16.28515625" style="34" customWidth="1"/>
    <col min="14854" max="14854" width="10.42578125" style="34" bestFit="1" customWidth="1"/>
    <col min="14855" max="15104" width="9.140625" style="34"/>
    <col min="15105" max="15105" width="7.42578125" style="34" bestFit="1" customWidth="1"/>
    <col min="15106" max="15106" width="55.42578125" style="34" customWidth="1"/>
    <col min="15107" max="15107" width="29.7109375" style="34" customWidth="1"/>
    <col min="15108" max="15108" width="20.7109375" style="34" customWidth="1"/>
    <col min="15109" max="15109" width="16.28515625" style="34" customWidth="1"/>
    <col min="15110" max="15110" width="10.42578125" style="34" bestFit="1" customWidth="1"/>
    <col min="15111" max="15360" width="9.140625" style="34"/>
    <col min="15361" max="15361" width="7.42578125" style="34" bestFit="1" customWidth="1"/>
    <col min="15362" max="15362" width="55.42578125" style="34" customWidth="1"/>
    <col min="15363" max="15363" width="29.7109375" style="34" customWidth="1"/>
    <col min="15364" max="15364" width="20.7109375" style="34" customWidth="1"/>
    <col min="15365" max="15365" width="16.28515625" style="34" customWidth="1"/>
    <col min="15366" max="15366" width="10.42578125" style="34" bestFit="1" customWidth="1"/>
    <col min="15367" max="15616" width="9.140625" style="34"/>
    <col min="15617" max="15617" width="7.42578125" style="34" bestFit="1" customWidth="1"/>
    <col min="15618" max="15618" width="55.42578125" style="34" customWidth="1"/>
    <col min="15619" max="15619" width="29.7109375" style="34" customWidth="1"/>
    <col min="15620" max="15620" width="20.7109375" style="34" customWidth="1"/>
    <col min="15621" max="15621" width="16.28515625" style="34" customWidth="1"/>
    <col min="15622" max="15622" width="10.42578125" style="34" bestFit="1" customWidth="1"/>
    <col min="15623" max="15872" width="9.140625" style="34"/>
    <col min="15873" max="15873" width="7.42578125" style="34" bestFit="1" customWidth="1"/>
    <col min="15874" max="15874" width="55.42578125" style="34" customWidth="1"/>
    <col min="15875" max="15875" width="29.7109375" style="34" customWidth="1"/>
    <col min="15876" max="15876" width="20.7109375" style="34" customWidth="1"/>
    <col min="15877" max="15877" width="16.28515625" style="34" customWidth="1"/>
    <col min="15878" max="15878" width="10.42578125" style="34" bestFit="1" customWidth="1"/>
    <col min="15879" max="16128" width="9.140625" style="34"/>
    <col min="16129" max="16129" width="7.42578125" style="34" bestFit="1" customWidth="1"/>
    <col min="16130" max="16130" width="55.42578125" style="34" customWidth="1"/>
    <col min="16131" max="16131" width="29.7109375" style="34" customWidth="1"/>
    <col min="16132" max="16132" width="20.7109375" style="34" customWidth="1"/>
    <col min="16133" max="16133" width="16.28515625" style="34" customWidth="1"/>
    <col min="16134" max="16134" width="10.42578125" style="34" bestFit="1" customWidth="1"/>
    <col min="16135" max="16384" width="9.140625" style="34"/>
  </cols>
  <sheetData>
    <row r="1" spans="1:14" s="30" customFormat="1" ht="21.75" customHeight="1" x14ac:dyDescent="0.2">
      <c r="A1" s="132"/>
      <c r="B1" s="133" t="s">
        <v>203</v>
      </c>
      <c r="C1" s="134" t="s">
        <v>40</v>
      </c>
      <c r="D1" s="135" t="s">
        <v>291</v>
      </c>
      <c r="E1" s="36"/>
      <c r="F1" s="36"/>
    </row>
    <row r="2" spans="1:14" s="30" customFormat="1" x14ac:dyDescent="0.2">
      <c r="A2" s="132"/>
      <c r="B2" s="133" t="s">
        <v>205</v>
      </c>
      <c r="C2" s="136" t="s">
        <v>13</v>
      </c>
      <c r="D2" s="137"/>
      <c r="E2" s="37"/>
      <c r="F2" s="37"/>
    </row>
    <row r="3" spans="1:14" s="30" customFormat="1" x14ac:dyDescent="0.2">
      <c r="A3" s="132"/>
      <c r="B3" s="133" t="s">
        <v>206</v>
      </c>
      <c r="C3" s="583" t="s">
        <v>207</v>
      </c>
      <c r="D3" s="583"/>
      <c r="E3" s="37"/>
      <c r="F3" s="37"/>
    </row>
    <row r="4" spans="1:14" s="30" customFormat="1" x14ac:dyDescent="0.2">
      <c r="A4" s="132"/>
      <c r="B4" s="133" t="s">
        <v>208</v>
      </c>
      <c r="C4" s="136" t="s">
        <v>46</v>
      </c>
      <c r="D4" s="137"/>
      <c r="E4" s="37"/>
      <c r="F4" s="37"/>
    </row>
    <row r="5" spans="1:14" s="30" customFormat="1" x14ac:dyDescent="0.2">
      <c r="A5" s="132"/>
      <c r="B5" s="133" t="s">
        <v>209</v>
      </c>
      <c r="C5" s="138" t="s">
        <v>48</v>
      </c>
      <c r="D5" s="138"/>
      <c r="E5" s="31"/>
      <c r="F5" s="32"/>
    </row>
    <row r="6" spans="1:14" s="30" customFormat="1" x14ac:dyDescent="0.2">
      <c r="A6" s="132"/>
      <c r="B6" s="133" t="s">
        <v>210</v>
      </c>
      <c r="C6" s="139"/>
      <c r="D6" s="135"/>
      <c r="F6" s="32"/>
    </row>
    <row r="7" spans="1:14" s="30" customFormat="1" ht="14.25" customHeight="1" x14ac:dyDescent="0.2">
      <c r="A7" s="587" t="s">
        <v>527</v>
      </c>
      <c r="B7" s="587"/>
      <c r="C7" s="587"/>
      <c r="D7" s="587"/>
    </row>
    <row r="8" spans="1:14" s="30" customFormat="1" x14ac:dyDescent="0.2">
      <c r="A8" s="140"/>
      <c r="B8" s="141"/>
      <c r="C8" s="141"/>
      <c r="D8" s="141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s="30" customFormat="1" ht="8.25" customHeight="1" x14ac:dyDescent="0.2">
      <c r="A9" s="584" t="s">
        <v>292</v>
      </c>
      <c r="B9" s="585" t="s">
        <v>293</v>
      </c>
      <c r="C9" s="586" t="s">
        <v>294</v>
      </c>
      <c r="D9" s="586" t="s">
        <v>295</v>
      </c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ht="13.5" customHeight="1" x14ac:dyDescent="0.2">
      <c r="A10" s="584"/>
      <c r="B10" s="585"/>
      <c r="C10" s="586"/>
      <c r="D10" s="586"/>
    </row>
    <row r="11" spans="1:14" ht="19.899999999999999" customHeight="1" x14ac:dyDescent="0.2">
      <c r="A11" s="237">
        <v>1</v>
      </c>
      <c r="B11" s="142">
        <v>2</v>
      </c>
      <c r="C11" s="142">
        <v>3</v>
      </c>
      <c r="D11" s="142">
        <v>4</v>
      </c>
    </row>
    <row r="12" spans="1:14" ht="17.25" customHeight="1" x14ac:dyDescent="0.2">
      <c r="A12" s="143">
        <v>1</v>
      </c>
      <c r="B12" s="51" t="s">
        <v>296</v>
      </c>
      <c r="C12" s="238">
        <v>47942.86</v>
      </c>
      <c r="D12" s="239">
        <f>(C12/C$25)</f>
        <v>0.59450599182517827</v>
      </c>
      <c r="F12" s="85"/>
    </row>
    <row r="13" spans="1:14" ht="15.75" customHeight="1" x14ac:dyDescent="0.2">
      <c r="A13" s="143">
        <v>2</v>
      </c>
      <c r="B13" s="51" t="s">
        <v>297</v>
      </c>
      <c r="C13" s="238">
        <v>0</v>
      </c>
      <c r="D13" s="239">
        <f t="shared" ref="D13:D24" si="0">(C13/C$25)</f>
        <v>0</v>
      </c>
      <c r="F13" s="85"/>
    </row>
    <row r="14" spans="1:14" ht="15.75" customHeight="1" x14ac:dyDescent="0.2">
      <c r="A14" s="143">
        <v>3</v>
      </c>
      <c r="B14" s="235" t="s">
        <v>298</v>
      </c>
      <c r="C14" s="238">
        <v>15980.33</v>
      </c>
      <c r="D14" s="239">
        <f t="shared" si="0"/>
        <v>0.19816093441950794</v>
      </c>
      <c r="F14" s="85"/>
    </row>
    <row r="15" spans="1:14" ht="16.5" customHeight="1" x14ac:dyDescent="0.2">
      <c r="A15" s="143">
        <v>4</v>
      </c>
      <c r="B15" s="235" t="s">
        <v>299</v>
      </c>
      <c r="C15" s="238">
        <v>7020</v>
      </c>
      <c r="D15" s="239">
        <f t="shared" si="0"/>
        <v>8.7050127226718454E-2</v>
      </c>
      <c r="F15" s="85"/>
    </row>
    <row r="16" spans="1:14" ht="16.5" customHeight="1" x14ac:dyDescent="0.2">
      <c r="A16" s="143">
        <v>5</v>
      </c>
      <c r="B16" s="235" t="s">
        <v>300</v>
      </c>
      <c r="C16" s="238">
        <v>0</v>
      </c>
      <c r="D16" s="239">
        <f t="shared" si="0"/>
        <v>0</v>
      </c>
      <c r="F16" s="85"/>
    </row>
    <row r="17" spans="1:16" ht="15" customHeight="1" x14ac:dyDescent="0.2">
      <c r="A17" s="143">
        <v>6</v>
      </c>
      <c r="B17" s="235" t="s">
        <v>301</v>
      </c>
      <c r="C17" s="238">
        <v>0</v>
      </c>
      <c r="D17" s="239">
        <f t="shared" si="0"/>
        <v>0</v>
      </c>
      <c r="F17" s="85"/>
    </row>
    <row r="18" spans="1:16" ht="15.75" customHeight="1" x14ac:dyDescent="0.2">
      <c r="A18" s="143">
        <v>7</v>
      </c>
      <c r="B18" s="235" t="s">
        <v>302</v>
      </c>
      <c r="C18" s="238">
        <v>5482.32</v>
      </c>
      <c r="D18" s="239">
        <f t="shared" si="0"/>
        <v>6.7982429273159992E-2</v>
      </c>
      <c r="F18" s="85"/>
    </row>
    <row r="19" spans="1:16" ht="15.75" customHeight="1" x14ac:dyDescent="0.2">
      <c r="A19" s="143">
        <v>8</v>
      </c>
      <c r="B19" s="235" t="s">
        <v>303</v>
      </c>
      <c r="C19" s="238">
        <v>218.9</v>
      </c>
      <c r="D19" s="239">
        <f t="shared" si="0"/>
        <v>2.7144263318986711E-3</v>
      </c>
      <c r="F19" s="85"/>
    </row>
    <row r="20" spans="1:16" ht="18" customHeight="1" x14ac:dyDescent="0.2">
      <c r="A20" s="143">
        <v>9</v>
      </c>
      <c r="B20" s="235" t="s">
        <v>304</v>
      </c>
      <c r="C20" s="238">
        <v>0</v>
      </c>
      <c r="D20" s="239">
        <f t="shared" si="0"/>
        <v>0</v>
      </c>
      <c r="F20" s="85"/>
    </row>
    <row r="21" spans="1:16" ht="18" customHeight="1" x14ac:dyDescent="0.2">
      <c r="A21" s="143">
        <v>10</v>
      </c>
      <c r="B21" s="235" t="s">
        <v>305</v>
      </c>
      <c r="C21" s="238">
        <v>0</v>
      </c>
      <c r="D21" s="239">
        <f t="shared" si="0"/>
        <v>0</v>
      </c>
      <c r="F21" s="85"/>
    </row>
    <row r="22" spans="1:16" ht="18.75" customHeight="1" x14ac:dyDescent="0.2">
      <c r="A22" s="143">
        <v>11</v>
      </c>
      <c r="B22" s="235" t="s">
        <v>306</v>
      </c>
      <c r="C22" s="238">
        <v>3189.8805804881781</v>
      </c>
      <c r="D22" s="239">
        <f t="shared" si="0"/>
        <v>3.9555485807625988E-2</v>
      </c>
      <c r="E22" s="85"/>
      <c r="F22" s="85"/>
    </row>
    <row r="23" spans="1:16" ht="16.5" customHeight="1" x14ac:dyDescent="0.2">
      <c r="A23" s="143">
        <v>12</v>
      </c>
      <c r="B23" s="235" t="s">
        <v>307</v>
      </c>
      <c r="C23" s="238">
        <v>0</v>
      </c>
      <c r="D23" s="239">
        <f t="shared" si="0"/>
        <v>0</v>
      </c>
      <c r="F23" s="85"/>
    </row>
    <row r="24" spans="1:16" ht="18" customHeight="1" x14ac:dyDescent="0.2">
      <c r="A24" s="143">
        <v>13</v>
      </c>
      <c r="B24" s="235" t="s">
        <v>308</v>
      </c>
      <c r="C24" s="238">
        <v>808.9</v>
      </c>
      <c r="D24" s="239">
        <f t="shared" si="0"/>
        <v>1.0030605115910621E-2</v>
      </c>
      <c r="F24" s="85"/>
    </row>
    <row r="25" spans="1:16" ht="16.5" customHeight="1" x14ac:dyDescent="0.2">
      <c r="A25" s="144">
        <v>14</v>
      </c>
      <c r="B25" s="236" t="s">
        <v>309</v>
      </c>
      <c r="C25" s="240">
        <f>SUM(C12:C24)</f>
        <v>80643.190580488183</v>
      </c>
      <c r="D25" s="241">
        <f>SUM(D12:D24)</f>
        <v>0.99999999999999989</v>
      </c>
      <c r="F25" s="85"/>
    </row>
    <row r="26" spans="1:16" ht="24" x14ac:dyDescent="0.2">
      <c r="A26" s="144">
        <v>15</v>
      </c>
      <c r="B26" s="236" t="s">
        <v>310</v>
      </c>
      <c r="C26" s="240">
        <f>SUM(C12:C24)</f>
        <v>80643.190580488183</v>
      </c>
      <c r="D26" s="241">
        <f>SUM(D12:D24)</f>
        <v>0.99999999999999989</v>
      </c>
    </row>
    <row r="27" spans="1:16" ht="24" x14ac:dyDescent="0.2">
      <c r="A27" s="144">
        <v>16</v>
      </c>
      <c r="B27" s="236" t="s">
        <v>535</v>
      </c>
      <c r="C27" s="242">
        <f>'Prilog 3'!L402</f>
        <v>2737350.7258497579</v>
      </c>
      <c r="D27" s="243">
        <v>0</v>
      </c>
    </row>
    <row r="28" spans="1:16" ht="27.75" customHeight="1" x14ac:dyDescent="0.2">
      <c r="A28" s="144">
        <v>17</v>
      </c>
      <c r="B28" s="236" t="s">
        <v>533</v>
      </c>
      <c r="C28" s="244">
        <f>C26/C27</f>
        <v>2.9460306207365537E-2</v>
      </c>
      <c r="D28" s="245">
        <v>0</v>
      </c>
    </row>
    <row r="29" spans="1:16" x14ac:dyDescent="0.2">
      <c r="A29" s="145"/>
      <c r="B29" s="145"/>
      <c r="C29" s="145"/>
      <c r="D29" s="145"/>
    </row>
    <row r="30" spans="1:16" x14ac:dyDescent="0.2">
      <c r="A30" s="319" t="str">
        <f>'Prilog 2'!B132</f>
        <v>Datum izvještaja: 15.02.2026. godine</v>
      </c>
      <c r="B30" s="140"/>
      <c r="C30" s="146"/>
      <c r="D30" s="140"/>
    </row>
    <row r="31" spans="1:16" x14ac:dyDescent="0.2">
      <c r="A31" s="140" t="s">
        <v>36</v>
      </c>
      <c r="B31" s="140"/>
      <c r="C31" s="146" t="s">
        <v>311</v>
      </c>
      <c r="D31" s="140"/>
    </row>
    <row r="32" spans="1:16" ht="12.75" x14ac:dyDescent="0.2">
      <c r="A32" s="145" t="s">
        <v>463</v>
      </c>
      <c r="B32" s="145"/>
      <c r="C32" s="146" t="s">
        <v>312</v>
      </c>
      <c r="D32" s="145"/>
      <c r="M32" s="27"/>
      <c r="N32" s="39"/>
      <c r="O32" s="27"/>
      <c r="P32" s="27"/>
    </row>
    <row r="33" spans="1:4" x14ac:dyDescent="0.2">
      <c r="A33" s="145"/>
      <c r="B33" s="145"/>
      <c r="C33" s="146"/>
      <c r="D33" s="145"/>
    </row>
    <row r="34" spans="1:4" x14ac:dyDescent="0.2">
      <c r="A34" s="145"/>
      <c r="B34" s="145"/>
      <c r="C34" s="145"/>
      <c r="D34" s="145"/>
    </row>
    <row r="35" spans="1:4" ht="12.75" x14ac:dyDescent="0.2">
      <c r="C35" s="38"/>
    </row>
    <row r="36" spans="1:4" ht="12.75" x14ac:dyDescent="0.2">
      <c r="C36" s="38"/>
    </row>
  </sheetData>
  <mergeCells count="6">
    <mergeCell ref="C3:D3"/>
    <mergeCell ref="A9:A10"/>
    <mergeCell ref="B9:B10"/>
    <mergeCell ref="C9:C10"/>
    <mergeCell ref="D9:D10"/>
    <mergeCell ref="A7:D7"/>
  </mergeCells>
  <printOptions horizontalCentered="1"/>
  <pageMargins left="0.74803149606299213" right="0.70866141732283472" top="0.74803149606299213" bottom="0.74803149606299213" header="0.31496062992125984" footer="0.31496062992125984"/>
  <pageSetup scale="97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76"/>
  <sheetViews>
    <sheetView topLeftCell="A19" zoomScaleNormal="100" workbookViewId="0">
      <selection activeCell="A39" sqref="A39:Q39"/>
    </sheetView>
  </sheetViews>
  <sheetFormatPr defaultRowHeight="12.75" x14ac:dyDescent="0.2"/>
  <cols>
    <col min="1" max="1" width="9.140625" style="16"/>
    <col min="2" max="2" width="34.7109375" style="16" bestFit="1" customWidth="1"/>
    <col min="3" max="3" width="18.85546875" style="16" customWidth="1"/>
    <col min="4" max="4" width="10.5703125" style="16" customWidth="1"/>
    <col min="5" max="5" width="12.42578125" style="16" customWidth="1"/>
    <col min="6" max="6" width="14.5703125" style="16" customWidth="1"/>
    <col min="7" max="7" width="13.28515625" style="16" customWidth="1"/>
    <col min="8" max="8" width="12.85546875" style="16" customWidth="1"/>
    <col min="9" max="9" width="13.140625" style="16" customWidth="1"/>
    <col min="10" max="10" width="15" style="16" customWidth="1"/>
    <col min="11" max="11" width="16.5703125" style="16" customWidth="1"/>
    <col min="12" max="12" width="12.140625" style="16" customWidth="1"/>
    <col min="13" max="13" width="15.28515625" style="16" customWidth="1"/>
    <col min="14" max="14" width="11" style="16" customWidth="1"/>
    <col min="15" max="15" width="11.28515625" style="16" customWidth="1"/>
    <col min="16" max="16" width="13.28515625" style="16" customWidth="1"/>
    <col min="17" max="17" width="9.140625" style="16"/>
    <col min="18" max="18" width="18.5703125" style="16" customWidth="1"/>
    <col min="19" max="19" width="17.7109375" style="16" customWidth="1"/>
    <col min="20" max="20" width="16.42578125" style="16" customWidth="1"/>
    <col min="21" max="21" width="19.28515625" style="16" customWidth="1"/>
    <col min="22" max="22" width="26.140625" style="16" customWidth="1"/>
    <col min="23" max="23" width="15.28515625" style="16" customWidth="1"/>
    <col min="24" max="24" width="17.140625" style="16" customWidth="1"/>
    <col min="25" max="25" width="18" style="16" customWidth="1"/>
    <col min="26" max="26" width="16.7109375" style="16" customWidth="1"/>
    <col min="27" max="27" width="15.140625" style="16" customWidth="1"/>
    <col min="28" max="28" width="18.85546875" style="16" customWidth="1"/>
    <col min="29" max="29" width="17.85546875" style="16" customWidth="1"/>
    <col min="30" max="30" width="15.28515625" style="16" customWidth="1"/>
    <col min="31" max="31" width="25.140625" style="16" customWidth="1"/>
    <col min="32" max="32" width="15.140625" style="16" customWidth="1"/>
    <col min="33" max="33" width="9" style="16" customWidth="1"/>
    <col min="34" max="34" width="24" style="16" customWidth="1"/>
    <col min="35" max="35" width="24.7109375" style="16" customWidth="1"/>
    <col min="36" max="36" width="10" style="16" customWidth="1"/>
    <col min="37" max="37" width="6.140625" style="16" customWidth="1"/>
    <col min="38" max="38" width="8.85546875" style="16" customWidth="1"/>
    <col min="39" max="39" width="11.42578125" style="16" customWidth="1"/>
    <col min="40" max="40" width="14.42578125" style="16" customWidth="1"/>
    <col min="41" max="41" width="8.85546875" style="16" customWidth="1"/>
    <col min="42" max="42" width="6.140625" style="16" customWidth="1"/>
    <col min="43" max="43" width="18.5703125" style="16" customWidth="1"/>
    <col min="44" max="44" width="14.85546875" style="16" customWidth="1"/>
    <col min="45" max="45" width="18.5703125" style="16" customWidth="1"/>
    <col min="46" max="46" width="19" style="16" customWidth="1"/>
    <col min="47" max="47" width="16.42578125" style="16" customWidth="1"/>
    <col min="48" max="48" width="28" style="16" customWidth="1"/>
    <col min="49" max="49" width="10.7109375" style="16" customWidth="1"/>
    <col min="50" max="50" width="13.140625" style="16" customWidth="1"/>
    <col min="51" max="257" width="9.140625" style="16"/>
    <col min="258" max="258" width="30.5703125" style="16" customWidth="1"/>
    <col min="259" max="259" width="11" style="16" customWidth="1"/>
    <col min="260" max="260" width="15.5703125" style="16" customWidth="1"/>
    <col min="261" max="261" width="15.85546875" style="16" customWidth="1"/>
    <col min="262" max="262" width="16.42578125" style="16" customWidth="1"/>
    <col min="263" max="263" width="15.42578125" style="16" customWidth="1"/>
    <col min="264" max="265" width="9.85546875" style="16" customWidth="1"/>
    <col min="266" max="267" width="10.5703125" style="16" customWidth="1"/>
    <col min="268" max="268" width="10.28515625" style="16" customWidth="1"/>
    <col min="269" max="269" width="15.85546875" style="16" customWidth="1"/>
    <col min="270" max="270" width="11" style="16" customWidth="1"/>
    <col min="271" max="271" width="9.28515625" style="16" bestFit="1" customWidth="1"/>
    <col min="272" max="272" width="12.140625" style="16" bestFit="1" customWidth="1"/>
    <col min="273" max="273" width="9.140625" style="16"/>
    <col min="274" max="274" width="5.42578125" style="16" customWidth="1"/>
    <col min="275" max="304" width="0" style="16" hidden="1" customWidth="1"/>
    <col min="305" max="513" width="9.140625" style="16"/>
    <col min="514" max="514" width="30.5703125" style="16" customWidth="1"/>
    <col min="515" max="515" width="11" style="16" customWidth="1"/>
    <col min="516" max="516" width="15.5703125" style="16" customWidth="1"/>
    <col min="517" max="517" width="15.85546875" style="16" customWidth="1"/>
    <col min="518" max="518" width="16.42578125" style="16" customWidth="1"/>
    <col min="519" max="519" width="15.42578125" style="16" customWidth="1"/>
    <col min="520" max="521" width="9.85546875" style="16" customWidth="1"/>
    <col min="522" max="523" width="10.5703125" style="16" customWidth="1"/>
    <col min="524" max="524" width="10.28515625" style="16" customWidth="1"/>
    <col min="525" max="525" width="15.85546875" style="16" customWidth="1"/>
    <col min="526" max="526" width="11" style="16" customWidth="1"/>
    <col min="527" max="527" width="9.28515625" style="16" bestFit="1" customWidth="1"/>
    <col min="528" max="528" width="12.140625" style="16" bestFit="1" customWidth="1"/>
    <col min="529" max="529" width="9.140625" style="16"/>
    <col min="530" max="530" width="5.42578125" style="16" customWidth="1"/>
    <col min="531" max="560" width="0" style="16" hidden="1" customWidth="1"/>
    <col min="561" max="769" width="9.140625" style="16"/>
    <col min="770" max="770" width="30.5703125" style="16" customWidth="1"/>
    <col min="771" max="771" width="11" style="16" customWidth="1"/>
    <col min="772" max="772" width="15.5703125" style="16" customWidth="1"/>
    <col min="773" max="773" width="15.85546875" style="16" customWidth="1"/>
    <col min="774" max="774" width="16.42578125" style="16" customWidth="1"/>
    <col min="775" max="775" width="15.42578125" style="16" customWidth="1"/>
    <col min="776" max="777" width="9.85546875" style="16" customWidth="1"/>
    <col min="778" max="779" width="10.5703125" style="16" customWidth="1"/>
    <col min="780" max="780" width="10.28515625" style="16" customWidth="1"/>
    <col min="781" max="781" width="15.85546875" style="16" customWidth="1"/>
    <col min="782" max="782" width="11" style="16" customWidth="1"/>
    <col min="783" max="783" width="9.28515625" style="16" bestFit="1" customWidth="1"/>
    <col min="784" max="784" width="12.140625" style="16" bestFit="1" customWidth="1"/>
    <col min="785" max="785" width="9.140625" style="16"/>
    <col min="786" max="786" width="5.42578125" style="16" customWidth="1"/>
    <col min="787" max="816" width="0" style="16" hidden="1" customWidth="1"/>
    <col min="817" max="1025" width="9.140625" style="16"/>
    <col min="1026" max="1026" width="30.5703125" style="16" customWidth="1"/>
    <col min="1027" max="1027" width="11" style="16" customWidth="1"/>
    <col min="1028" max="1028" width="15.5703125" style="16" customWidth="1"/>
    <col min="1029" max="1029" width="15.85546875" style="16" customWidth="1"/>
    <col min="1030" max="1030" width="16.42578125" style="16" customWidth="1"/>
    <col min="1031" max="1031" width="15.42578125" style="16" customWidth="1"/>
    <col min="1032" max="1033" width="9.85546875" style="16" customWidth="1"/>
    <col min="1034" max="1035" width="10.5703125" style="16" customWidth="1"/>
    <col min="1036" max="1036" width="10.28515625" style="16" customWidth="1"/>
    <col min="1037" max="1037" width="15.85546875" style="16" customWidth="1"/>
    <col min="1038" max="1038" width="11" style="16" customWidth="1"/>
    <col min="1039" max="1039" width="9.28515625" style="16" bestFit="1" customWidth="1"/>
    <col min="1040" max="1040" width="12.140625" style="16" bestFit="1" customWidth="1"/>
    <col min="1041" max="1041" width="9.140625" style="16"/>
    <col min="1042" max="1042" width="5.42578125" style="16" customWidth="1"/>
    <col min="1043" max="1072" width="0" style="16" hidden="1" customWidth="1"/>
    <col min="1073" max="1281" width="9.140625" style="16"/>
    <col min="1282" max="1282" width="30.5703125" style="16" customWidth="1"/>
    <col min="1283" max="1283" width="11" style="16" customWidth="1"/>
    <col min="1284" max="1284" width="15.5703125" style="16" customWidth="1"/>
    <col min="1285" max="1285" width="15.85546875" style="16" customWidth="1"/>
    <col min="1286" max="1286" width="16.42578125" style="16" customWidth="1"/>
    <col min="1287" max="1287" width="15.42578125" style="16" customWidth="1"/>
    <col min="1288" max="1289" width="9.85546875" style="16" customWidth="1"/>
    <col min="1290" max="1291" width="10.5703125" style="16" customWidth="1"/>
    <col min="1292" max="1292" width="10.28515625" style="16" customWidth="1"/>
    <col min="1293" max="1293" width="15.85546875" style="16" customWidth="1"/>
    <col min="1294" max="1294" width="11" style="16" customWidth="1"/>
    <col min="1295" max="1295" width="9.28515625" style="16" bestFit="1" customWidth="1"/>
    <col min="1296" max="1296" width="12.140625" style="16" bestFit="1" customWidth="1"/>
    <col min="1297" max="1297" width="9.140625" style="16"/>
    <col min="1298" max="1298" width="5.42578125" style="16" customWidth="1"/>
    <col min="1299" max="1328" width="0" style="16" hidden="1" customWidth="1"/>
    <col min="1329" max="1537" width="9.140625" style="16"/>
    <col min="1538" max="1538" width="30.5703125" style="16" customWidth="1"/>
    <col min="1539" max="1539" width="11" style="16" customWidth="1"/>
    <col min="1540" max="1540" width="15.5703125" style="16" customWidth="1"/>
    <col min="1541" max="1541" width="15.85546875" style="16" customWidth="1"/>
    <col min="1542" max="1542" width="16.42578125" style="16" customWidth="1"/>
    <col min="1543" max="1543" width="15.42578125" style="16" customWidth="1"/>
    <col min="1544" max="1545" width="9.85546875" style="16" customWidth="1"/>
    <col min="1546" max="1547" width="10.5703125" style="16" customWidth="1"/>
    <col min="1548" max="1548" width="10.28515625" style="16" customWidth="1"/>
    <col min="1549" max="1549" width="15.85546875" style="16" customWidth="1"/>
    <col min="1550" max="1550" width="11" style="16" customWidth="1"/>
    <col min="1551" max="1551" width="9.28515625" style="16" bestFit="1" customWidth="1"/>
    <col min="1552" max="1552" width="12.140625" style="16" bestFit="1" customWidth="1"/>
    <col min="1553" max="1553" width="9.140625" style="16"/>
    <col min="1554" max="1554" width="5.42578125" style="16" customWidth="1"/>
    <col min="1555" max="1584" width="0" style="16" hidden="1" customWidth="1"/>
    <col min="1585" max="1793" width="9.140625" style="16"/>
    <col min="1794" max="1794" width="30.5703125" style="16" customWidth="1"/>
    <col min="1795" max="1795" width="11" style="16" customWidth="1"/>
    <col min="1796" max="1796" width="15.5703125" style="16" customWidth="1"/>
    <col min="1797" max="1797" width="15.85546875" style="16" customWidth="1"/>
    <col min="1798" max="1798" width="16.42578125" style="16" customWidth="1"/>
    <col min="1799" max="1799" width="15.42578125" style="16" customWidth="1"/>
    <col min="1800" max="1801" width="9.85546875" style="16" customWidth="1"/>
    <col min="1802" max="1803" width="10.5703125" style="16" customWidth="1"/>
    <col min="1804" max="1804" width="10.28515625" style="16" customWidth="1"/>
    <col min="1805" max="1805" width="15.85546875" style="16" customWidth="1"/>
    <col min="1806" max="1806" width="11" style="16" customWidth="1"/>
    <col min="1807" max="1807" width="9.28515625" style="16" bestFit="1" customWidth="1"/>
    <col min="1808" max="1808" width="12.140625" style="16" bestFit="1" customWidth="1"/>
    <col min="1809" max="1809" width="9.140625" style="16"/>
    <col min="1810" max="1810" width="5.42578125" style="16" customWidth="1"/>
    <col min="1811" max="1840" width="0" style="16" hidden="1" customWidth="1"/>
    <col min="1841" max="2049" width="9.140625" style="16"/>
    <col min="2050" max="2050" width="30.5703125" style="16" customWidth="1"/>
    <col min="2051" max="2051" width="11" style="16" customWidth="1"/>
    <col min="2052" max="2052" width="15.5703125" style="16" customWidth="1"/>
    <col min="2053" max="2053" width="15.85546875" style="16" customWidth="1"/>
    <col min="2054" max="2054" width="16.42578125" style="16" customWidth="1"/>
    <col min="2055" max="2055" width="15.42578125" style="16" customWidth="1"/>
    <col min="2056" max="2057" width="9.85546875" style="16" customWidth="1"/>
    <col min="2058" max="2059" width="10.5703125" style="16" customWidth="1"/>
    <col min="2060" max="2060" width="10.28515625" style="16" customWidth="1"/>
    <col min="2061" max="2061" width="15.85546875" style="16" customWidth="1"/>
    <col min="2062" max="2062" width="11" style="16" customWidth="1"/>
    <col min="2063" max="2063" width="9.28515625" style="16" bestFit="1" customWidth="1"/>
    <col min="2064" max="2064" width="12.140625" style="16" bestFit="1" customWidth="1"/>
    <col min="2065" max="2065" width="9.140625" style="16"/>
    <col min="2066" max="2066" width="5.42578125" style="16" customWidth="1"/>
    <col min="2067" max="2096" width="0" style="16" hidden="1" customWidth="1"/>
    <col min="2097" max="2305" width="9.140625" style="16"/>
    <col min="2306" max="2306" width="30.5703125" style="16" customWidth="1"/>
    <col min="2307" max="2307" width="11" style="16" customWidth="1"/>
    <col min="2308" max="2308" width="15.5703125" style="16" customWidth="1"/>
    <col min="2309" max="2309" width="15.85546875" style="16" customWidth="1"/>
    <col min="2310" max="2310" width="16.42578125" style="16" customWidth="1"/>
    <col min="2311" max="2311" width="15.42578125" style="16" customWidth="1"/>
    <col min="2312" max="2313" width="9.85546875" style="16" customWidth="1"/>
    <col min="2314" max="2315" width="10.5703125" style="16" customWidth="1"/>
    <col min="2316" max="2316" width="10.28515625" style="16" customWidth="1"/>
    <col min="2317" max="2317" width="15.85546875" style="16" customWidth="1"/>
    <col min="2318" max="2318" width="11" style="16" customWidth="1"/>
    <col min="2319" max="2319" width="9.28515625" style="16" bestFit="1" customWidth="1"/>
    <col min="2320" max="2320" width="12.140625" style="16" bestFit="1" customWidth="1"/>
    <col min="2321" max="2321" width="9.140625" style="16"/>
    <col min="2322" max="2322" width="5.42578125" style="16" customWidth="1"/>
    <col min="2323" max="2352" width="0" style="16" hidden="1" customWidth="1"/>
    <col min="2353" max="2561" width="9.140625" style="16"/>
    <col min="2562" max="2562" width="30.5703125" style="16" customWidth="1"/>
    <col min="2563" max="2563" width="11" style="16" customWidth="1"/>
    <col min="2564" max="2564" width="15.5703125" style="16" customWidth="1"/>
    <col min="2565" max="2565" width="15.85546875" style="16" customWidth="1"/>
    <col min="2566" max="2566" width="16.42578125" style="16" customWidth="1"/>
    <col min="2567" max="2567" width="15.42578125" style="16" customWidth="1"/>
    <col min="2568" max="2569" width="9.85546875" style="16" customWidth="1"/>
    <col min="2570" max="2571" width="10.5703125" style="16" customWidth="1"/>
    <col min="2572" max="2572" width="10.28515625" style="16" customWidth="1"/>
    <col min="2573" max="2573" width="15.85546875" style="16" customWidth="1"/>
    <col min="2574" max="2574" width="11" style="16" customWidth="1"/>
    <col min="2575" max="2575" width="9.28515625" style="16" bestFit="1" customWidth="1"/>
    <col min="2576" max="2576" width="12.140625" style="16" bestFit="1" customWidth="1"/>
    <col min="2577" max="2577" width="9.140625" style="16"/>
    <col min="2578" max="2578" width="5.42578125" style="16" customWidth="1"/>
    <col min="2579" max="2608" width="0" style="16" hidden="1" customWidth="1"/>
    <col min="2609" max="2817" width="9.140625" style="16"/>
    <col min="2818" max="2818" width="30.5703125" style="16" customWidth="1"/>
    <col min="2819" max="2819" width="11" style="16" customWidth="1"/>
    <col min="2820" max="2820" width="15.5703125" style="16" customWidth="1"/>
    <col min="2821" max="2821" width="15.85546875" style="16" customWidth="1"/>
    <col min="2822" max="2822" width="16.42578125" style="16" customWidth="1"/>
    <col min="2823" max="2823" width="15.42578125" style="16" customWidth="1"/>
    <col min="2824" max="2825" width="9.85546875" style="16" customWidth="1"/>
    <col min="2826" max="2827" width="10.5703125" style="16" customWidth="1"/>
    <col min="2828" max="2828" width="10.28515625" style="16" customWidth="1"/>
    <col min="2829" max="2829" width="15.85546875" style="16" customWidth="1"/>
    <col min="2830" max="2830" width="11" style="16" customWidth="1"/>
    <col min="2831" max="2831" width="9.28515625" style="16" bestFit="1" customWidth="1"/>
    <col min="2832" max="2832" width="12.140625" style="16" bestFit="1" customWidth="1"/>
    <col min="2833" max="2833" width="9.140625" style="16"/>
    <col min="2834" max="2834" width="5.42578125" style="16" customWidth="1"/>
    <col min="2835" max="2864" width="0" style="16" hidden="1" customWidth="1"/>
    <col min="2865" max="3073" width="9.140625" style="16"/>
    <col min="3074" max="3074" width="30.5703125" style="16" customWidth="1"/>
    <col min="3075" max="3075" width="11" style="16" customWidth="1"/>
    <col min="3076" max="3076" width="15.5703125" style="16" customWidth="1"/>
    <col min="3077" max="3077" width="15.85546875" style="16" customWidth="1"/>
    <col min="3078" max="3078" width="16.42578125" style="16" customWidth="1"/>
    <col min="3079" max="3079" width="15.42578125" style="16" customWidth="1"/>
    <col min="3080" max="3081" width="9.85546875" style="16" customWidth="1"/>
    <col min="3082" max="3083" width="10.5703125" style="16" customWidth="1"/>
    <col min="3084" max="3084" width="10.28515625" style="16" customWidth="1"/>
    <col min="3085" max="3085" width="15.85546875" style="16" customWidth="1"/>
    <col min="3086" max="3086" width="11" style="16" customWidth="1"/>
    <col min="3087" max="3087" width="9.28515625" style="16" bestFit="1" customWidth="1"/>
    <col min="3088" max="3088" width="12.140625" style="16" bestFit="1" customWidth="1"/>
    <col min="3089" max="3089" width="9.140625" style="16"/>
    <col min="3090" max="3090" width="5.42578125" style="16" customWidth="1"/>
    <col min="3091" max="3120" width="0" style="16" hidden="1" customWidth="1"/>
    <col min="3121" max="3329" width="9.140625" style="16"/>
    <col min="3330" max="3330" width="30.5703125" style="16" customWidth="1"/>
    <col min="3331" max="3331" width="11" style="16" customWidth="1"/>
    <col min="3332" max="3332" width="15.5703125" style="16" customWidth="1"/>
    <col min="3333" max="3333" width="15.85546875" style="16" customWidth="1"/>
    <col min="3334" max="3334" width="16.42578125" style="16" customWidth="1"/>
    <col min="3335" max="3335" width="15.42578125" style="16" customWidth="1"/>
    <col min="3336" max="3337" width="9.85546875" style="16" customWidth="1"/>
    <col min="3338" max="3339" width="10.5703125" style="16" customWidth="1"/>
    <col min="3340" max="3340" width="10.28515625" style="16" customWidth="1"/>
    <col min="3341" max="3341" width="15.85546875" style="16" customWidth="1"/>
    <col min="3342" max="3342" width="11" style="16" customWidth="1"/>
    <col min="3343" max="3343" width="9.28515625" style="16" bestFit="1" customWidth="1"/>
    <col min="3344" max="3344" width="12.140625" style="16" bestFit="1" customWidth="1"/>
    <col min="3345" max="3345" width="9.140625" style="16"/>
    <col min="3346" max="3346" width="5.42578125" style="16" customWidth="1"/>
    <col min="3347" max="3376" width="0" style="16" hidden="1" customWidth="1"/>
    <col min="3377" max="3585" width="9.140625" style="16"/>
    <col min="3586" max="3586" width="30.5703125" style="16" customWidth="1"/>
    <col min="3587" max="3587" width="11" style="16" customWidth="1"/>
    <col min="3588" max="3588" width="15.5703125" style="16" customWidth="1"/>
    <col min="3589" max="3589" width="15.85546875" style="16" customWidth="1"/>
    <col min="3590" max="3590" width="16.42578125" style="16" customWidth="1"/>
    <col min="3591" max="3591" width="15.42578125" style="16" customWidth="1"/>
    <col min="3592" max="3593" width="9.85546875" style="16" customWidth="1"/>
    <col min="3594" max="3595" width="10.5703125" style="16" customWidth="1"/>
    <col min="3596" max="3596" width="10.28515625" style="16" customWidth="1"/>
    <col min="3597" max="3597" width="15.85546875" style="16" customWidth="1"/>
    <col min="3598" max="3598" width="11" style="16" customWidth="1"/>
    <col min="3599" max="3599" width="9.28515625" style="16" bestFit="1" customWidth="1"/>
    <col min="3600" max="3600" width="12.140625" style="16" bestFit="1" customWidth="1"/>
    <col min="3601" max="3601" width="9.140625" style="16"/>
    <col min="3602" max="3602" width="5.42578125" style="16" customWidth="1"/>
    <col min="3603" max="3632" width="0" style="16" hidden="1" customWidth="1"/>
    <col min="3633" max="3841" width="9.140625" style="16"/>
    <col min="3842" max="3842" width="30.5703125" style="16" customWidth="1"/>
    <col min="3843" max="3843" width="11" style="16" customWidth="1"/>
    <col min="3844" max="3844" width="15.5703125" style="16" customWidth="1"/>
    <col min="3845" max="3845" width="15.85546875" style="16" customWidth="1"/>
    <col min="3846" max="3846" width="16.42578125" style="16" customWidth="1"/>
    <col min="3847" max="3847" width="15.42578125" style="16" customWidth="1"/>
    <col min="3848" max="3849" width="9.85546875" style="16" customWidth="1"/>
    <col min="3850" max="3851" width="10.5703125" style="16" customWidth="1"/>
    <col min="3852" max="3852" width="10.28515625" style="16" customWidth="1"/>
    <col min="3853" max="3853" width="15.85546875" style="16" customWidth="1"/>
    <col min="3854" max="3854" width="11" style="16" customWidth="1"/>
    <col min="3855" max="3855" width="9.28515625" style="16" bestFit="1" customWidth="1"/>
    <col min="3856" max="3856" width="12.140625" style="16" bestFit="1" customWidth="1"/>
    <col min="3857" max="3857" width="9.140625" style="16"/>
    <col min="3858" max="3858" width="5.42578125" style="16" customWidth="1"/>
    <col min="3859" max="3888" width="0" style="16" hidden="1" customWidth="1"/>
    <col min="3889" max="4097" width="9.140625" style="16"/>
    <col min="4098" max="4098" width="30.5703125" style="16" customWidth="1"/>
    <col min="4099" max="4099" width="11" style="16" customWidth="1"/>
    <col min="4100" max="4100" width="15.5703125" style="16" customWidth="1"/>
    <col min="4101" max="4101" width="15.85546875" style="16" customWidth="1"/>
    <col min="4102" max="4102" width="16.42578125" style="16" customWidth="1"/>
    <col min="4103" max="4103" width="15.42578125" style="16" customWidth="1"/>
    <col min="4104" max="4105" width="9.85546875" style="16" customWidth="1"/>
    <col min="4106" max="4107" width="10.5703125" style="16" customWidth="1"/>
    <col min="4108" max="4108" width="10.28515625" style="16" customWidth="1"/>
    <col min="4109" max="4109" width="15.85546875" style="16" customWidth="1"/>
    <col min="4110" max="4110" width="11" style="16" customWidth="1"/>
    <col min="4111" max="4111" width="9.28515625" style="16" bestFit="1" customWidth="1"/>
    <col min="4112" max="4112" width="12.140625" style="16" bestFit="1" customWidth="1"/>
    <col min="4113" max="4113" width="9.140625" style="16"/>
    <col min="4114" max="4114" width="5.42578125" style="16" customWidth="1"/>
    <col min="4115" max="4144" width="0" style="16" hidden="1" customWidth="1"/>
    <col min="4145" max="4353" width="9.140625" style="16"/>
    <col min="4354" max="4354" width="30.5703125" style="16" customWidth="1"/>
    <col min="4355" max="4355" width="11" style="16" customWidth="1"/>
    <col min="4356" max="4356" width="15.5703125" style="16" customWidth="1"/>
    <col min="4357" max="4357" width="15.85546875" style="16" customWidth="1"/>
    <col min="4358" max="4358" width="16.42578125" style="16" customWidth="1"/>
    <col min="4359" max="4359" width="15.42578125" style="16" customWidth="1"/>
    <col min="4360" max="4361" width="9.85546875" style="16" customWidth="1"/>
    <col min="4362" max="4363" width="10.5703125" style="16" customWidth="1"/>
    <col min="4364" max="4364" width="10.28515625" style="16" customWidth="1"/>
    <col min="4365" max="4365" width="15.85546875" style="16" customWidth="1"/>
    <col min="4366" max="4366" width="11" style="16" customWidth="1"/>
    <col min="4367" max="4367" width="9.28515625" style="16" bestFit="1" customWidth="1"/>
    <col min="4368" max="4368" width="12.140625" style="16" bestFit="1" customWidth="1"/>
    <col min="4369" max="4369" width="9.140625" style="16"/>
    <col min="4370" max="4370" width="5.42578125" style="16" customWidth="1"/>
    <col min="4371" max="4400" width="0" style="16" hidden="1" customWidth="1"/>
    <col min="4401" max="4609" width="9.140625" style="16"/>
    <col min="4610" max="4610" width="30.5703125" style="16" customWidth="1"/>
    <col min="4611" max="4611" width="11" style="16" customWidth="1"/>
    <col min="4612" max="4612" width="15.5703125" style="16" customWidth="1"/>
    <col min="4613" max="4613" width="15.85546875" style="16" customWidth="1"/>
    <col min="4614" max="4614" width="16.42578125" style="16" customWidth="1"/>
    <col min="4615" max="4615" width="15.42578125" style="16" customWidth="1"/>
    <col min="4616" max="4617" width="9.85546875" style="16" customWidth="1"/>
    <col min="4618" max="4619" width="10.5703125" style="16" customWidth="1"/>
    <col min="4620" max="4620" width="10.28515625" style="16" customWidth="1"/>
    <col min="4621" max="4621" width="15.85546875" style="16" customWidth="1"/>
    <col min="4622" max="4622" width="11" style="16" customWidth="1"/>
    <col min="4623" max="4623" width="9.28515625" style="16" bestFit="1" customWidth="1"/>
    <col min="4624" max="4624" width="12.140625" style="16" bestFit="1" customWidth="1"/>
    <col min="4625" max="4625" width="9.140625" style="16"/>
    <col min="4626" max="4626" width="5.42578125" style="16" customWidth="1"/>
    <col min="4627" max="4656" width="0" style="16" hidden="1" customWidth="1"/>
    <col min="4657" max="4865" width="9.140625" style="16"/>
    <col min="4866" max="4866" width="30.5703125" style="16" customWidth="1"/>
    <col min="4867" max="4867" width="11" style="16" customWidth="1"/>
    <col min="4868" max="4868" width="15.5703125" style="16" customWidth="1"/>
    <col min="4869" max="4869" width="15.85546875" style="16" customWidth="1"/>
    <col min="4870" max="4870" width="16.42578125" style="16" customWidth="1"/>
    <col min="4871" max="4871" width="15.42578125" style="16" customWidth="1"/>
    <col min="4872" max="4873" width="9.85546875" style="16" customWidth="1"/>
    <col min="4874" max="4875" width="10.5703125" style="16" customWidth="1"/>
    <col min="4876" max="4876" width="10.28515625" style="16" customWidth="1"/>
    <col min="4877" max="4877" width="15.85546875" style="16" customWidth="1"/>
    <col min="4878" max="4878" width="11" style="16" customWidth="1"/>
    <col min="4879" max="4879" width="9.28515625" style="16" bestFit="1" customWidth="1"/>
    <col min="4880" max="4880" width="12.140625" style="16" bestFit="1" customWidth="1"/>
    <col min="4881" max="4881" width="9.140625" style="16"/>
    <col min="4882" max="4882" width="5.42578125" style="16" customWidth="1"/>
    <col min="4883" max="4912" width="0" style="16" hidden="1" customWidth="1"/>
    <col min="4913" max="5121" width="9.140625" style="16"/>
    <col min="5122" max="5122" width="30.5703125" style="16" customWidth="1"/>
    <col min="5123" max="5123" width="11" style="16" customWidth="1"/>
    <col min="5124" max="5124" width="15.5703125" style="16" customWidth="1"/>
    <col min="5125" max="5125" width="15.85546875" style="16" customWidth="1"/>
    <col min="5126" max="5126" width="16.42578125" style="16" customWidth="1"/>
    <col min="5127" max="5127" width="15.42578125" style="16" customWidth="1"/>
    <col min="5128" max="5129" width="9.85546875" style="16" customWidth="1"/>
    <col min="5130" max="5131" width="10.5703125" style="16" customWidth="1"/>
    <col min="5132" max="5132" width="10.28515625" style="16" customWidth="1"/>
    <col min="5133" max="5133" width="15.85546875" style="16" customWidth="1"/>
    <col min="5134" max="5134" width="11" style="16" customWidth="1"/>
    <col min="5135" max="5135" width="9.28515625" style="16" bestFit="1" customWidth="1"/>
    <col min="5136" max="5136" width="12.140625" style="16" bestFit="1" customWidth="1"/>
    <col min="5137" max="5137" width="9.140625" style="16"/>
    <col min="5138" max="5138" width="5.42578125" style="16" customWidth="1"/>
    <col min="5139" max="5168" width="0" style="16" hidden="1" customWidth="1"/>
    <col min="5169" max="5377" width="9.140625" style="16"/>
    <col min="5378" max="5378" width="30.5703125" style="16" customWidth="1"/>
    <col min="5379" max="5379" width="11" style="16" customWidth="1"/>
    <col min="5380" max="5380" width="15.5703125" style="16" customWidth="1"/>
    <col min="5381" max="5381" width="15.85546875" style="16" customWidth="1"/>
    <col min="5382" max="5382" width="16.42578125" style="16" customWidth="1"/>
    <col min="5383" max="5383" width="15.42578125" style="16" customWidth="1"/>
    <col min="5384" max="5385" width="9.85546875" style="16" customWidth="1"/>
    <col min="5386" max="5387" width="10.5703125" style="16" customWidth="1"/>
    <col min="5388" max="5388" width="10.28515625" style="16" customWidth="1"/>
    <col min="5389" max="5389" width="15.85546875" style="16" customWidth="1"/>
    <col min="5390" max="5390" width="11" style="16" customWidth="1"/>
    <col min="5391" max="5391" width="9.28515625" style="16" bestFit="1" customWidth="1"/>
    <col min="5392" max="5392" width="12.140625" style="16" bestFit="1" customWidth="1"/>
    <col min="5393" max="5393" width="9.140625" style="16"/>
    <col min="5394" max="5394" width="5.42578125" style="16" customWidth="1"/>
    <col min="5395" max="5424" width="0" style="16" hidden="1" customWidth="1"/>
    <col min="5425" max="5633" width="9.140625" style="16"/>
    <col min="5634" max="5634" width="30.5703125" style="16" customWidth="1"/>
    <col min="5635" max="5635" width="11" style="16" customWidth="1"/>
    <col min="5636" max="5636" width="15.5703125" style="16" customWidth="1"/>
    <col min="5637" max="5637" width="15.85546875" style="16" customWidth="1"/>
    <col min="5638" max="5638" width="16.42578125" style="16" customWidth="1"/>
    <col min="5639" max="5639" width="15.42578125" style="16" customWidth="1"/>
    <col min="5640" max="5641" width="9.85546875" style="16" customWidth="1"/>
    <col min="5642" max="5643" width="10.5703125" style="16" customWidth="1"/>
    <col min="5644" max="5644" width="10.28515625" style="16" customWidth="1"/>
    <col min="5645" max="5645" width="15.85546875" style="16" customWidth="1"/>
    <col min="5646" max="5646" width="11" style="16" customWidth="1"/>
    <col min="5647" max="5647" width="9.28515625" style="16" bestFit="1" customWidth="1"/>
    <col min="5648" max="5648" width="12.140625" style="16" bestFit="1" customWidth="1"/>
    <col min="5649" max="5649" width="9.140625" style="16"/>
    <col min="5650" max="5650" width="5.42578125" style="16" customWidth="1"/>
    <col min="5651" max="5680" width="0" style="16" hidden="1" customWidth="1"/>
    <col min="5681" max="5889" width="9.140625" style="16"/>
    <col min="5890" max="5890" width="30.5703125" style="16" customWidth="1"/>
    <col min="5891" max="5891" width="11" style="16" customWidth="1"/>
    <col min="5892" max="5892" width="15.5703125" style="16" customWidth="1"/>
    <col min="5893" max="5893" width="15.85546875" style="16" customWidth="1"/>
    <col min="5894" max="5894" width="16.42578125" style="16" customWidth="1"/>
    <col min="5895" max="5895" width="15.42578125" style="16" customWidth="1"/>
    <col min="5896" max="5897" width="9.85546875" style="16" customWidth="1"/>
    <col min="5898" max="5899" width="10.5703125" style="16" customWidth="1"/>
    <col min="5900" max="5900" width="10.28515625" style="16" customWidth="1"/>
    <col min="5901" max="5901" width="15.85546875" style="16" customWidth="1"/>
    <col min="5902" max="5902" width="11" style="16" customWidth="1"/>
    <col min="5903" max="5903" width="9.28515625" style="16" bestFit="1" customWidth="1"/>
    <col min="5904" max="5904" width="12.140625" style="16" bestFit="1" customWidth="1"/>
    <col min="5905" max="5905" width="9.140625" style="16"/>
    <col min="5906" max="5906" width="5.42578125" style="16" customWidth="1"/>
    <col min="5907" max="5936" width="0" style="16" hidden="1" customWidth="1"/>
    <col min="5937" max="6145" width="9.140625" style="16"/>
    <col min="6146" max="6146" width="30.5703125" style="16" customWidth="1"/>
    <col min="6147" max="6147" width="11" style="16" customWidth="1"/>
    <col min="6148" max="6148" width="15.5703125" style="16" customWidth="1"/>
    <col min="6149" max="6149" width="15.85546875" style="16" customWidth="1"/>
    <col min="6150" max="6150" width="16.42578125" style="16" customWidth="1"/>
    <col min="6151" max="6151" width="15.42578125" style="16" customWidth="1"/>
    <col min="6152" max="6153" width="9.85546875" style="16" customWidth="1"/>
    <col min="6154" max="6155" width="10.5703125" style="16" customWidth="1"/>
    <col min="6156" max="6156" width="10.28515625" style="16" customWidth="1"/>
    <col min="6157" max="6157" width="15.85546875" style="16" customWidth="1"/>
    <col min="6158" max="6158" width="11" style="16" customWidth="1"/>
    <col min="6159" max="6159" width="9.28515625" style="16" bestFit="1" customWidth="1"/>
    <col min="6160" max="6160" width="12.140625" style="16" bestFit="1" customWidth="1"/>
    <col min="6161" max="6161" width="9.140625" style="16"/>
    <col min="6162" max="6162" width="5.42578125" style="16" customWidth="1"/>
    <col min="6163" max="6192" width="0" style="16" hidden="1" customWidth="1"/>
    <col min="6193" max="6401" width="9.140625" style="16"/>
    <col min="6402" max="6402" width="30.5703125" style="16" customWidth="1"/>
    <col min="6403" max="6403" width="11" style="16" customWidth="1"/>
    <col min="6404" max="6404" width="15.5703125" style="16" customWidth="1"/>
    <col min="6405" max="6405" width="15.85546875" style="16" customWidth="1"/>
    <col min="6406" max="6406" width="16.42578125" style="16" customWidth="1"/>
    <col min="6407" max="6407" width="15.42578125" style="16" customWidth="1"/>
    <col min="6408" max="6409" width="9.85546875" style="16" customWidth="1"/>
    <col min="6410" max="6411" width="10.5703125" style="16" customWidth="1"/>
    <col min="6412" max="6412" width="10.28515625" style="16" customWidth="1"/>
    <col min="6413" max="6413" width="15.85546875" style="16" customWidth="1"/>
    <col min="6414" max="6414" width="11" style="16" customWidth="1"/>
    <col min="6415" max="6415" width="9.28515625" style="16" bestFit="1" customWidth="1"/>
    <col min="6416" max="6416" width="12.140625" style="16" bestFit="1" customWidth="1"/>
    <col min="6417" max="6417" width="9.140625" style="16"/>
    <col min="6418" max="6418" width="5.42578125" style="16" customWidth="1"/>
    <col min="6419" max="6448" width="0" style="16" hidden="1" customWidth="1"/>
    <col min="6449" max="6657" width="9.140625" style="16"/>
    <col min="6658" max="6658" width="30.5703125" style="16" customWidth="1"/>
    <col min="6659" max="6659" width="11" style="16" customWidth="1"/>
    <col min="6660" max="6660" width="15.5703125" style="16" customWidth="1"/>
    <col min="6661" max="6661" width="15.85546875" style="16" customWidth="1"/>
    <col min="6662" max="6662" width="16.42578125" style="16" customWidth="1"/>
    <col min="6663" max="6663" width="15.42578125" style="16" customWidth="1"/>
    <col min="6664" max="6665" width="9.85546875" style="16" customWidth="1"/>
    <col min="6666" max="6667" width="10.5703125" style="16" customWidth="1"/>
    <col min="6668" max="6668" width="10.28515625" style="16" customWidth="1"/>
    <col min="6669" max="6669" width="15.85546875" style="16" customWidth="1"/>
    <col min="6670" max="6670" width="11" style="16" customWidth="1"/>
    <col min="6671" max="6671" width="9.28515625" style="16" bestFit="1" customWidth="1"/>
    <col min="6672" max="6672" width="12.140625" style="16" bestFit="1" customWidth="1"/>
    <col min="6673" max="6673" width="9.140625" style="16"/>
    <col min="6674" max="6674" width="5.42578125" style="16" customWidth="1"/>
    <col min="6675" max="6704" width="0" style="16" hidden="1" customWidth="1"/>
    <col min="6705" max="6913" width="9.140625" style="16"/>
    <col min="6914" max="6914" width="30.5703125" style="16" customWidth="1"/>
    <col min="6915" max="6915" width="11" style="16" customWidth="1"/>
    <col min="6916" max="6916" width="15.5703125" style="16" customWidth="1"/>
    <col min="6917" max="6917" width="15.85546875" style="16" customWidth="1"/>
    <col min="6918" max="6918" width="16.42578125" style="16" customWidth="1"/>
    <col min="6919" max="6919" width="15.42578125" style="16" customWidth="1"/>
    <col min="6920" max="6921" width="9.85546875" style="16" customWidth="1"/>
    <col min="6922" max="6923" width="10.5703125" style="16" customWidth="1"/>
    <col min="6924" max="6924" width="10.28515625" style="16" customWidth="1"/>
    <col min="6925" max="6925" width="15.85546875" style="16" customWidth="1"/>
    <col min="6926" max="6926" width="11" style="16" customWidth="1"/>
    <col min="6927" max="6927" width="9.28515625" style="16" bestFit="1" customWidth="1"/>
    <col min="6928" max="6928" width="12.140625" style="16" bestFit="1" customWidth="1"/>
    <col min="6929" max="6929" width="9.140625" style="16"/>
    <col min="6930" max="6930" width="5.42578125" style="16" customWidth="1"/>
    <col min="6931" max="6960" width="0" style="16" hidden="1" customWidth="1"/>
    <col min="6961" max="7169" width="9.140625" style="16"/>
    <col min="7170" max="7170" width="30.5703125" style="16" customWidth="1"/>
    <col min="7171" max="7171" width="11" style="16" customWidth="1"/>
    <col min="7172" max="7172" width="15.5703125" style="16" customWidth="1"/>
    <col min="7173" max="7173" width="15.85546875" style="16" customWidth="1"/>
    <col min="7174" max="7174" width="16.42578125" style="16" customWidth="1"/>
    <col min="7175" max="7175" width="15.42578125" style="16" customWidth="1"/>
    <col min="7176" max="7177" width="9.85546875" style="16" customWidth="1"/>
    <col min="7178" max="7179" width="10.5703125" style="16" customWidth="1"/>
    <col min="7180" max="7180" width="10.28515625" style="16" customWidth="1"/>
    <col min="7181" max="7181" width="15.85546875" style="16" customWidth="1"/>
    <col min="7182" max="7182" width="11" style="16" customWidth="1"/>
    <col min="7183" max="7183" width="9.28515625" style="16" bestFit="1" customWidth="1"/>
    <col min="7184" max="7184" width="12.140625" style="16" bestFit="1" customWidth="1"/>
    <col min="7185" max="7185" width="9.140625" style="16"/>
    <col min="7186" max="7186" width="5.42578125" style="16" customWidth="1"/>
    <col min="7187" max="7216" width="0" style="16" hidden="1" customWidth="1"/>
    <col min="7217" max="7425" width="9.140625" style="16"/>
    <col min="7426" max="7426" width="30.5703125" style="16" customWidth="1"/>
    <col min="7427" max="7427" width="11" style="16" customWidth="1"/>
    <col min="7428" max="7428" width="15.5703125" style="16" customWidth="1"/>
    <col min="7429" max="7429" width="15.85546875" style="16" customWidth="1"/>
    <col min="7430" max="7430" width="16.42578125" style="16" customWidth="1"/>
    <col min="7431" max="7431" width="15.42578125" style="16" customWidth="1"/>
    <col min="7432" max="7433" width="9.85546875" style="16" customWidth="1"/>
    <col min="7434" max="7435" width="10.5703125" style="16" customWidth="1"/>
    <col min="7436" max="7436" width="10.28515625" style="16" customWidth="1"/>
    <col min="7437" max="7437" width="15.85546875" style="16" customWidth="1"/>
    <col min="7438" max="7438" width="11" style="16" customWidth="1"/>
    <col min="7439" max="7439" width="9.28515625" style="16" bestFit="1" customWidth="1"/>
    <col min="7440" max="7440" width="12.140625" style="16" bestFit="1" customWidth="1"/>
    <col min="7441" max="7441" width="9.140625" style="16"/>
    <col min="7442" max="7442" width="5.42578125" style="16" customWidth="1"/>
    <col min="7443" max="7472" width="0" style="16" hidden="1" customWidth="1"/>
    <col min="7473" max="7681" width="9.140625" style="16"/>
    <col min="7682" max="7682" width="30.5703125" style="16" customWidth="1"/>
    <col min="7683" max="7683" width="11" style="16" customWidth="1"/>
    <col min="7684" max="7684" width="15.5703125" style="16" customWidth="1"/>
    <col min="7685" max="7685" width="15.85546875" style="16" customWidth="1"/>
    <col min="7686" max="7686" width="16.42578125" style="16" customWidth="1"/>
    <col min="7687" max="7687" width="15.42578125" style="16" customWidth="1"/>
    <col min="7688" max="7689" width="9.85546875" style="16" customWidth="1"/>
    <col min="7690" max="7691" width="10.5703125" style="16" customWidth="1"/>
    <col min="7692" max="7692" width="10.28515625" style="16" customWidth="1"/>
    <col min="7693" max="7693" width="15.85546875" style="16" customWidth="1"/>
    <col min="7694" max="7694" width="11" style="16" customWidth="1"/>
    <col min="7695" max="7695" width="9.28515625" style="16" bestFit="1" customWidth="1"/>
    <col min="7696" max="7696" width="12.140625" style="16" bestFit="1" customWidth="1"/>
    <col min="7697" max="7697" width="9.140625" style="16"/>
    <col min="7698" max="7698" width="5.42578125" style="16" customWidth="1"/>
    <col min="7699" max="7728" width="0" style="16" hidden="1" customWidth="1"/>
    <col min="7729" max="7937" width="9.140625" style="16"/>
    <col min="7938" max="7938" width="30.5703125" style="16" customWidth="1"/>
    <col min="7939" max="7939" width="11" style="16" customWidth="1"/>
    <col min="7940" max="7940" width="15.5703125" style="16" customWidth="1"/>
    <col min="7941" max="7941" width="15.85546875" style="16" customWidth="1"/>
    <col min="7942" max="7942" width="16.42578125" style="16" customWidth="1"/>
    <col min="7943" max="7943" width="15.42578125" style="16" customWidth="1"/>
    <col min="7944" max="7945" width="9.85546875" style="16" customWidth="1"/>
    <col min="7946" max="7947" width="10.5703125" style="16" customWidth="1"/>
    <col min="7948" max="7948" width="10.28515625" style="16" customWidth="1"/>
    <col min="7949" max="7949" width="15.85546875" style="16" customWidth="1"/>
    <col min="7950" max="7950" width="11" style="16" customWidth="1"/>
    <col min="7951" max="7951" width="9.28515625" style="16" bestFit="1" customWidth="1"/>
    <col min="7952" max="7952" width="12.140625" style="16" bestFit="1" customWidth="1"/>
    <col min="7953" max="7953" width="9.140625" style="16"/>
    <col min="7954" max="7954" width="5.42578125" style="16" customWidth="1"/>
    <col min="7955" max="7984" width="0" style="16" hidden="1" customWidth="1"/>
    <col min="7985" max="8193" width="9.140625" style="16"/>
    <col min="8194" max="8194" width="30.5703125" style="16" customWidth="1"/>
    <col min="8195" max="8195" width="11" style="16" customWidth="1"/>
    <col min="8196" max="8196" width="15.5703125" style="16" customWidth="1"/>
    <col min="8197" max="8197" width="15.85546875" style="16" customWidth="1"/>
    <col min="8198" max="8198" width="16.42578125" style="16" customWidth="1"/>
    <col min="8199" max="8199" width="15.42578125" style="16" customWidth="1"/>
    <col min="8200" max="8201" width="9.85546875" style="16" customWidth="1"/>
    <col min="8202" max="8203" width="10.5703125" style="16" customWidth="1"/>
    <col min="8204" max="8204" width="10.28515625" style="16" customWidth="1"/>
    <col min="8205" max="8205" width="15.85546875" style="16" customWidth="1"/>
    <col min="8206" max="8206" width="11" style="16" customWidth="1"/>
    <col min="8207" max="8207" width="9.28515625" style="16" bestFit="1" customWidth="1"/>
    <col min="8208" max="8208" width="12.140625" style="16" bestFit="1" customWidth="1"/>
    <col min="8209" max="8209" width="9.140625" style="16"/>
    <col min="8210" max="8210" width="5.42578125" style="16" customWidth="1"/>
    <col min="8211" max="8240" width="0" style="16" hidden="1" customWidth="1"/>
    <col min="8241" max="8449" width="9.140625" style="16"/>
    <col min="8450" max="8450" width="30.5703125" style="16" customWidth="1"/>
    <col min="8451" max="8451" width="11" style="16" customWidth="1"/>
    <col min="8452" max="8452" width="15.5703125" style="16" customWidth="1"/>
    <col min="8453" max="8453" width="15.85546875" style="16" customWidth="1"/>
    <col min="8454" max="8454" width="16.42578125" style="16" customWidth="1"/>
    <col min="8455" max="8455" width="15.42578125" style="16" customWidth="1"/>
    <col min="8456" max="8457" width="9.85546875" style="16" customWidth="1"/>
    <col min="8458" max="8459" width="10.5703125" style="16" customWidth="1"/>
    <col min="8460" max="8460" width="10.28515625" style="16" customWidth="1"/>
    <col min="8461" max="8461" width="15.85546875" style="16" customWidth="1"/>
    <col min="8462" max="8462" width="11" style="16" customWidth="1"/>
    <col min="8463" max="8463" width="9.28515625" style="16" bestFit="1" customWidth="1"/>
    <col min="8464" max="8464" width="12.140625" style="16" bestFit="1" customWidth="1"/>
    <col min="8465" max="8465" width="9.140625" style="16"/>
    <col min="8466" max="8466" width="5.42578125" style="16" customWidth="1"/>
    <col min="8467" max="8496" width="0" style="16" hidden="1" customWidth="1"/>
    <col min="8497" max="8705" width="9.140625" style="16"/>
    <col min="8706" max="8706" width="30.5703125" style="16" customWidth="1"/>
    <col min="8707" max="8707" width="11" style="16" customWidth="1"/>
    <col min="8708" max="8708" width="15.5703125" style="16" customWidth="1"/>
    <col min="8709" max="8709" width="15.85546875" style="16" customWidth="1"/>
    <col min="8710" max="8710" width="16.42578125" style="16" customWidth="1"/>
    <col min="8711" max="8711" width="15.42578125" style="16" customWidth="1"/>
    <col min="8712" max="8713" width="9.85546875" style="16" customWidth="1"/>
    <col min="8714" max="8715" width="10.5703125" style="16" customWidth="1"/>
    <col min="8716" max="8716" width="10.28515625" style="16" customWidth="1"/>
    <col min="8717" max="8717" width="15.85546875" style="16" customWidth="1"/>
    <col min="8718" max="8718" width="11" style="16" customWidth="1"/>
    <col min="8719" max="8719" width="9.28515625" style="16" bestFit="1" customWidth="1"/>
    <col min="8720" max="8720" width="12.140625" style="16" bestFit="1" customWidth="1"/>
    <col min="8721" max="8721" width="9.140625" style="16"/>
    <col min="8722" max="8722" width="5.42578125" style="16" customWidth="1"/>
    <col min="8723" max="8752" width="0" style="16" hidden="1" customWidth="1"/>
    <col min="8753" max="8961" width="9.140625" style="16"/>
    <col min="8962" max="8962" width="30.5703125" style="16" customWidth="1"/>
    <col min="8963" max="8963" width="11" style="16" customWidth="1"/>
    <col min="8964" max="8964" width="15.5703125" style="16" customWidth="1"/>
    <col min="8965" max="8965" width="15.85546875" style="16" customWidth="1"/>
    <col min="8966" max="8966" width="16.42578125" style="16" customWidth="1"/>
    <col min="8967" max="8967" width="15.42578125" style="16" customWidth="1"/>
    <col min="8968" max="8969" width="9.85546875" style="16" customWidth="1"/>
    <col min="8970" max="8971" width="10.5703125" style="16" customWidth="1"/>
    <col min="8972" max="8972" width="10.28515625" style="16" customWidth="1"/>
    <col min="8973" max="8973" width="15.85546875" style="16" customWidth="1"/>
    <col min="8974" max="8974" width="11" style="16" customWidth="1"/>
    <col min="8975" max="8975" width="9.28515625" style="16" bestFit="1" customWidth="1"/>
    <col min="8976" max="8976" width="12.140625" style="16" bestFit="1" customWidth="1"/>
    <col min="8977" max="8977" width="9.140625" style="16"/>
    <col min="8978" max="8978" width="5.42578125" style="16" customWidth="1"/>
    <col min="8979" max="9008" width="0" style="16" hidden="1" customWidth="1"/>
    <col min="9009" max="9217" width="9.140625" style="16"/>
    <col min="9218" max="9218" width="30.5703125" style="16" customWidth="1"/>
    <col min="9219" max="9219" width="11" style="16" customWidth="1"/>
    <col min="9220" max="9220" width="15.5703125" style="16" customWidth="1"/>
    <col min="9221" max="9221" width="15.85546875" style="16" customWidth="1"/>
    <col min="9222" max="9222" width="16.42578125" style="16" customWidth="1"/>
    <col min="9223" max="9223" width="15.42578125" style="16" customWidth="1"/>
    <col min="9224" max="9225" width="9.85546875" style="16" customWidth="1"/>
    <col min="9226" max="9227" width="10.5703125" style="16" customWidth="1"/>
    <col min="9228" max="9228" width="10.28515625" style="16" customWidth="1"/>
    <col min="9229" max="9229" width="15.85546875" style="16" customWidth="1"/>
    <col min="9230" max="9230" width="11" style="16" customWidth="1"/>
    <col min="9231" max="9231" width="9.28515625" style="16" bestFit="1" customWidth="1"/>
    <col min="9232" max="9232" width="12.140625" style="16" bestFit="1" customWidth="1"/>
    <col min="9233" max="9233" width="9.140625" style="16"/>
    <col min="9234" max="9234" width="5.42578125" style="16" customWidth="1"/>
    <col min="9235" max="9264" width="0" style="16" hidden="1" customWidth="1"/>
    <col min="9265" max="9473" width="9.140625" style="16"/>
    <col min="9474" max="9474" width="30.5703125" style="16" customWidth="1"/>
    <col min="9475" max="9475" width="11" style="16" customWidth="1"/>
    <col min="9476" max="9476" width="15.5703125" style="16" customWidth="1"/>
    <col min="9477" max="9477" width="15.85546875" style="16" customWidth="1"/>
    <col min="9478" max="9478" width="16.42578125" style="16" customWidth="1"/>
    <col min="9479" max="9479" width="15.42578125" style="16" customWidth="1"/>
    <col min="9480" max="9481" width="9.85546875" style="16" customWidth="1"/>
    <col min="9482" max="9483" width="10.5703125" style="16" customWidth="1"/>
    <col min="9484" max="9484" width="10.28515625" style="16" customWidth="1"/>
    <col min="9485" max="9485" width="15.85546875" style="16" customWidth="1"/>
    <col min="9486" max="9486" width="11" style="16" customWidth="1"/>
    <col min="9487" max="9487" width="9.28515625" style="16" bestFit="1" customWidth="1"/>
    <col min="9488" max="9488" width="12.140625" style="16" bestFit="1" customWidth="1"/>
    <col min="9489" max="9489" width="9.140625" style="16"/>
    <col min="9490" max="9490" width="5.42578125" style="16" customWidth="1"/>
    <col min="9491" max="9520" width="0" style="16" hidden="1" customWidth="1"/>
    <col min="9521" max="9729" width="9.140625" style="16"/>
    <col min="9730" max="9730" width="30.5703125" style="16" customWidth="1"/>
    <col min="9731" max="9731" width="11" style="16" customWidth="1"/>
    <col min="9732" max="9732" width="15.5703125" style="16" customWidth="1"/>
    <col min="9733" max="9733" width="15.85546875" style="16" customWidth="1"/>
    <col min="9734" max="9734" width="16.42578125" style="16" customWidth="1"/>
    <col min="9735" max="9735" width="15.42578125" style="16" customWidth="1"/>
    <col min="9736" max="9737" width="9.85546875" style="16" customWidth="1"/>
    <col min="9738" max="9739" width="10.5703125" style="16" customWidth="1"/>
    <col min="9740" max="9740" width="10.28515625" style="16" customWidth="1"/>
    <col min="9741" max="9741" width="15.85546875" style="16" customWidth="1"/>
    <col min="9742" max="9742" width="11" style="16" customWidth="1"/>
    <col min="9743" max="9743" width="9.28515625" style="16" bestFit="1" customWidth="1"/>
    <col min="9744" max="9744" width="12.140625" style="16" bestFit="1" customWidth="1"/>
    <col min="9745" max="9745" width="9.140625" style="16"/>
    <col min="9746" max="9746" width="5.42578125" style="16" customWidth="1"/>
    <col min="9747" max="9776" width="0" style="16" hidden="1" customWidth="1"/>
    <col min="9777" max="9985" width="9.140625" style="16"/>
    <col min="9986" max="9986" width="30.5703125" style="16" customWidth="1"/>
    <col min="9987" max="9987" width="11" style="16" customWidth="1"/>
    <col min="9988" max="9988" width="15.5703125" style="16" customWidth="1"/>
    <col min="9989" max="9989" width="15.85546875" style="16" customWidth="1"/>
    <col min="9990" max="9990" width="16.42578125" style="16" customWidth="1"/>
    <col min="9991" max="9991" width="15.42578125" style="16" customWidth="1"/>
    <col min="9992" max="9993" width="9.85546875" style="16" customWidth="1"/>
    <col min="9994" max="9995" width="10.5703125" style="16" customWidth="1"/>
    <col min="9996" max="9996" width="10.28515625" style="16" customWidth="1"/>
    <col min="9997" max="9997" width="15.85546875" style="16" customWidth="1"/>
    <col min="9998" max="9998" width="11" style="16" customWidth="1"/>
    <col min="9999" max="9999" width="9.28515625" style="16" bestFit="1" customWidth="1"/>
    <col min="10000" max="10000" width="12.140625" style="16" bestFit="1" customWidth="1"/>
    <col min="10001" max="10001" width="9.140625" style="16"/>
    <col min="10002" max="10002" width="5.42578125" style="16" customWidth="1"/>
    <col min="10003" max="10032" width="0" style="16" hidden="1" customWidth="1"/>
    <col min="10033" max="10241" width="9.140625" style="16"/>
    <col min="10242" max="10242" width="30.5703125" style="16" customWidth="1"/>
    <col min="10243" max="10243" width="11" style="16" customWidth="1"/>
    <col min="10244" max="10244" width="15.5703125" style="16" customWidth="1"/>
    <col min="10245" max="10245" width="15.85546875" style="16" customWidth="1"/>
    <col min="10246" max="10246" width="16.42578125" style="16" customWidth="1"/>
    <col min="10247" max="10247" width="15.42578125" style="16" customWidth="1"/>
    <col min="10248" max="10249" width="9.85546875" style="16" customWidth="1"/>
    <col min="10250" max="10251" width="10.5703125" style="16" customWidth="1"/>
    <col min="10252" max="10252" width="10.28515625" style="16" customWidth="1"/>
    <col min="10253" max="10253" width="15.85546875" style="16" customWidth="1"/>
    <col min="10254" max="10254" width="11" style="16" customWidth="1"/>
    <col min="10255" max="10255" width="9.28515625" style="16" bestFit="1" customWidth="1"/>
    <col min="10256" max="10256" width="12.140625" style="16" bestFit="1" customWidth="1"/>
    <col min="10257" max="10257" width="9.140625" style="16"/>
    <col min="10258" max="10258" width="5.42578125" style="16" customWidth="1"/>
    <col min="10259" max="10288" width="0" style="16" hidden="1" customWidth="1"/>
    <col min="10289" max="10497" width="9.140625" style="16"/>
    <col min="10498" max="10498" width="30.5703125" style="16" customWidth="1"/>
    <col min="10499" max="10499" width="11" style="16" customWidth="1"/>
    <col min="10500" max="10500" width="15.5703125" style="16" customWidth="1"/>
    <col min="10501" max="10501" width="15.85546875" style="16" customWidth="1"/>
    <col min="10502" max="10502" width="16.42578125" style="16" customWidth="1"/>
    <col min="10503" max="10503" width="15.42578125" style="16" customWidth="1"/>
    <col min="10504" max="10505" width="9.85546875" style="16" customWidth="1"/>
    <col min="10506" max="10507" width="10.5703125" style="16" customWidth="1"/>
    <col min="10508" max="10508" width="10.28515625" style="16" customWidth="1"/>
    <col min="10509" max="10509" width="15.85546875" style="16" customWidth="1"/>
    <col min="10510" max="10510" width="11" style="16" customWidth="1"/>
    <col min="10511" max="10511" width="9.28515625" style="16" bestFit="1" customWidth="1"/>
    <col min="10512" max="10512" width="12.140625" style="16" bestFit="1" customWidth="1"/>
    <col min="10513" max="10513" width="9.140625" style="16"/>
    <col min="10514" max="10514" width="5.42578125" style="16" customWidth="1"/>
    <col min="10515" max="10544" width="0" style="16" hidden="1" customWidth="1"/>
    <col min="10545" max="10753" width="9.140625" style="16"/>
    <col min="10754" max="10754" width="30.5703125" style="16" customWidth="1"/>
    <col min="10755" max="10755" width="11" style="16" customWidth="1"/>
    <col min="10756" max="10756" width="15.5703125" style="16" customWidth="1"/>
    <col min="10757" max="10757" width="15.85546875" style="16" customWidth="1"/>
    <col min="10758" max="10758" width="16.42578125" style="16" customWidth="1"/>
    <col min="10759" max="10759" width="15.42578125" style="16" customWidth="1"/>
    <col min="10760" max="10761" width="9.85546875" style="16" customWidth="1"/>
    <col min="10762" max="10763" width="10.5703125" style="16" customWidth="1"/>
    <col min="10764" max="10764" width="10.28515625" style="16" customWidth="1"/>
    <col min="10765" max="10765" width="15.85546875" style="16" customWidth="1"/>
    <col min="10766" max="10766" width="11" style="16" customWidth="1"/>
    <col min="10767" max="10767" width="9.28515625" style="16" bestFit="1" customWidth="1"/>
    <col min="10768" max="10768" width="12.140625" style="16" bestFit="1" customWidth="1"/>
    <col min="10769" max="10769" width="9.140625" style="16"/>
    <col min="10770" max="10770" width="5.42578125" style="16" customWidth="1"/>
    <col min="10771" max="10800" width="0" style="16" hidden="1" customWidth="1"/>
    <col min="10801" max="11009" width="9.140625" style="16"/>
    <col min="11010" max="11010" width="30.5703125" style="16" customWidth="1"/>
    <col min="11011" max="11011" width="11" style="16" customWidth="1"/>
    <col min="11012" max="11012" width="15.5703125" style="16" customWidth="1"/>
    <col min="11013" max="11013" width="15.85546875" style="16" customWidth="1"/>
    <col min="11014" max="11014" width="16.42578125" style="16" customWidth="1"/>
    <col min="11015" max="11015" width="15.42578125" style="16" customWidth="1"/>
    <col min="11016" max="11017" width="9.85546875" style="16" customWidth="1"/>
    <col min="11018" max="11019" width="10.5703125" style="16" customWidth="1"/>
    <col min="11020" max="11020" width="10.28515625" style="16" customWidth="1"/>
    <col min="11021" max="11021" width="15.85546875" style="16" customWidth="1"/>
    <col min="11022" max="11022" width="11" style="16" customWidth="1"/>
    <col min="11023" max="11023" width="9.28515625" style="16" bestFit="1" customWidth="1"/>
    <col min="11024" max="11024" width="12.140625" style="16" bestFit="1" customWidth="1"/>
    <col min="11025" max="11025" width="9.140625" style="16"/>
    <col min="11026" max="11026" width="5.42578125" style="16" customWidth="1"/>
    <col min="11027" max="11056" width="0" style="16" hidden="1" customWidth="1"/>
    <col min="11057" max="11265" width="9.140625" style="16"/>
    <col min="11266" max="11266" width="30.5703125" style="16" customWidth="1"/>
    <col min="11267" max="11267" width="11" style="16" customWidth="1"/>
    <col min="11268" max="11268" width="15.5703125" style="16" customWidth="1"/>
    <col min="11269" max="11269" width="15.85546875" style="16" customWidth="1"/>
    <col min="11270" max="11270" width="16.42578125" style="16" customWidth="1"/>
    <col min="11271" max="11271" width="15.42578125" style="16" customWidth="1"/>
    <col min="11272" max="11273" width="9.85546875" style="16" customWidth="1"/>
    <col min="11274" max="11275" width="10.5703125" style="16" customWidth="1"/>
    <col min="11276" max="11276" width="10.28515625" style="16" customWidth="1"/>
    <col min="11277" max="11277" width="15.85546875" style="16" customWidth="1"/>
    <col min="11278" max="11278" width="11" style="16" customWidth="1"/>
    <col min="11279" max="11279" width="9.28515625" style="16" bestFit="1" customWidth="1"/>
    <col min="11280" max="11280" width="12.140625" style="16" bestFit="1" customWidth="1"/>
    <col min="11281" max="11281" width="9.140625" style="16"/>
    <col min="11282" max="11282" width="5.42578125" style="16" customWidth="1"/>
    <col min="11283" max="11312" width="0" style="16" hidden="1" customWidth="1"/>
    <col min="11313" max="11521" width="9.140625" style="16"/>
    <col min="11522" max="11522" width="30.5703125" style="16" customWidth="1"/>
    <col min="11523" max="11523" width="11" style="16" customWidth="1"/>
    <col min="11524" max="11524" width="15.5703125" style="16" customWidth="1"/>
    <col min="11525" max="11525" width="15.85546875" style="16" customWidth="1"/>
    <col min="11526" max="11526" width="16.42578125" style="16" customWidth="1"/>
    <col min="11527" max="11527" width="15.42578125" style="16" customWidth="1"/>
    <col min="11528" max="11529" width="9.85546875" style="16" customWidth="1"/>
    <col min="11530" max="11531" width="10.5703125" style="16" customWidth="1"/>
    <col min="11532" max="11532" width="10.28515625" style="16" customWidth="1"/>
    <col min="11533" max="11533" width="15.85546875" style="16" customWidth="1"/>
    <col min="11534" max="11534" width="11" style="16" customWidth="1"/>
    <col min="11535" max="11535" width="9.28515625" style="16" bestFit="1" customWidth="1"/>
    <col min="11536" max="11536" width="12.140625" style="16" bestFit="1" customWidth="1"/>
    <col min="11537" max="11537" width="9.140625" style="16"/>
    <col min="11538" max="11538" width="5.42578125" style="16" customWidth="1"/>
    <col min="11539" max="11568" width="0" style="16" hidden="1" customWidth="1"/>
    <col min="11569" max="11777" width="9.140625" style="16"/>
    <col min="11778" max="11778" width="30.5703125" style="16" customWidth="1"/>
    <col min="11779" max="11779" width="11" style="16" customWidth="1"/>
    <col min="11780" max="11780" width="15.5703125" style="16" customWidth="1"/>
    <col min="11781" max="11781" width="15.85546875" style="16" customWidth="1"/>
    <col min="11782" max="11782" width="16.42578125" style="16" customWidth="1"/>
    <col min="11783" max="11783" width="15.42578125" style="16" customWidth="1"/>
    <col min="11784" max="11785" width="9.85546875" style="16" customWidth="1"/>
    <col min="11786" max="11787" width="10.5703125" style="16" customWidth="1"/>
    <col min="11788" max="11788" width="10.28515625" style="16" customWidth="1"/>
    <col min="11789" max="11789" width="15.85546875" style="16" customWidth="1"/>
    <col min="11790" max="11790" width="11" style="16" customWidth="1"/>
    <col min="11791" max="11791" width="9.28515625" style="16" bestFit="1" customWidth="1"/>
    <col min="11792" max="11792" width="12.140625" style="16" bestFit="1" customWidth="1"/>
    <col min="11793" max="11793" width="9.140625" style="16"/>
    <col min="11794" max="11794" width="5.42578125" style="16" customWidth="1"/>
    <col min="11795" max="11824" width="0" style="16" hidden="1" customWidth="1"/>
    <col min="11825" max="12033" width="9.140625" style="16"/>
    <col min="12034" max="12034" width="30.5703125" style="16" customWidth="1"/>
    <col min="12035" max="12035" width="11" style="16" customWidth="1"/>
    <col min="12036" max="12036" width="15.5703125" style="16" customWidth="1"/>
    <col min="12037" max="12037" width="15.85546875" style="16" customWidth="1"/>
    <col min="12038" max="12038" width="16.42578125" style="16" customWidth="1"/>
    <col min="12039" max="12039" width="15.42578125" style="16" customWidth="1"/>
    <col min="12040" max="12041" width="9.85546875" style="16" customWidth="1"/>
    <col min="12042" max="12043" width="10.5703125" style="16" customWidth="1"/>
    <col min="12044" max="12044" width="10.28515625" style="16" customWidth="1"/>
    <col min="12045" max="12045" width="15.85546875" style="16" customWidth="1"/>
    <col min="12046" max="12046" width="11" style="16" customWidth="1"/>
    <col min="12047" max="12047" width="9.28515625" style="16" bestFit="1" customWidth="1"/>
    <col min="12048" max="12048" width="12.140625" style="16" bestFit="1" customWidth="1"/>
    <col min="12049" max="12049" width="9.140625" style="16"/>
    <col min="12050" max="12050" width="5.42578125" style="16" customWidth="1"/>
    <col min="12051" max="12080" width="0" style="16" hidden="1" customWidth="1"/>
    <col min="12081" max="12289" width="9.140625" style="16"/>
    <col min="12290" max="12290" width="30.5703125" style="16" customWidth="1"/>
    <col min="12291" max="12291" width="11" style="16" customWidth="1"/>
    <col min="12292" max="12292" width="15.5703125" style="16" customWidth="1"/>
    <col min="12293" max="12293" width="15.85546875" style="16" customWidth="1"/>
    <col min="12294" max="12294" width="16.42578125" style="16" customWidth="1"/>
    <col min="12295" max="12295" width="15.42578125" style="16" customWidth="1"/>
    <col min="12296" max="12297" width="9.85546875" style="16" customWidth="1"/>
    <col min="12298" max="12299" width="10.5703125" style="16" customWidth="1"/>
    <col min="12300" max="12300" width="10.28515625" style="16" customWidth="1"/>
    <col min="12301" max="12301" width="15.85546875" style="16" customWidth="1"/>
    <col min="12302" max="12302" width="11" style="16" customWidth="1"/>
    <col min="12303" max="12303" width="9.28515625" style="16" bestFit="1" customWidth="1"/>
    <col min="12304" max="12304" width="12.140625" style="16" bestFit="1" customWidth="1"/>
    <col min="12305" max="12305" width="9.140625" style="16"/>
    <col min="12306" max="12306" width="5.42578125" style="16" customWidth="1"/>
    <col min="12307" max="12336" width="0" style="16" hidden="1" customWidth="1"/>
    <col min="12337" max="12545" width="9.140625" style="16"/>
    <col min="12546" max="12546" width="30.5703125" style="16" customWidth="1"/>
    <col min="12547" max="12547" width="11" style="16" customWidth="1"/>
    <col min="12548" max="12548" width="15.5703125" style="16" customWidth="1"/>
    <col min="12549" max="12549" width="15.85546875" style="16" customWidth="1"/>
    <col min="12550" max="12550" width="16.42578125" style="16" customWidth="1"/>
    <col min="12551" max="12551" width="15.42578125" style="16" customWidth="1"/>
    <col min="12552" max="12553" width="9.85546875" style="16" customWidth="1"/>
    <col min="12554" max="12555" width="10.5703125" style="16" customWidth="1"/>
    <col min="12556" max="12556" width="10.28515625" style="16" customWidth="1"/>
    <col min="12557" max="12557" width="15.85546875" style="16" customWidth="1"/>
    <col min="12558" max="12558" width="11" style="16" customWidth="1"/>
    <col min="12559" max="12559" width="9.28515625" style="16" bestFit="1" customWidth="1"/>
    <col min="12560" max="12560" width="12.140625" style="16" bestFit="1" customWidth="1"/>
    <col min="12561" max="12561" width="9.140625" style="16"/>
    <col min="12562" max="12562" width="5.42578125" style="16" customWidth="1"/>
    <col min="12563" max="12592" width="0" style="16" hidden="1" customWidth="1"/>
    <col min="12593" max="12801" width="9.140625" style="16"/>
    <col min="12802" max="12802" width="30.5703125" style="16" customWidth="1"/>
    <col min="12803" max="12803" width="11" style="16" customWidth="1"/>
    <col min="12804" max="12804" width="15.5703125" style="16" customWidth="1"/>
    <col min="12805" max="12805" width="15.85546875" style="16" customWidth="1"/>
    <col min="12806" max="12806" width="16.42578125" style="16" customWidth="1"/>
    <col min="12807" max="12807" width="15.42578125" style="16" customWidth="1"/>
    <col min="12808" max="12809" width="9.85546875" style="16" customWidth="1"/>
    <col min="12810" max="12811" width="10.5703125" style="16" customWidth="1"/>
    <col min="12812" max="12812" width="10.28515625" style="16" customWidth="1"/>
    <col min="12813" max="12813" width="15.85546875" style="16" customWidth="1"/>
    <col min="12814" max="12814" width="11" style="16" customWidth="1"/>
    <col min="12815" max="12815" width="9.28515625" style="16" bestFit="1" customWidth="1"/>
    <col min="12816" max="12816" width="12.140625" style="16" bestFit="1" customWidth="1"/>
    <col min="12817" max="12817" width="9.140625" style="16"/>
    <col min="12818" max="12818" width="5.42578125" style="16" customWidth="1"/>
    <col min="12819" max="12848" width="0" style="16" hidden="1" customWidth="1"/>
    <col min="12849" max="13057" width="9.140625" style="16"/>
    <col min="13058" max="13058" width="30.5703125" style="16" customWidth="1"/>
    <col min="13059" max="13059" width="11" style="16" customWidth="1"/>
    <col min="13060" max="13060" width="15.5703125" style="16" customWidth="1"/>
    <col min="13061" max="13061" width="15.85546875" style="16" customWidth="1"/>
    <col min="13062" max="13062" width="16.42578125" style="16" customWidth="1"/>
    <col min="13063" max="13063" width="15.42578125" style="16" customWidth="1"/>
    <col min="13064" max="13065" width="9.85546875" style="16" customWidth="1"/>
    <col min="13066" max="13067" width="10.5703125" style="16" customWidth="1"/>
    <col min="13068" max="13068" width="10.28515625" style="16" customWidth="1"/>
    <col min="13069" max="13069" width="15.85546875" style="16" customWidth="1"/>
    <col min="13070" max="13070" width="11" style="16" customWidth="1"/>
    <col min="13071" max="13071" width="9.28515625" style="16" bestFit="1" customWidth="1"/>
    <col min="13072" max="13072" width="12.140625" style="16" bestFit="1" customWidth="1"/>
    <col min="13073" max="13073" width="9.140625" style="16"/>
    <col min="13074" max="13074" width="5.42578125" style="16" customWidth="1"/>
    <col min="13075" max="13104" width="0" style="16" hidden="1" customWidth="1"/>
    <col min="13105" max="13313" width="9.140625" style="16"/>
    <col min="13314" max="13314" width="30.5703125" style="16" customWidth="1"/>
    <col min="13315" max="13315" width="11" style="16" customWidth="1"/>
    <col min="13316" max="13316" width="15.5703125" style="16" customWidth="1"/>
    <col min="13317" max="13317" width="15.85546875" style="16" customWidth="1"/>
    <col min="13318" max="13318" width="16.42578125" style="16" customWidth="1"/>
    <col min="13319" max="13319" width="15.42578125" style="16" customWidth="1"/>
    <col min="13320" max="13321" width="9.85546875" style="16" customWidth="1"/>
    <col min="13322" max="13323" width="10.5703125" style="16" customWidth="1"/>
    <col min="13324" max="13324" width="10.28515625" style="16" customWidth="1"/>
    <col min="13325" max="13325" width="15.85546875" style="16" customWidth="1"/>
    <col min="13326" max="13326" width="11" style="16" customWidth="1"/>
    <col min="13327" max="13327" width="9.28515625" style="16" bestFit="1" customWidth="1"/>
    <col min="13328" max="13328" width="12.140625" style="16" bestFit="1" customWidth="1"/>
    <col min="13329" max="13329" width="9.140625" style="16"/>
    <col min="13330" max="13330" width="5.42578125" style="16" customWidth="1"/>
    <col min="13331" max="13360" width="0" style="16" hidden="1" customWidth="1"/>
    <col min="13361" max="13569" width="9.140625" style="16"/>
    <col min="13570" max="13570" width="30.5703125" style="16" customWidth="1"/>
    <col min="13571" max="13571" width="11" style="16" customWidth="1"/>
    <col min="13572" max="13572" width="15.5703125" style="16" customWidth="1"/>
    <col min="13573" max="13573" width="15.85546875" style="16" customWidth="1"/>
    <col min="13574" max="13574" width="16.42578125" style="16" customWidth="1"/>
    <col min="13575" max="13575" width="15.42578125" style="16" customWidth="1"/>
    <col min="13576" max="13577" width="9.85546875" style="16" customWidth="1"/>
    <col min="13578" max="13579" width="10.5703125" style="16" customWidth="1"/>
    <col min="13580" max="13580" width="10.28515625" style="16" customWidth="1"/>
    <col min="13581" max="13581" width="15.85546875" style="16" customWidth="1"/>
    <col min="13582" max="13582" width="11" style="16" customWidth="1"/>
    <col min="13583" max="13583" width="9.28515625" style="16" bestFit="1" customWidth="1"/>
    <col min="13584" max="13584" width="12.140625" style="16" bestFit="1" customWidth="1"/>
    <col min="13585" max="13585" width="9.140625" style="16"/>
    <col min="13586" max="13586" width="5.42578125" style="16" customWidth="1"/>
    <col min="13587" max="13616" width="0" style="16" hidden="1" customWidth="1"/>
    <col min="13617" max="13825" width="9.140625" style="16"/>
    <col min="13826" max="13826" width="30.5703125" style="16" customWidth="1"/>
    <col min="13827" max="13827" width="11" style="16" customWidth="1"/>
    <col min="13828" max="13828" width="15.5703125" style="16" customWidth="1"/>
    <col min="13829" max="13829" width="15.85546875" style="16" customWidth="1"/>
    <col min="13830" max="13830" width="16.42578125" style="16" customWidth="1"/>
    <col min="13831" max="13831" width="15.42578125" style="16" customWidth="1"/>
    <col min="13832" max="13833" width="9.85546875" style="16" customWidth="1"/>
    <col min="13834" max="13835" width="10.5703125" style="16" customWidth="1"/>
    <col min="13836" max="13836" width="10.28515625" style="16" customWidth="1"/>
    <col min="13837" max="13837" width="15.85546875" style="16" customWidth="1"/>
    <col min="13838" max="13838" width="11" style="16" customWidth="1"/>
    <col min="13839" max="13839" width="9.28515625" style="16" bestFit="1" customWidth="1"/>
    <col min="13840" max="13840" width="12.140625" style="16" bestFit="1" customWidth="1"/>
    <col min="13841" max="13841" width="9.140625" style="16"/>
    <col min="13842" max="13842" width="5.42578125" style="16" customWidth="1"/>
    <col min="13843" max="13872" width="0" style="16" hidden="1" customWidth="1"/>
    <col min="13873" max="14081" width="9.140625" style="16"/>
    <col min="14082" max="14082" width="30.5703125" style="16" customWidth="1"/>
    <col min="14083" max="14083" width="11" style="16" customWidth="1"/>
    <col min="14084" max="14084" width="15.5703125" style="16" customWidth="1"/>
    <col min="14085" max="14085" width="15.85546875" style="16" customWidth="1"/>
    <col min="14086" max="14086" width="16.42578125" style="16" customWidth="1"/>
    <col min="14087" max="14087" width="15.42578125" style="16" customWidth="1"/>
    <col min="14088" max="14089" width="9.85546875" style="16" customWidth="1"/>
    <col min="14090" max="14091" width="10.5703125" style="16" customWidth="1"/>
    <col min="14092" max="14092" width="10.28515625" style="16" customWidth="1"/>
    <col min="14093" max="14093" width="15.85546875" style="16" customWidth="1"/>
    <col min="14094" max="14094" width="11" style="16" customWidth="1"/>
    <col min="14095" max="14095" width="9.28515625" style="16" bestFit="1" customWidth="1"/>
    <col min="14096" max="14096" width="12.140625" style="16" bestFit="1" customWidth="1"/>
    <col min="14097" max="14097" width="9.140625" style="16"/>
    <col min="14098" max="14098" width="5.42578125" style="16" customWidth="1"/>
    <col min="14099" max="14128" width="0" style="16" hidden="1" customWidth="1"/>
    <col min="14129" max="14337" width="9.140625" style="16"/>
    <col min="14338" max="14338" width="30.5703125" style="16" customWidth="1"/>
    <col min="14339" max="14339" width="11" style="16" customWidth="1"/>
    <col min="14340" max="14340" width="15.5703125" style="16" customWidth="1"/>
    <col min="14341" max="14341" width="15.85546875" style="16" customWidth="1"/>
    <col min="14342" max="14342" width="16.42578125" style="16" customWidth="1"/>
    <col min="14343" max="14343" width="15.42578125" style="16" customWidth="1"/>
    <col min="14344" max="14345" width="9.85546875" style="16" customWidth="1"/>
    <col min="14346" max="14347" width="10.5703125" style="16" customWidth="1"/>
    <col min="14348" max="14348" width="10.28515625" style="16" customWidth="1"/>
    <col min="14349" max="14349" width="15.85546875" style="16" customWidth="1"/>
    <col min="14350" max="14350" width="11" style="16" customWidth="1"/>
    <col min="14351" max="14351" width="9.28515625" style="16" bestFit="1" customWidth="1"/>
    <col min="14352" max="14352" width="12.140625" style="16" bestFit="1" customWidth="1"/>
    <col min="14353" max="14353" width="9.140625" style="16"/>
    <col min="14354" max="14354" width="5.42578125" style="16" customWidth="1"/>
    <col min="14355" max="14384" width="0" style="16" hidden="1" customWidth="1"/>
    <col min="14385" max="14593" width="9.140625" style="16"/>
    <col min="14594" max="14594" width="30.5703125" style="16" customWidth="1"/>
    <col min="14595" max="14595" width="11" style="16" customWidth="1"/>
    <col min="14596" max="14596" width="15.5703125" style="16" customWidth="1"/>
    <col min="14597" max="14597" width="15.85546875" style="16" customWidth="1"/>
    <col min="14598" max="14598" width="16.42578125" style="16" customWidth="1"/>
    <col min="14599" max="14599" width="15.42578125" style="16" customWidth="1"/>
    <col min="14600" max="14601" width="9.85546875" style="16" customWidth="1"/>
    <col min="14602" max="14603" width="10.5703125" style="16" customWidth="1"/>
    <col min="14604" max="14604" width="10.28515625" style="16" customWidth="1"/>
    <col min="14605" max="14605" width="15.85546875" style="16" customWidth="1"/>
    <col min="14606" max="14606" width="11" style="16" customWidth="1"/>
    <col min="14607" max="14607" width="9.28515625" style="16" bestFit="1" customWidth="1"/>
    <col min="14608" max="14608" width="12.140625" style="16" bestFit="1" customWidth="1"/>
    <col min="14609" max="14609" width="9.140625" style="16"/>
    <col min="14610" max="14610" width="5.42578125" style="16" customWidth="1"/>
    <col min="14611" max="14640" width="0" style="16" hidden="1" customWidth="1"/>
    <col min="14641" max="14849" width="9.140625" style="16"/>
    <col min="14850" max="14850" width="30.5703125" style="16" customWidth="1"/>
    <col min="14851" max="14851" width="11" style="16" customWidth="1"/>
    <col min="14852" max="14852" width="15.5703125" style="16" customWidth="1"/>
    <col min="14853" max="14853" width="15.85546875" style="16" customWidth="1"/>
    <col min="14854" max="14854" width="16.42578125" style="16" customWidth="1"/>
    <col min="14855" max="14855" width="15.42578125" style="16" customWidth="1"/>
    <col min="14856" max="14857" width="9.85546875" style="16" customWidth="1"/>
    <col min="14858" max="14859" width="10.5703125" style="16" customWidth="1"/>
    <col min="14860" max="14860" width="10.28515625" style="16" customWidth="1"/>
    <col min="14861" max="14861" width="15.85546875" style="16" customWidth="1"/>
    <col min="14862" max="14862" width="11" style="16" customWidth="1"/>
    <col min="14863" max="14863" width="9.28515625" style="16" bestFit="1" customWidth="1"/>
    <col min="14864" max="14864" width="12.140625" style="16" bestFit="1" customWidth="1"/>
    <col min="14865" max="14865" width="9.140625" style="16"/>
    <col min="14866" max="14866" width="5.42578125" style="16" customWidth="1"/>
    <col min="14867" max="14896" width="0" style="16" hidden="1" customWidth="1"/>
    <col min="14897" max="15105" width="9.140625" style="16"/>
    <col min="15106" max="15106" width="30.5703125" style="16" customWidth="1"/>
    <col min="15107" max="15107" width="11" style="16" customWidth="1"/>
    <col min="15108" max="15108" width="15.5703125" style="16" customWidth="1"/>
    <col min="15109" max="15109" width="15.85546875" style="16" customWidth="1"/>
    <col min="15110" max="15110" width="16.42578125" style="16" customWidth="1"/>
    <col min="15111" max="15111" width="15.42578125" style="16" customWidth="1"/>
    <col min="15112" max="15113" width="9.85546875" style="16" customWidth="1"/>
    <col min="15114" max="15115" width="10.5703125" style="16" customWidth="1"/>
    <col min="15116" max="15116" width="10.28515625" style="16" customWidth="1"/>
    <col min="15117" max="15117" width="15.85546875" style="16" customWidth="1"/>
    <col min="15118" max="15118" width="11" style="16" customWidth="1"/>
    <col min="15119" max="15119" width="9.28515625" style="16" bestFit="1" customWidth="1"/>
    <col min="15120" max="15120" width="12.140625" style="16" bestFit="1" customWidth="1"/>
    <col min="15121" max="15121" width="9.140625" style="16"/>
    <col min="15122" max="15122" width="5.42578125" style="16" customWidth="1"/>
    <col min="15123" max="15152" width="0" style="16" hidden="1" customWidth="1"/>
    <col min="15153" max="15361" width="9.140625" style="16"/>
    <col min="15362" max="15362" width="30.5703125" style="16" customWidth="1"/>
    <col min="15363" max="15363" width="11" style="16" customWidth="1"/>
    <col min="15364" max="15364" width="15.5703125" style="16" customWidth="1"/>
    <col min="15365" max="15365" width="15.85546875" style="16" customWidth="1"/>
    <col min="15366" max="15366" width="16.42578125" style="16" customWidth="1"/>
    <col min="15367" max="15367" width="15.42578125" style="16" customWidth="1"/>
    <col min="15368" max="15369" width="9.85546875" style="16" customWidth="1"/>
    <col min="15370" max="15371" width="10.5703125" style="16" customWidth="1"/>
    <col min="15372" max="15372" width="10.28515625" style="16" customWidth="1"/>
    <col min="15373" max="15373" width="15.85546875" style="16" customWidth="1"/>
    <col min="15374" max="15374" width="11" style="16" customWidth="1"/>
    <col min="15375" max="15375" width="9.28515625" style="16" bestFit="1" customWidth="1"/>
    <col min="15376" max="15376" width="12.140625" style="16" bestFit="1" customWidth="1"/>
    <col min="15377" max="15377" width="9.140625" style="16"/>
    <col min="15378" max="15378" width="5.42578125" style="16" customWidth="1"/>
    <col min="15379" max="15408" width="0" style="16" hidden="1" customWidth="1"/>
    <col min="15409" max="15617" width="9.140625" style="16"/>
    <col min="15618" max="15618" width="30.5703125" style="16" customWidth="1"/>
    <col min="15619" max="15619" width="11" style="16" customWidth="1"/>
    <col min="15620" max="15620" width="15.5703125" style="16" customWidth="1"/>
    <col min="15621" max="15621" width="15.85546875" style="16" customWidth="1"/>
    <col min="15622" max="15622" width="16.42578125" style="16" customWidth="1"/>
    <col min="15623" max="15623" width="15.42578125" style="16" customWidth="1"/>
    <col min="15624" max="15625" width="9.85546875" style="16" customWidth="1"/>
    <col min="15626" max="15627" width="10.5703125" style="16" customWidth="1"/>
    <col min="15628" max="15628" width="10.28515625" style="16" customWidth="1"/>
    <col min="15629" max="15629" width="15.85546875" style="16" customWidth="1"/>
    <col min="15630" max="15630" width="11" style="16" customWidth="1"/>
    <col min="15631" max="15631" width="9.28515625" style="16" bestFit="1" customWidth="1"/>
    <col min="15632" max="15632" width="12.140625" style="16" bestFit="1" customWidth="1"/>
    <col min="15633" max="15633" width="9.140625" style="16"/>
    <col min="15634" max="15634" width="5.42578125" style="16" customWidth="1"/>
    <col min="15635" max="15664" width="0" style="16" hidden="1" customWidth="1"/>
    <col min="15665" max="15873" width="9.140625" style="16"/>
    <col min="15874" max="15874" width="30.5703125" style="16" customWidth="1"/>
    <col min="15875" max="15875" width="11" style="16" customWidth="1"/>
    <col min="15876" max="15876" width="15.5703125" style="16" customWidth="1"/>
    <col min="15877" max="15877" width="15.85546875" style="16" customWidth="1"/>
    <col min="15878" max="15878" width="16.42578125" style="16" customWidth="1"/>
    <col min="15879" max="15879" width="15.42578125" style="16" customWidth="1"/>
    <col min="15880" max="15881" width="9.85546875" style="16" customWidth="1"/>
    <col min="15882" max="15883" width="10.5703125" style="16" customWidth="1"/>
    <col min="15884" max="15884" width="10.28515625" style="16" customWidth="1"/>
    <col min="15885" max="15885" width="15.85546875" style="16" customWidth="1"/>
    <col min="15886" max="15886" width="11" style="16" customWidth="1"/>
    <col min="15887" max="15887" width="9.28515625" style="16" bestFit="1" customWidth="1"/>
    <col min="15888" max="15888" width="12.140625" style="16" bestFit="1" customWidth="1"/>
    <col min="15889" max="15889" width="9.140625" style="16"/>
    <col min="15890" max="15890" width="5.42578125" style="16" customWidth="1"/>
    <col min="15891" max="15920" width="0" style="16" hidden="1" customWidth="1"/>
    <col min="15921" max="16129" width="9.140625" style="16"/>
    <col min="16130" max="16130" width="30.5703125" style="16" customWidth="1"/>
    <col min="16131" max="16131" width="11" style="16" customWidth="1"/>
    <col min="16132" max="16132" width="15.5703125" style="16" customWidth="1"/>
    <col min="16133" max="16133" width="15.85546875" style="16" customWidth="1"/>
    <col min="16134" max="16134" width="16.42578125" style="16" customWidth="1"/>
    <col min="16135" max="16135" width="15.42578125" style="16" customWidth="1"/>
    <col min="16136" max="16137" width="9.85546875" style="16" customWidth="1"/>
    <col min="16138" max="16139" width="10.5703125" style="16" customWidth="1"/>
    <col min="16140" max="16140" width="10.28515625" style="16" customWidth="1"/>
    <col min="16141" max="16141" width="15.85546875" style="16" customWidth="1"/>
    <col min="16142" max="16142" width="11" style="16" customWidth="1"/>
    <col min="16143" max="16143" width="9.28515625" style="16" bestFit="1" customWidth="1"/>
    <col min="16144" max="16144" width="12.140625" style="16" bestFit="1" customWidth="1"/>
    <col min="16145" max="16145" width="9.140625" style="16"/>
    <col min="16146" max="16146" width="5.42578125" style="16" customWidth="1"/>
    <col min="16147" max="16176" width="0" style="16" hidden="1" customWidth="1"/>
    <col min="16177" max="16384" width="9.140625" style="16"/>
  </cols>
  <sheetData>
    <row r="1" spans="1:50" ht="12.75" customHeight="1" x14ac:dyDescent="0.2">
      <c r="A1" s="614" t="s">
        <v>313</v>
      </c>
      <c r="B1" s="614"/>
      <c r="C1" s="620" t="s">
        <v>40</v>
      </c>
      <c r="D1" s="620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20" t="s">
        <v>441</v>
      </c>
    </row>
    <row r="2" spans="1:50" ht="12.75" customHeight="1" x14ac:dyDescent="0.2">
      <c r="A2" s="614" t="s">
        <v>42</v>
      </c>
      <c r="B2" s="614"/>
      <c r="C2" s="621" t="s">
        <v>13</v>
      </c>
      <c r="D2" s="621"/>
      <c r="E2" s="109"/>
      <c r="F2" s="121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50" ht="12.75" customHeight="1" x14ac:dyDescent="0.2">
      <c r="A3" s="614" t="s">
        <v>43</v>
      </c>
      <c r="B3" s="614"/>
      <c r="C3" s="622" t="s">
        <v>207</v>
      </c>
      <c r="D3" s="622"/>
      <c r="E3" s="109"/>
      <c r="F3" s="121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1:50" ht="12.75" customHeight="1" x14ac:dyDescent="0.2">
      <c r="A4" s="614" t="s">
        <v>45</v>
      </c>
      <c r="B4" s="614"/>
      <c r="C4" s="621" t="s">
        <v>46</v>
      </c>
      <c r="D4" s="621"/>
      <c r="E4" s="109"/>
      <c r="F4" s="121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1:50" ht="12.75" customHeight="1" x14ac:dyDescent="0.2">
      <c r="A5" s="614" t="s">
        <v>47</v>
      </c>
      <c r="B5" s="614"/>
      <c r="C5" s="267" t="s">
        <v>48</v>
      </c>
      <c r="D5" s="131"/>
      <c r="E5" s="109"/>
      <c r="F5" s="121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50" ht="12.75" customHeight="1" x14ac:dyDescent="0.2">
      <c r="A6" s="614" t="s">
        <v>314</v>
      </c>
      <c r="B6" s="614"/>
      <c r="C6" s="109"/>
      <c r="D6" s="109"/>
      <c r="E6" s="109"/>
      <c r="F6" s="121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</row>
    <row r="7" spans="1:50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</row>
    <row r="8" spans="1:50" ht="12.75" customHeight="1" x14ac:dyDescent="0.2">
      <c r="A8" s="615" t="s">
        <v>526</v>
      </c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</row>
    <row r="9" spans="1:50" ht="23.25" customHeight="1" x14ac:dyDescent="0.2">
      <c r="A9" s="615"/>
      <c r="B9" s="615"/>
      <c r="C9" s="615"/>
      <c r="D9" s="615"/>
      <c r="E9" s="615"/>
      <c r="F9" s="615"/>
      <c r="G9" s="615"/>
      <c r="H9" s="615"/>
      <c r="I9" s="615"/>
      <c r="J9" s="615"/>
      <c r="K9" s="615"/>
      <c r="L9" s="615"/>
      <c r="M9" s="615"/>
      <c r="N9" s="615"/>
      <c r="O9" s="615"/>
      <c r="P9" s="615"/>
      <c r="Q9" s="615"/>
    </row>
    <row r="10" spans="1:50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1" spans="1:50" x14ac:dyDescent="0.2">
      <c r="A11" s="616" t="s">
        <v>315</v>
      </c>
      <c r="B11" s="590" t="s">
        <v>316</v>
      </c>
      <c r="C11" s="590" t="s">
        <v>317</v>
      </c>
      <c r="D11" s="618" t="s">
        <v>318</v>
      </c>
      <c r="E11" s="619"/>
      <c r="F11" s="619"/>
      <c r="G11" s="619"/>
      <c r="H11" s="590" t="s">
        <v>319</v>
      </c>
      <c r="I11" s="590"/>
      <c r="J11" s="590"/>
      <c r="K11" s="590"/>
      <c r="L11" s="590"/>
      <c r="M11" s="590"/>
      <c r="N11" s="605" t="s">
        <v>320</v>
      </c>
      <c r="O11" s="606"/>
      <c r="P11" s="606"/>
      <c r="Q11" s="607"/>
      <c r="S11" s="611"/>
      <c r="T11" s="588"/>
      <c r="U11" s="600"/>
      <c r="V11" s="600"/>
      <c r="W11" s="588"/>
      <c r="X11" s="588"/>
      <c r="Y11" s="588"/>
      <c r="Z11" s="588"/>
      <c r="AA11" s="588"/>
      <c r="AB11" s="588"/>
      <c r="AC11" s="588"/>
      <c r="AD11" s="588"/>
      <c r="AE11" s="588"/>
      <c r="AF11" s="40"/>
      <c r="AG11" s="611"/>
      <c r="AH11" s="588"/>
      <c r="AI11" s="588"/>
      <c r="AJ11" s="588"/>
      <c r="AK11" s="600"/>
      <c r="AL11" s="600"/>
      <c r="AM11" s="588"/>
      <c r="AN11" s="588"/>
      <c r="AO11" s="588"/>
      <c r="AP11" s="588"/>
      <c r="AQ11" s="588"/>
      <c r="AR11" s="588"/>
      <c r="AS11" s="588"/>
      <c r="AT11" s="588"/>
      <c r="AU11" s="588"/>
      <c r="AV11" s="601"/>
    </row>
    <row r="12" spans="1:50" x14ac:dyDescent="0.2">
      <c r="A12" s="617"/>
      <c r="B12" s="590"/>
      <c r="C12" s="590"/>
      <c r="D12" s="619"/>
      <c r="E12" s="619"/>
      <c r="F12" s="619"/>
      <c r="G12" s="619"/>
      <c r="H12" s="590" t="s">
        <v>321</v>
      </c>
      <c r="I12" s="590"/>
      <c r="J12" s="590"/>
      <c r="K12" s="602" t="s">
        <v>322</v>
      </c>
      <c r="L12" s="603"/>
      <c r="M12" s="604"/>
      <c r="N12" s="608"/>
      <c r="O12" s="609"/>
      <c r="P12" s="609"/>
      <c r="Q12" s="610"/>
      <c r="S12" s="612"/>
      <c r="T12" s="600"/>
      <c r="U12" s="600"/>
      <c r="V12" s="600"/>
      <c r="W12" s="588"/>
      <c r="X12" s="588"/>
      <c r="Y12" s="588"/>
      <c r="Z12" s="588"/>
      <c r="AA12" s="600"/>
      <c r="AB12" s="600"/>
      <c r="AC12" s="588"/>
      <c r="AD12" s="588"/>
      <c r="AE12" s="588"/>
      <c r="AF12" s="40"/>
      <c r="AG12" s="612"/>
      <c r="AH12" s="600"/>
      <c r="AI12" s="600"/>
      <c r="AJ12" s="600"/>
      <c r="AK12" s="600"/>
      <c r="AL12" s="600"/>
      <c r="AM12" s="588"/>
      <c r="AN12" s="588"/>
      <c r="AO12" s="588"/>
      <c r="AP12" s="588"/>
      <c r="AQ12" s="600"/>
      <c r="AR12" s="600"/>
      <c r="AS12" s="588"/>
      <c r="AT12" s="588"/>
      <c r="AU12" s="588"/>
      <c r="AV12" s="601"/>
    </row>
    <row r="13" spans="1:50" ht="12.75" customHeight="1" x14ac:dyDescent="0.2">
      <c r="A13" s="617"/>
      <c r="B13" s="590"/>
      <c r="C13" s="590"/>
      <c r="D13" s="613" t="s">
        <v>323</v>
      </c>
      <c r="E13" s="613" t="s">
        <v>324</v>
      </c>
      <c r="F13" s="613" t="s">
        <v>325</v>
      </c>
      <c r="G13" s="613" t="s">
        <v>326</v>
      </c>
      <c r="H13" s="590" t="s">
        <v>327</v>
      </c>
      <c r="I13" s="590" t="s">
        <v>328</v>
      </c>
      <c r="J13" s="590" t="s">
        <v>329</v>
      </c>
      <c r="K13" s="590" t="s">
        <v>327</v>
      </c>
      <c r="L13" s="590" t="s">
        <v>328</v>
      </c>
      <c r="M13" s="590" t="s">
        <v>329</v>
      </c>
      <c r="N13" s="613" t="s">
        <v>323</v>
      </c>
      <c r="O13" s="613" t="s">
        <v>324</v>
      </c>
      <c r="P13" s="613" t="s">
        <v>325</v>
      </c>
      <c r="Q13" s="613" t="s">
        <v>326</v>
      </c>
      <c r="S13" s="612"/>
      <c r="T13" s="588"/>
      <c r="U13" s="588"/>
      <c r="V13" s="588"/>
      <c r="W13" s="588"/>
      <c r="X13" s="588"/>
      <c r="Y13" s="588"/>
      <c r="Z13" s="588"/>
      <c r="AA13" s="588"/>
      <c r="AB13" s="588"/>
      <c r="AC13" s="588"/>
      <c r="AD13" s="588"/>
      <c r="AE13" s="588"/>
      <c r="AF13" s="40"/>
      <c r="AG13" s="612"/>
      <c r="AH13" s="588"/>
      <c r="AI13" s="588"/>
      <c r="AJ13" s="588"/>
      <c r="AK13" s="588"/>
      <c r="AL13" s="588"/>
      <c r="AM13" s="588"/>
      <c r="AN13" s="588"/>
      <c r="AO13" s="588"/>
      <c r="AP13" s="588"/>
      <c r="AQ13" s="588"/>
      <c r="AR13" s="588"/>
      <c r="AS13" s="588"/>
      <c r="AT13" s="588"/>
      <c r="AU13" s="588"/>
      <c r="AV13" s="588"/>
    </row>
    <row r="14" spans="1:50" ht="45" customHeight="1" x14ac:dyDescent="0.2">
      <c r="A14" s="613"/>
      <c r="B14" s="590"/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S14" s="612"/>
      <c r="T14" s="600"/>
      <c r="U14" s="588"/>
      <c r="V14" s="588"/>
      <c r="W14" s="600"/>
      <c r="X14" s="588"/>
      <c r="Y14" s="588"/>
      <c r="Z14" s="600"/>
      <c r="AA14" s="588"/>
      <c r="AB14" s="588"/>
      <c r="AC14" s="600"/>
      <c r="AD14" s="588"/>
      <c r="AE14" s="588"/>
      <c r="AF14" s="40"/>
      <c r="AG14" s="612"/>
      <c r="AH14" s="588"/>
      <c r="AI14" s="588"/>
      <c r="AJ14" s="600"/>
      <c r="AK14" s="588"/>
      <c r="AL14" s="588"/>
      <c r="AM14" s="588"/>
      <c r="AN14" s="600"/>
      <c r="AO14" s="588"/>
      <c r="AP14" s="588"/>
      <c r="AQ14" s="600"/>
      <c r="AR14" s="588"/>
      <c r="AS14" s="588"/>
      <c r="AT14" s="600"/>
      <c r="AU14" s="588"/>
      <c r="AV14" s="588"/>
    </row>
    <row r="15" spans="1:50" ht="32.25" customHeight="1" x14ac:dyDescent="0.2">
      <c r="A15" s="300">
        <v>1</v>
      </c>
      <c r="B15" s="300">
        <v>2</v>
      </c>
      <c r="C15" s="300">
        <v>3</v>
      </c>
      <c r="D15" s="300">
        <v>4</v>
      </c>
      <c r="E15" s="300">
        <v>5</v>
      </c>
      <c r="F15" s="300">
        <v>6</v>
      </c>
      <c r="G15" s="300">
        <v>7</v>
      </c>
      <c r="H15" s="300">
        <v>8</v>
      </c>
      <c r="I15" s="300">
        <v>9</v>
      </c>
      <c r="J15" s="300">
        <v>10</v>
      </c>
      <c r="K15" s="300">
        <v>11</v>
      </c>
      <c r="L15" s="300">
        <v>12</v>
      </c>
      <c r="M15" s="300">
        <v>14</v>
      </c>
      <c r="N15" s="300">
        <v>15</v>
      </c>
      <c r="O15" s="300">
        <v>16</v>
      </c>
      <c r="P15" s="300">
        <v>17</v>
      </c>
      <c r="Q15" s="300">
        <v>18</v>
      </c>
      <c r="S15" s="41"/>
      <c r="T15" s="42"/>
      <c r="U15" s="43"/>
      <c r="V15" s="43"/>
      <c r="W15" s="42"/>
      <c r="X15" s="43"/>
      <c r="Y15" s="43"/>
      <c r="Z15" s="42"/>
      <c r="AA15" s="43"/>
      <c r="AB15" s="43"/>
      <c r="AC15" s="42"/>
      <c r="AD15" s="43"/>
      <c r="AE15" s="43"/>
      <c r="AF15" s="40"/>
      <c r="AG15" s="41"/>
      <c r="AH15" s="43"/>
      <c r="AI15" s="43"/>
      <c r="AJ15" s="42"/>
      <c r="AK15" s="43"/>
      <c r="AL15" s="43"/>
      <c r="AM15" s="43"/>
      <c r="AN15" s="42"/>
      <c r="AO15" s="43"/>
      <c r="AP15" s="43"/>
      <c r="AQ15" s="42"/>
      <c r="AR15" s="43"/>
      <c r="AS15" s="43"/>
      <c r="AT15" s="42"/>
      <c r="AU15" s="43"/>
      <c r="AV15" s="43"/>
    </row>
    <row r="16" spans="1:50" ht="12.75" customHeight="1" x14ac:dyDescent="0.2">
      <c r="A16" s="589" t="s">
        <v>67</v>
      </c>
      <c r="B16" s="589"/>
      <c r="C16" s="589"/>
      <c r="D16" s="589"/>
      <c r="E16" s="589"/>
      <c r="F16" s="589"/>
      <c r="G16" s="589"/>
      <c r="H16" s="589"/>
      <c r="I16" s="589"/>
      <c r="J16" s="589"/>
      <c r="K16" s="589"/>
      <c r="L16" s="589"/>
      <c r="M16" s="589"/>
      <c r="N16" s="589"/>
      <c r="O16" s="589"/>
      <c r="P16" s="589"/>
      <c r="Q16" s="589"/>
      <c r="R16" s="123"/>
      <c r="S16" s="596"/>
      <c r="T16" s="597"/>
      <c r="U16" s="597"/>
      <c r="V16" s="597"/>
      <c r="W16" s="597"/>
      <c r="X16" s="597"/>
      <c r="Y16" s="597"/>
      <c r="Z16" s="597"/>
      <c r="AA16" s="597"/>
      <c r="AB16" s="597"/>
      <c r="AC16" s="597"/>
      <c r="AD16" s="597"/>
      <c r="AE16" s="597"/>
      <c r="AF16" s="304"/>
      <c r="AG16" s="598"/>
      <c r="AH16" s="599"/>
      <c r="AI16" s="599"/>
      <c r="AJ16" s="599"/>
      <c r="AK16" s="599"/>
      <c r="AL16" s="599"/>
      <c r="AM16" s="599"/>
      <c r="AN16" s="599"/>
      <c r="AO16" s="599"/>
      <c r="AP16" s="599"/>
      <c r="AQ16" s="599"/>
      <c r="AR16" s="599"/>
      <c r="AS16" s="599"/>
      <c r="AT16" s="599"/>
      <c r="AU16" s="599"/>
      <c r="AV16" s="599"/>
      <c r="AW16" s="40"/>
      <c r="AX16" s="40"/>
    </row>
    <row r="17" spans="1:52" x14ac:dyDescent="0.2">
      <c r="A17" s="48" t="s">
        <v>69</v>
      </c>
      <c r="B17" s="124" t="s">
        <v>468</v>
      </c>
      <c r="C17" s="125" t="s">
        <v>108</v>
      </c>
      <c r="D17" s="126">
        <v>2.699E-3</v>
      </c>
      <c r="E17" s="509">
        <v>12.06</v>
      </c>
      <c r="F17" s="127">
        <v>150870.6</v>
      </c>
      <c r="G17" s="126">
        <v>4.8899999999999999E-2</v>
      </c>
      <c r="H17" s="48"/>
      <c r="I17" s="48"/>
      <c r="J17" s="48"/>
      <c r="K17" s="102">
        <v>12510</v>
      </c>
      <c r="L17" s="103">
        <f>M17/K17</f>
        <v>12.920495603517185</v>
      </c>
      <c r="M17" s="103">
        <v>161635.4</v>
      </c>
      <c r="N17" s="104">
        <v>0</v>
      </c>
      <c r="O17" s="103">
        <v>0</v>
      </c>
      <c r="P17" s="103">
        <v>0</v>
      </c>
      <c r="Q17" s="104">
        <v>0</v>
      </c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5"/>
      <c r="AG17" s="305"/>
      <c r="AH17" s="305"/>
      <c r="AI17" s="305"/>
      <c r="AJ17" s="305"/>
      <c r="AK17" s="305"/>
      <c r="AL17" s="305"/>
      <c r="AM17" s="305"/>
      <c r="AN17" s="305"/>
      <c r="AO17" s="305"/>
      <c r="AP17" s="305"/>
      <c r="AQ17" s="305"/>
      <c r="AR17" s="305"/>
      <c r="AS17" s="305"/>
      <c r="AT17" s="305"/>
      <c r="AU17" s="305"/>
      <c r="AV17" s="305"/>
      <c r="AW17" s="303"/>
      <c r="AX17" s="303"/>
      <c r="AY17" s="301"/>
      <c r="AZ17" s="301"/>
    </row>
    <row r="18" spans="1:52" ht="12.75" customHeight="1" x14ac:dyDescent="0.2">
      <c r="A18" s="48" t="s">
        <v>73</v>
      </c>
      <c r="B18" s="124" t="s">
        <v>472</v>
      </c>
      <c r="C18" s="125" t="s">
        <v>134</v>
      </c>
      <c r="D18" s="126">
        <v>4.8999999999999998E-3</v>
      </c>
      <c r="E18" s="509">
        <v>0.70630000000000004</v>
      </c>
      <c r="F18" s="127">
        <v>36727.599999999999</v>
      </c>
      <c r="G18" s="126">
        <v>1.1900000000000001E-2</v>
      </c>
      <c r="H18" s="48"/>
      <c r="I18" s="48"/>
      <c r="J18" s="48"/>
      <c r="K18" s="102">
        <v>1103</v>
      </c>
      <c r="L18" s="103">
        <f t="shared" ref="L18:L30" si="0">M18/K18</f>
        <v>0.79999999999999993</v>
      </c>
      <c r="M18" s="103">
        <v>882.4</v>
      </c>
      <c r="N18" s="104">
        <f>'Prilog 2'!F34</f>
        <v>4.7753680815474531E-3</v>
      </c>
      <c r="O18" s="103">
        <f>'Prilog 2'!H34</f>
        <v>0.76</v>
      </c>
      <c r="P18" s="103">
        <v>38681.72</v>
      </c>
      <c r="Q18" s="104">
        <v>1.52E-2</v>
      </c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  <c r="AP18" s="305"/>
      <c r="AQ18" s="305"/>
      <c r="AR18" s="305"/>
      <c r="AS18" s="305"/>
      <c r="AT18" s="305"/>
      <c r="AU18" s="305"/>
      <c r="AV18" s="305"/>
      <c r="AW18" s="302"/>
      <c r="AX18" s="302"/>
      <c r="AY18" s="301"/>
      <c r="AZ18" s="301"/>
    </row>
    <row r="19" spans="1:52" x14ac:dyDescent="0.2">
      <c r="A19" s="48" t="s">
        <v>76</v>
      </c>
      <c r="B19" s="124" t="s">
        <v>491</v>
      </c>
      <c r="C19" s="124" t="s">
        <v>455</v>
      </c>
      <c r="D19" s="126">
        <v>0</v>
      </c>
      <c r="E19" s="509">
        <v>0</v>
      </c>
      <c r="F19" s="127">
        <v>0</v>
      </c>
      <c r="G19" s="126">
        <v>0</v>
      </c>
      <c r="H19" s="102">
        <v>4000</v>
      </c>
      <c r="I19" s="105">
        <f>J19/H19</f>
        <v>27.2</v>
      </c>
      <c r="J19" s="105">
        <v>108800</v>
      </c>
      <c r="K19" s="102">
        <v>842</v>
      </c>
      <c r="L19" s="103">
        <v>33</v>
      </c>
      <c r="M19" s="103">
        <v>27786</v>
      </c>
      <c r="N19" s="104">
        <f>'Prilog 2'!F16</f>
        <v>3.6736923609534199E-4</v>
      </c>
      <c r="O19" s="103">
        <f>'Prilog 2'!H16</f>
        <v>31.628799999999998</v>
      </c>
      <c r="P19" s="103">
        <f>'Prilog 2'!I16</f>
        <v>99883.75039999999</v>
      </c>
      <c r="Q19" s="104">
        <f>'Prilog 2'!J16</f>
        <v>4.2554749113631177E-2</v>
      </c>
      <c r="R19" s="320"/>
      <c r="S19" s="320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5"/>
      <c r="AG19" s="305"/>
      <c r="AH19" s="305"/>
      <c r="AI19" s="305"/>
      <c r="AJ19" s="305"/>
      <c r="AK19" s="305"/>
      <c r="AL19" s="305"/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2"/>
      <c r="AX19" s="302"/>
      <c r="AY19" s="301"/>
      <c r="AZ19" s="301"/>
    </row>
    <row r="20" spans="1:52" x14ac:dyDescent="0.2">
      <c r="A20" s="48" t="s">
        <v>79</v>
      </c>
      <c r="B20" s="124" t="s">
        <v>475</v>
      </c>
      <c r="C20" s="125" t="s">
        <v>460</v>
      </c>
      <c r="D20" s="126">
        <v>2.9829545454545455E-8</v>
      </c>
      <c r="E20" s="509">
        <v>116.9</v>
      </c>
      <c r="F20" s="127">
        <v>24549</v>
      </c>
      <c r="G20" s="126">
        <v>7.9575421415211383E-3</v>
      </c>
      <c r="H20" s="48"/>
      <c r="I20" s="48"/>
      <c r="J20" s="48"/>
      <c r="K20" s="102">
        <v>210</v>
      </c>
      <c r="L20" s="103">
        <f t="shared" si="0"/>
        <v>118.01755323809522</v>
      </c>
      <c r="M20" s="103">
        <v>24783.686179999997</v>
      </c>
      <c r="N20" s="104">
        <v>0</v>
      </c>
      <c r="O20" s="103">
        <v>0</v>
      </c>
      <c r="P20" s="103">
        <v>0</v>
      </c>
      <c r="Q20" s="104">
        <v>0</v>
      </c>
      <c r="R20" s="320"/>
      <c r="S20" s="320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5"/>
      <c r="AG20" s="305"/>
      <c r="AH20" s="305"/>
      <c r="AI20" s="305"/>
      <c r="AJ20" s="305"/>
      <c r="AK20" s="305"/>
      <c r="AL20" s="305"/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1"/>
      <c r="AX20" s="301"/>
      <c r="AY20" s="301"/>
      <c r="AZ20" s="301"/>
    </row>
    <row r="21" spans="1:52" x14ac:dyDescent="0.2">
      <c r="A21" s="48" t="s">
        <v>82</v>
      </c>
      <c r="B21" s="124" t="s">
        <v>492</v>
      </c>
      <c r="C21" s="124" t="s">
        <v>111</v>
      </c>
      <c r="D21" s="126">
        <v>5.7402000000000002E-2</v>
      </c>
      <c r="E21" s="509">
        <v>1</v>
      </c>
      <c r="F21" s="127">
        <v>160500</v>
      </c>
      <c r="G21" s="126">
        <v>5.1999999999999998E-2</v>
      </c>
      <c r="H21" s="48"/>
      <c r="I21" s="48"/>
      <c r="J21" s="48"/>
      <c r="K21" s="102">
        <v>1700</v>
      </c>
      <c r="L21" s="103">
        <f t="shared" si="0"/>
        <v>1.0352941176470589</v>
      </c>
      <c r="M21" s="103">
        <v>1760</v>
      </c>
      <c r="N21" s="104">
        <f>'Prilog 2'!F24</f>
        <v>5.6794406394735431E-2</v>
      </c>
      <c r="O21" s="103">
        <f>'Prilog 2'!H24</f>
        <v>1.2</v>
      </c>
      <c r="P21" s="103">
        <f>'Prilog 2'!I24</f>
        <v>190560</v>
      </c>
      <c r="Q21" s="104">
        <f>'Prilog 2'!J24</f>
        <v>8.1186709135558838E-2</v>
      </c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2"/>
      <c r="AG21" s="302"/>
      <c r="AH21" s="302"/>
      <c r="AI21" s="302"/>
      <c r="AJ21" s="302"/>
      <c r="AK21" s="302"/>
      <c r="AL21" s="302"/>
      <c r="AM21" s="302"/>
      <c r="AN21" s="302"/>
      <c r="AO21" s="302"/>
      <c r="AP21" s="302"/>
      <c r="AQ21" s="302"/>
      <c r="AR21" s="302"/>
      <c r="AS21" s="302"/>
      <c r="AT21" s="302"/>
      <c r="AU21" s="302"/>
      <c r="AV21" s="302"/>
      <c r="AW21" s="301"/>
      <c r="AX21" s="301"/>
      <c r="AY21" s="301"/>
      <c r="AZ21" s="301"/>
    </row>
    <row r="22" spans="1:52" x14ac:dyDescent="0.2">
      <c r="A22" s="48" t="s">
        <v>85</v>
      </c>
      <c r="B22" s="124" t="s">
        <v>488</v>
      </c>
      <c r="C22" s="125" t="s">
        <v>92</v>
      </c>
      <c r="D22" s="126">
        <v>6.3745954522361129E-5</v>
      </c>
      <c r="E22" s="509">
        <v>141.8142</v>
      </c>
      <c r="F22" s="127">
        <v>28362.84</v>
      </c>
      <c r="G22" s="126">
        <v>9.1999999999999998E-3</v>
      </c>
      <c r="H22" s="48"/>
      <c r="I22" s="103"/>
      <c r="J22" s="105"/>
      <c r="K22" s="102">
        <v>73</v>
      </c>
      <c r="L22" s="103">
        <f t="shared" si="0"/>
        <v>166.47260273972603</v>
      </c>
      <c r="M22" s="103">
        <v>12152.5</v>
      </c>
      <c r="N22" s="104">
        <f>'Prilog 2'!F19</f>
        <v>4.0478681121699313E-5</v>
      </c>
      <c r="O22" s="103">
        <f>'Prilog 2'!H19</f>
        <v>202.40889999999999</v>
      </c>
      <c r="P22" s="103">
        <f>'Prilog 2'!I19</f>
        <v>25705.9303</v>
      </c>
      <c r="Q22" s="104">
        <f>'Prilog 2'!J19</f>
        <v>1.095182559994253E-2</v>
      </c>
      <c r="R22" s="303"/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2"/>
      <c r="AG22" s="302"/>
      <c r="AH22" s="302"/>
      <c r="AI22" s="302"/>
      <c r="AJ22" s="302"/>
      <c r="AK22" s="302"/>
      <c r="AL22" s="302"/>
      <c r="AM22" s="302"/>
      <c r="AN22" s="302"/>
      <c r="AO22" s="302"/>
      <c r="AP22" s="302"/>
      <c r="AQ22" s="302"/>
      <c r="AR22" s="302"/>
      <c r="AS22" s="302"/>
      <c r="AT22" s="302"/>
      <c r="AU22" s="302"/>
      <c r="AV22" s="302"/>
      <c r="AW22" s="301"/>
      <c r="AX22" s="301"/>
      <c r="AY22" s="301"/>
      <c r="AZ22" s="301"/>
    </row>
    <row r="23" spans="1:52" x14ac:dyDescent="0.2">
      <c r="A23" s="306" t="s">
        <v>88</v>
      </c>
      <c r="B23" s="307" t="s">
        <v>480</v>
      </c>
      <c r="C23" s="308" t="s">
        <v>117</v>
      </c>
      <c r="D23" s="510">
        <v>8.8679290565675476E-3</v>
      </c>
      <c r="E23" s="511">
        <v>14.27</v>
      </c>
      <c r="F23" s="512">
        <v>73818.709999999992</v>
      </c>
      <c r="G23" s="510">
        <v>2.3900000000000001E-2</v>
      </c>
      <c r="H23" s="309"/>
      <c r="I23" s="310"/>
      <c r="J23" s="310"/>
      <c r="K23" s="309">
        <v>10</v>
      </c>
      <c r="L23" s="103">
        <f t="shared" si="0"/>
        <v>19</v>
      </c>
      <c r="M23" s="310">
        <v>190</v>
      </c>
      <c r="N23" s="513">
        <f>'Prilog 2'!F27</f>
        <v>8.8507863365664512E-3</v>
      </c>
      <c r="O23" s="310">
        <f>'Prilog 2'!H27</f>
        <v>17.37</v>
      </c>
      <c r="P23" s="310">
        <f>'Prilog 2'!I27</f>
        <v>89681.310000000012</v>
      </c>
      <c r="Q23" s="513">
        <f>'Prilog 2'!J27</f>
        <v>3.8208073204585878E-2</v>
      </c>
      <c r="R23" s="110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2"/>
      <c r="AG23" s="302"/>
      <c r="AH23" s="302"/>
      <c r="AI23" s="302"/>
      <c r="AJ23" s="302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1"/>
      <c r="AX23" s="301"/>
      <c r="AY23" s="301"/>
      <c r="AZ23" s="301"/>
    </row>
    <row r="24" spans="1:52" x14ac:dyDescent="0.2">
      <c r="A24" s="48" t="s">
        <v>90</v>
      </c>
      <c r="B24" s="48" t="s">
        <v>481</v>
      </c>
      <c r="C24" s="124" t="s">
        <v>74</v>
      </c>
      <c r="D24" s="126">
        <v>1.5758613839548758E-5</v>
      </c>
      <c r="E24" s="514">
        <v>13.750500000000001</v>
      </c>
      <c r="F24" s="127">
        <v>13750.5</v>
      </c>
      <c r="G24" s="126">
        <v>4.4999999999999997E-3</v>
      </c>
      <c r="H24" s="48"/>
      <c r="I24" s="103"/>
      <c r="J24" s="105"/>
      <c r="K24" s="102">
        <v>1000</v>
      </c>
      <c r="L24" s="103">
        <f t="shared" si="0"/>
        <v>14.02</v>
      </c>
      <c r="M24" s="103">
        <v>14020</v>
      </c>
      <c r="N24" s="104">
        <v>0</v>
      </c>
      <c r="O24" s="103">
        <v>0</v>
      </c>
      <c r="P24" s="103">
        <v>0</v>
      </c>
      <c r="Q24" s="104">
        <v>0</v>
      </c>
      <c r="R24" s="311"/>
      <c r="S24" s="311"/>
      <c r="T24" s="311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2"/>
      <c r="AW24" s="301"/>
      <c r="AX24" s="301"/>
      <c r="AY24" s="301"/>
      <c r="AZ24" s="301"/>
    </row>
    <row r="25" spans="1:52" x14ac:dyDescent="0.2">
      <c r="A25" s="48" t="s">
        <v>93</v>
      </c>
      <c r="B25" s="48" t="s">
        <v>140</v>
      </c>
      <c r="C25" s="124" t="s">
        <v>141</v>
      </c>
      <c r="D25" s="126">
        <v>6.6239999999999997E-3</v>
      </c>
      <c r="E25" s="514">
        <v>0.81</v>
      </c>
      <c r="F25" s="127">
        <v>21870</v>
      </c>
      <c r="G25" s="126">
        <v>7.1000000000000004E-3</v>
      </c>
      <c r="H25" s="48"/>
      <c r="I25" s="103"/>
      <c r="J25" s="105"/>
      <c r="K25" s="102">
        <v>17284</v>
      </c>
      <c r="L25" s="103">
        <f t="shared" si="0"/>
        <v>0.95420041657023846</v>
      </c>
      <c r="M25" s="103">
        <v>16492.400000000001</v>
      </c>
      <c r="N25" s="104">
        <f>'Prilog 2'!F37</f>
        <v>2.383561569902555E-3</v>
      </c>
      <c r="O25" s="103">
        <f>'Prilog 2'!H37</f>
        <v>0.81</v>
      </c>
      <c r="P25" s="103">
        <f>'Prilog 2'!I37</f>
        <v>7869.9600000000009</v>
      </c>
      <c r="Q25" s="104">
        <f>'Prilog 2'!J37</f>
        <v>3.3529395121142036E-3</v>
      </c>
      <c r="R25" s="301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2"/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302"/>
      <c r="AU25" s="302"/>
      <c r="AV25" s="302"/>
      <c r="AW25" s="301"/>
      <c r="AX25" s="301"/>
      <c r="AY25" s="301"/>
      <c r="AZ25" s="301"/>
    </row>
    <row r="26" spans="1:52" x14ac:dyDescent="0.2">
      <c r="A26" s="48" t="s">
        <v>99</v>
      </c>
      <c r="B26" s="48" t="s">
        <v>86</v>
      </c>
      <c r="C26" s="124" t="s">
        <v>87</v>
      </c>
      <c r="D26" s="126">
        <v>9.9546999999999997E-2</v>
      </c>
      <c r="E26" s="514">
        <v>6</v>
      </c>
      <c r="F26" s="127">
        <v>53400</v>
      </c>
      <c r="G26" s="126">
        <v>1.7299999999999999E-2</v>
      </c>
      <c r="H26" s="48"/>
      <c r="I26" s="103"/>
      <c r="J26" s="105"/>
      <c r="K26" s="102">
        <v>500</v>
      </c>
      <c r="L26" s="103">
        <f t="shared" si="0"/>
        <v>8</v>
      </c>
      <c r="M26" s="103">
        <v>4000</v>
      </c>
      <c r="N26" s="104">
        <f>'Prilog 2'!F25</f>
        <v>9.3954476818969859E-2</v>
      </c>
      <c r="O26" s="103">
        <f>'Prilog 2'!H25</f>
        <v>8</v>
      </c>
      <c r="P26" s="103">
        <f>'Prilog 2'!I25</f>
        <v>67200</v>
      </c>
      <c r="Q26" s="104">
        <f>'Prilog 2'!J25</f>
        <v>2.8630073750574903E-2</v>
      </c>
      <c r="R26" s="301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  <c r="AE26" s="302"/>
      <c r="AF26" s="302"/>
      <c r="AG26" s="302"/>
      <c r="AH26" s="302"/>
      <c r="AI26" s="302"/>
      <c r="AJ26" s="302"/>
      <c r="AK26" s="302"/>
      <c r="AL26" s="302"/>
      <c r="AM26" s="302"/>
      <c r="AN26" s="302"/>
      <c r="AO26" s="302"/>
      <c r="AP26" s="302"/>
      <c r="AQ26" s="302"/>
      <c r="AR26" s="302"/>
      <c r="AS26" s="302"/>
      <c r="AT26" s="302"/>
      <c r="AU26" s="302"/>
      <c r="AV26" s="302"/>
      <c r="AW26" s="301"/>
      <c r="AX26" s="301"/>
      <c r="AY26" s="301"/>
      <c r="AZ26" s="301"/>
    </row>
    <row r="27" spans="1:52" x14ac:dyDescent="0.2">
      <c r="A27" s="48" t="s">
        <v>102</v>
      </c>
      <c r="B27" s="48" t="s">
        <v>494</v>
      </c>
      <c r="C27" s="124" t="s">
        <v>89</v>
      </c>
      <c r="D27" s="126">
        <v>2.823E-3</v>
      </c>
      <c r="E27" s="514">
        <v>200</v>
      </c>
      <c r="F27" s="127">
        <v>326800</v>
      </c>
      <c r="G27" s="126">
        <v>0.10589999999999999</v>
      </c>
      <c r="H27" s="48"/>
      <c r="I27" s="103"/>
      <c r="J27" s="105"/>
      <c r="K27" s="102">
        <v>1634</v>
      </c>
      <c r="L27" s="103">
        <f t="shared" si="0"/>
        <v>169</v>
      </c>
      <c r="M27" s="103">
        <v>276146</v>
      </c>
      <c r="N27" s="104">
        <v>0</v>
      </c>
      <c r="O27" s="103">
        <v>0</v>
      </c>
      <c r="P27" s="103">
        <v>0</v>
      </c>
      <c r="Q27" s="104">
        <v>0</v>
      </c>
      <c r="R27" s="301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2"/>
      <c r="AH27" s="302"/>
      <c r="AI27" s="302"/>
      <c r="AJ27" s="302"/>
      <c r="AK27" s="302"/>
      <c r="AL27" s="302"/>
      <c r="AM27" s="302"/>
      <c r="AN27" s="302"/>
      <c r="AO27" s="302"/>
      <c r="AP27" s="302"/>
      <c r="AQ27" s="302"/>
      <c r="AR27" s="302"/>
      <c r="AS27" s="302"/>
      <c r="AT27" s="302"/>
      <c r="AU27" s="302"/>
      <c r="AV27" s="302"/>
      <c r="AW27" s="301"/>
      <c r="AX27" s="301"/>
      <c r="AY27" s="301"/>
      <c r="AZ27" s="301"/>
    </row>
    <row r="28" spans="1:52" x14ac:dyDescent="0.2">
      <c r="A28" s="48" t="s">
        <v>107</v>
      </c>
      <c r="B28" s="48" t="s">
        <v>495</v>
      </c>
      <c r="C28" s="124" t="s">
        <v>147</v>
      </c>
      <c r="D28" s="126">
        <v>0</v>
      </c>
      <c r="E28" s="514">
        <v>415.12</v>
      </c>
      <c r="F28" s="127">
        <v>29058.400000000001</v>
      </c>
      <c r="G28" s="126">
        <v>9.4000000000000004E-3</v>
      </c>
      <c r="H28" s="48"/>
      <c r="I28" s="103"/>
      <c r="J28" s="105"/>
      <c r="K28" s="102">
        <v>70</v>
      </c>
      <c r="L28" s="103">
        <f t="shared" si="0"/>
        <v>369.65186999999997</v>
      </c>
      <c r="M28" s="103">
        <v>25875.6309</v>
      </c>
      <c r="N28" s="104">
        <v>0</v>
      </c>
      <c r="O28" s="103">
        <v>0</v>
      </c>
      <c r="P28" s="103">
        <v>0</v>
      </c>
      <c r="Q28" s="104">
        <v>0</v>
      </c>
      <c r="R28" s="301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2"/>
      <c r="AF28" s="302"/>
      <c r="AG28" s="302"/>
      <c r="AH28" s="302"/>
      <c r="AI28" s="302"/>
      <c r="AJ28" s="302"/>
      <c r="AK28" s="302"/>
      <c r="AL28" s="302"/>
      <c r="AM28" s="302"/>
      <c r="AN28" s="302"/>
      <c r="AO28" s="302"/>
      <c r="AP28" s="302"/>
      <c r="AQ28" s="302"/>
      <c r="AR28" s="302"/>
      <c r="AS28" s="302"/>
      <c r="AT28" s="302"/>
      <c r="AU28" s="302"/>
      <c r="AV28" s="302"/>
      <c r="AW28" s="301"/>
      <c r="AX28" s="301"/>
      <c r="AY28" s="301"/>
      <c r="AZ28" s="301"/>
    </row>
    <row r="29" spans="1:52" x14ac:dyDescent="0.2">
      <c r="A29" s="48" t="s">
        <v>109</v>
      </c>
      <c r="B29" s="48" t="s">
        <v>496</v>
      </c>
      <c r="C29" s="124" t="s">
        <v>146</v>
      </c>
      <c r="D29" s="126">
        <v>0</v>
      </c>
      <c r="E29" s="514">
        <v>356.7</v>
      </c>
      <c r="F29" s="127">
        <v>24969</v>
      </c>
      <c r="G29" s="126">
        <v>8.0999999999999996E-3</v>
      </c>
      <c r="H29" s="48"/>
      <c r="I29" s="103"/>
      <c r="J29" s="105"/>
      <c r="K29" s="102">
        <v>70</v>
      </c>
      <c r="L29" s="103">
        <f t="shared" si="0"/>
        <v>418.54761999999999</v>
      </c>
      <c r="M29" s="103">
        <v>29298.3334</v>
      </c>
      <c r="N29" s="104">
        <v>0</v>
      </c>
      <c r="O29" s="103">
        <v>0</v>
      </c>
      <c r="P29" s="103">
        <v>0</v>
      </c>
      <c r="Q29" s="104">
        <v>0</v>
      </c>
      <c r="R29" s="301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2"/>
      <c r="AE29" s="302"/>
      <c r="AF29" s="302"/>
      <c r="AG29" s="302"/>
      <c r="AH29" s="302"/>
      <c r="AI29" s="302"/>
      <c r="AJ29" s="302"/>
      <c r="AK29" s="302"/>
      <c r="AL29" s="302"/>
      <c r="AM29" s="302"/>
      <c r="AN29" s="302"/>
      <c r="AO29" s="302"/>
      <c r="AP29" s="302"/>
      <c r="AQ29" s="302"/>
      <c r="AR29" s="302"/>
      <c r="AS29" s="302"/>
      <c r="AT29" s="302"/>
      <c r="AU29" s="302"/>
      <c r="AV29" s="302"/>
      <c r="AW29" s="301"/>
      <c r="AX29" s="301"/>
      <c r="AY29" s="301"/>
      <c r="AZ29" s="301"/>
    </row>
    <row r="30" spans="1:52" x14ac:dyDescent="0.2">
      <c r="A30" s="48" t="s">
        <v>112</v>
      </c>
      <c r="B30" s="48" t="s">
        <v>497</v>
      </c>
      <c r="C30" s="125" t="s">
        <v>461</v>
      </c>
      <c r="D30" s="126">
        <v>0</v>
      </c>
      <c r="E30" s="514">
        <v>1112.08</v>
      </c>
      <c r="F30" s="127">
        <v>22241.599999999999</v>
      </c>
      <c r="G30" s="126">
        <v>7.1999999999999998E-3</v>
      </c>
      <c r="H30" s="48"/>
      <c r="I30" s="103"/>
      <c r="J30" s="105"/>
      <c r="K30" s="102">
        <v>20</v>
      </c>
      <c r="L30" s="103">
        <f t="shared" si="0"/>
        <v>1264.268</v>
      </c>
      <c r="M30" s="103">
        <v>25285.360000000001</v>
      </c>
      <c r="N30" s="104">
        <v>0</v>
      </c>
      <c r="O30" s="103">
        <v>0</v>
      </c>
      <c r="P30" s="103">
        <v>0</v>
      </c>
      <c r="Q30" s="104">
        <v>0</v>
      </c>
      <c r="R30" s="301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  <c r="AE30" s="302"/>
      <c r="AF30" s="302"/>
      <c r="AG30" s="302"/>
      <c r="AH30" s="302"/>
      <c r="AI30" s="302"/>
      <c r="AJ30" s="302"/>
      <c r="AK30" s="302"/>
      <c r="AL30" s="302"/>
      <c r="AM30" s="302"/>
      <c r="AN30" s="302"/>
      <c r="AO30" s="302"/>
      <c r="AP30" s="302"/>
      <c r="AQ30" s="302"/>
      <c r="AR30" s="302"/>
      <c r="AS30" s="302"/>
      <c r="AT30" s="302"/>
      <c r="AU30" s="302"/>
      <c r="AV30" s="302"/>
      <c r="AW30" s="301"/>
      <c r="AX30" s="301"/>
      <c r="AY30" s="301"/>
      <c r="AZ30" s="301"/>
    </row>
    <row r="31" spans="1:52" x14ac:dyDescent="0.2">
      <c r="A31" s="48" t="s">
        <v>115</v>
      </c>
      <c r="B31" s="48" t="s">
        <v>524</v>
      </c>
      <c r="C31" s="125" t="s">
        <v>525</v>
      </c>
      <c r="D31" s="126">
        <v>1.7152000000000001E-2</v>
      </c>
      <c r="E31" s="128">
        <v>1.4</v>
      </c>
      <c r="F31" s="127">
        <v>35910</v>
      </c>
      <c r="G31" s="126">
        <v>1.4286E-2</v>
      </c>
      <c r="H31" s="48"/>
      <c r="I31" s="103"/>
      <c r="J31" s="105"/>
      <c r="K31" s="102">
        <v>25650</v>
      </c>
      <c r="L31" s="103">
        <v>1.25</v>
      </c>
      <c r="M31" s="103">
        <v>32062.5</v>
      </c>
      <c r="N31" s="104">
        <v>0</v>
      </c>
      <c r="O31" s="103">
        <v>0</v>
      </c>
      <c r="P31" s="103">
        <v>0</v>
      </c>
      <c r="Q31" s="104">
        <v>0</v>
      </c>
      <c r="R31" s="301"/>
      <c r="S31" s="302"/>
      <c r="T31" s="302"/>
      <c r="U31" s="302"/>
      <c r="V31" s="302"/>
      <c r="W31" s="302"/>
      <c r="X31" s="302"/>
      <c r="Y31" s="302"/>
      <c r="Z31" s="302"/>
      <c r="AA31" s="302"/>
      <c r="AB31" s="302"/>
      <c r="AC31" s="302"/>
      <c r="AD31" s="302"/>
      <c r="AE31" s="302"/>
      <c r="AF31" s="302"/>
      <c r="AG31" s="302"/>
      <c r="AH31" s="302"/>
      <c r="AI31" s="302"/>
      <c r="AJ31" s="302"/>
      <c r="AK31" s="302"/>
      <c r="AL31" s="302"/>
      <c r="AM31" s="302"/>
      <c r="AN31" s="302"/>
      <c r="AO31" s="302"/>
      <c r="AP31" s="302"/>
      <c r="AQ31" s="302"/>
      <c r="AR31" s="302"/>
      <c r="AS31" s="302"/>
      <c r="AT31" s="302"/>
      <c r="AU31" s="302"/>
      <c r="AV31" s="302"/>
      <c r="AW31" s="301"/>
      <c r="AX31" s="301"/>
      <c r="AY31" s="301"/>
      <c r="AZ31" s="301"/>
    </row>
    <row r="32" spans="1:52" x14ac:dyDescent="0.2">
      <c r="A32" s="48"/>
      <c r="B32" s="124"/>
      <c r="C32" s="129"/>
      <c r="D32" s="126"/>
      <c r="E32" s="130"/>
      <c r="F32" s="127"/>
      <c r="G32" s="126"/>
      <c r="H32" s="48"/>
      <c r="I32" s="103"/>
      <c r="J32" s="105"/>
      <c r="K32" s="102"/>
      <c r="L32" s="103"/>
      <c r="M32" s="103"/>
      <c r="N32" s="104"/>
      <c r="O32" s="103"/>
      <c r="P32" s="103"/>
      <c r="Q32" s="104"/>
      <c r="R32" s="301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  <c r="AF32" s="302"/>
      <c r="AG32" s="302"/>
      <c r="AH32" s="302"/>
      <c r="AI32" s="302"/>
      <c r="AJ32" s="302"/>
      <c r="AK32" s="302"/>
      <c r="AL32" s="302"/>
      <c r="AM32" s="302"/>
      <c r="AN32" s="302"/>
      <c r="AO32" s="302"/>
      <c r="AP32" s="302"/>
      <c r="AQ32" s="302"/>
      <c r="AR32" s="302"/>
      <c r="AS32" s="302"/>
      <c r="AT32" s="302"/>
      <c r="AU32" s="302"/>
      <c r="AV32" s="302"/>
      <c r="AW32" s="301"/>
      <c r="AX32" s="301"/>
      <c r="AY32" s="301"/>
      <c r="AZ32" s="301"/>
    </row>
    <row r="33" spans="1:52" ht="12.75" customHeight="1" x14ac:dyDescent="0.2">
      <c r="A33" s="593"/>
      <c r="B33" s="594"/>
      <c r="C33" s="594"/>
      <c r="D33" s="594"/>
      <c r="E33" s="594"/>
      <c r="F33" s="594"/>
      <c r="G33" s="594"/>
      <c r="H33" s="594"/>
      <c r="I33" s="594"/>
      <c r="J33" s="594"/>
      <c r="K33" s="594"/>
      <c r="L33" s="594"/>
      <c r="M33" s="594"/>
      <c r="N33" s="594"/>
      <c r="O33" s="594"/>
      <c r="P33" s="594"/>
      <c r="Q33" s="595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</row>
    <row r="34" spans="1:52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103"/>
      <c r="N34" s="48"/>
      <c r="O34" s="48"/>
      <c r="P34" s="48"/>
      <c r="Q34" s="48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</row>
    <row r="35" spans="1:52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</row>
    <row r="36" spans="1:52" ht="12.75" customHeight="1" x14ac:dyDescent="0.2">
      <c r="A36" s="593" t="s">
        <v>330</v>
      </c>
      <c r="B36" s="594"/>
      <c r="C36" s="594"/>
      <c r="D36" s="594"/>
      <c r="E36" s="594"/>
      <c r="F36" s="594"/>
      <c r="G36" s="594"/>
      <c r="H36" s="594"/>
      <c r="I36" s="594"/>
      <c r="J36" s="594"/>
      <c r="K36" s="594"/>
      <c r="L36" s="594"/>
      <c r="M36" s="594"/>
      <c r="N36" s="594"/>
      <c r="O36" s="594"/>
      <c r="P36" s="594"/>
      <c r="Q36" s="595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</row>
    <row r="37" spans="1:52" ht="12.75" customHeight="1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</row>
    <row r="38" spans="1:52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</row>
    <row r="39" spans="1:52" ht="12.75" customHeight="1" x14ac:dyDescent="0.2">
      <c r="A39" s="593" t="s">
        <v>331</v>
      </c>
      <c r="B39" s="594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94"/>
      <c r="N39" s="594"/>
      <c r="O39" s="594"/>
      <c r="P39" s="594"/>
      <c r="Q39" s="595"/>
    </row>
    <row r="40" spans="1:52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</row>
    <row r="41" spans="1:52" ht="12.75" customHeight="1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</row>
    <row r="42" spans="1:52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</row>
    <row r="43" spans="1:52" x14ac:dyDescent="0.2">
      <c r="A43" s="590" t="s">
        <v>315</v>
      </c>
      <c r="B43" s="590" t="s">
        <v>318</v>
      </c>
      <c r="C43" s="590"/>
      <c r="D43" s="590"/>
      <c r="E43" s="591"/>
      <c r="F43" s="591"/>
      <c r="G43" s="590" t="s">
        <v>319</v>
      </c>
      <c r="H43" s="590"/>
      <c r="I43" s="590"/>
      <c r="J43" s="590"/>
      <c r="K43" s="590"/>
      <c r="L43" s="590"/>
      <c r="M43" s="590" t="s">
        <v>320</v>
      </c>
      <c r="N43" s="590"/>
      <c r="O43" s="590"/>
      <c r="P43" s="592"/>
      <c r="Q43" s="45"/>
    </row>
    <row r="44" spans="1:52" x14ac:dyDescent="0.2">
      <c r="A44" s="590"/>
      <c r="B44" s="591"/>
      <c r="C44" s="591"/>
      <c r="D44" s="591"/>
      <c r="E44" s="591"/>
      <c r="F44" s="591"/>
      <c r="G44" s="590" t="s">
        <v>332</v>
      </c>
      <c r="H44" s="590"/>
      <c r="I44" s="590"/>
      <c r="J44" s="590" t="s">
        <v>333</v>
      </c>
      <c r="K44" s="591"/>
      <c r="L44" s="591"/>
      <c r="M44" s="590"/>
      <c r="N44" s="590"/>
      <c r="O44" s="590"/>
      <c r="P44" s="592"/>
      <c r="Q44" s="45"/>
    </row>
    <row r="45" spans="1:52" x14ac:dyDescent="0.2">
      <c r="A45" s="590"/>
      <c r="B45" s="590" t="s">
        <v>334</v>
      </c>
      <c r="C45" s="590" t="s">
        <v>335</v>
      </c>
      <c r="D45" s="590" t="s">
        <v>336</v>
      </c>
      <c r="E45" s="590" t="s">
        <v>337</v>
      </c>
      <c r="F45" s="590" t="s">
        <v>326</v>
      </c>
      <c r="G45" s="590" t="s">
        <v>335</v>
      </c>
      <c r="H45" s="590" t="s">
        <v>336</v>
      </c>
      <c r="I45" s="590" t="s">
        <v>337</v>
      </c>
      <c r="J45" s="590" t="s">
        <v>335</v>
      </c>
      <c r="K45" s="590" t="s">
        <v>336</v>
      </c>
      <c r="L45" s="590" t="s">
        <v>337</v>
      </c>
      <c r="M45" s="590" t="s">
        <v>335</v>
      </c>
      <c r="N45" s="590" t="s">
        <v>336</v>
      </c>
      <c r="O45" s="590" t="s">
        <v>337</v>
      </c>
      <c r="P45" s="590" t="s">
        <v>326</v>
      </c>
      <c r="Q45" s="45"/>
    </row>
    <row r="46" spans="1:52" ht="26.25" customHeight="1" x14ac:dyDescent="0.2">
      <c r="A46" s="590"/>
      <c r="B46" s="590"/>
      <c r="C46" s="590"/>
      <c r="D46" s="591"/>
      <c r="E46" s="590"/>
      <c r="F46" s="590"/>
      <c r="G46" s="590"/>
      <c r="H46" s="591"/>
      <c r="I46" s="590"/>
      <c r="J46" s="590"/>
      <c r="K46" s="591"/>
      <c r="L46" s="590"/>
      <c r="M46" s="590"/>
      <c r="N46" s="591"/>
      <c r="O46" s="590"/>
      <c r="P46" s="590"/>
      <c r="Q46" s="45"/>
    </row>
    <row r="47" spans="1:52" x14ac:dyDescent="0.2">
      <c r="A47" s="117">
        <v>1</v>
      </c>
      <c r="B47" s="117">
        <v>2</v>
      </c>
      <c r="C47" s="117">
        <v>3</v>
      </c>
      <c r="D47" s="122">
        <v>4</v>
      </c>
      <c r="E47" s="117">
        <v>5</v>
      </c>
      <c r="F47" s="117">
        <v>6</v>
      </c>
      <c r="G47" s="117">
        <v>7</v>
      </c>
      <c r="H47" s="122">
        <v>8</v>
      </c>
      <c r="I47" s="117">
        <v>9</v>
      </c>
      <c r="J47" s="117">
        <v>10</v>
      </c>
      <c r="K47" s="122">
        <v>11</v>
      </c>
      <c r="L47" s="117">
        <v>12</v>
      </c>
      <c r="M47" s="117">
        <v>13</v>
      </c>
      <c r="N47" s="122">
        <v>14</v>
      </c>
      <c r="O47" s="117">
        <v>15</v>
      </c>
      <c r="P47" s="117">
        <v>16</v>
      </c>
      <c r="Q47" s="45"/>
    </row>
    <row r="48" spans="1:52" x14ac:dyDescent="0.2">
      <c r="A48" s="589" t="s">
        <v>338</v>
      </c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92"/>
      <c r="Q48" s="45"/>
    </row>
    <row r="49" spans="1:19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5"/>
    </row>
    <row r="50" spans="1:19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5"/>
    </row>
    <row r="51" spans="1:19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</row>
    <row r="52" spans="1:19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123"/>
      <c r="P52" s="123"/>
      <c r="Q52" s="45"/>
    </row>
    <row r="53" spans="1:19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123"/>
      <c r="P53" s="123"/>
      <c r="Q53" s="45"/>
    </row>
    <row r="54" spans="1:19" x14ac:dyDescent="0.2">
      <c r="A54" s="590" t="s">
        <v>315</v>
      </c>
      <c r="B54" s="590" t="s">
        <v>318</v>
      </c>
      <c r="C54" s="591"/>
      <c r="D54" s="591"/>
      <c r="E54" s="590" t="s">
        <v>319</v>
      </c>
      <c r="F54" s="590"/>
      <c r="G54" s="590"/>
      <c r="H54" s="590"/>
      <c r="I54" s="590"/>
      <c r="J54" s="590"/>
      <c r="K54" s="590" t="s">
        <v>320</v>
      </c>
      <c r="L54" s="590"/>
      <c r="M54" s="590"/>
      <c r="N54" s="45"/>
      <c r="O54" s="45"/>
      <c r="P54" s="45"/>
      <c r="Q54" s="45"/>
    </row>
    <row r="55" spans="1:19" x14ac:dyDescent="0.2">
      <c r="A55" s="590"/>
      <c r="B55" s="591"/>
      <c r="C55" s="591"/>
      <c r="D55" s="591"/>
      <c r="E55" s="590" t="s">
        <v>223</v>
      </c>
      <c r="F55" s="590"/>
      <c r="G55" s="590"/>
      <c r="H55" s="590" t="s">
        <v>339</v>
      </c>
      <c r="I55" s="591"/>
      <c r="J55" s="591"/>
      <c r="K55" s="590"/>
      <c r="L55" s="590"/>
      <c r="M55" s="590"/>
      <c r="N55" s="45"/>
      <c r="O55" s="45"/>
      <c r="P55" s="45"/>
      <c r="Q55" s="45"/>
    </row>
    <row r="56" spans="1:19" x14ac:dyDescent="0.2">
      <c r="A56" s="590"/>
      <c r="B56" s="590" t="s">
        <v>340</v>
      </c>
      <c r="C56" s="590" t="s">
        <v>341</v>
      </c>
      <c r="D56" s="590" t="s">
        <v>326</v>
      </c>
      <c r="E56" s="590" t="s">
        <v>340</v>
      </c>
      <c r="F56" s="590" t="s">
        <v>342</v>
      </c>
      <c r="G56" s="590" t="s">
        <v>326</v>
      </c>
      <c r="H56" s="590" t="s">
        <v>340</v>
      </c>
      <c r="I56" s="590" t="s">
        <v>342</v>
      </c>
      <c r="J56" s="590" t="s">
        <v>326</v>
      </c>
      <c r="K56" s="590" t="s">
        <v>340</v>
      </c>
      <c r="L56" s="590" t="s">
        <v>341</v>
      </c>
      <c r="M56" s="590" t="s">
        <v>326</v>
      </c>
      <c r="N56" s="45"/>
      <c r="O56" s="45"/>
      <c r="P56" s="45"/>
      <c r="Q56" s="45"/>
    </row>
    <row r="57" spans="1:19" x14ac:dyDescent="0.2">
      <c r="A57" s="590"/>
      <c r="B57" s="591"/>
      <c r="C57" s="590"/>
      <c r="D57" s="590"/>
      <c r="E57" s="591"/>
      <c r="F57" s="590"/>
      <c r="G57" s="590"/>
      <c r="H57" s="591"/>
      <c r="I57" s="590"/>
      <c r="J57" s="590"/>
      <c r="K57" s="591"/>
      <c r="L57" s="590"/>
      <c r="M57" s="590"/>
      <c r="N57" s="45"/>
      <c r="O57" s="45"/>
      <c r="P57" s="45"/>
      <c r="Q57" s="45"/>
    </row>
    <row r="58" spans="1:19" x14ac:dyDescent="0.2">
      <c r="A58" s="117">
        <v>1</v>
      </c>
      <c r="B58" s="122">
        <v>2</v>
      </c>
      <c r="C58" s="117">
        <v>3</v>
      </c>
      <c r="D58" s="117">
        <v>4</v>
      </c>
      <c r="E58" s="122">
        <v>5</v>
      </c>
      <c r="F58" s="117">
        <v>6</v>
      </c>
      <c r="G58" s="117">
        <v>7</v>
      </c>
      <c r="H58" s="122">
        <v>8</v>
      </c>
      <c r="I58" s="117">
        <v>9</v>
      </c>
      <c r="J58" s="117">
        <v>10</v>
      </c>
      <c r="K58" s="122">
        <v>11</v>
      </c>
      <c r="L58" s="117">
        <v>12</v>
      </c>
      <c r="M58" s="117">
        <v>13</v>
      </c>
      <c r="N58" s="45"/>
      <c r="O58" s="45"/>
      <c r="P58" s="45"/>
      <c r="Q58" s="45"/>
    </row>
    <row r="59" spans="1:19" x14ac:dyDescent="0.2">
      <c r="A59" s="589" t="s">
        <v>181</v>
      </c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45"/>
      <c r="O59" s="45"/>
      <c r="P59" s="45"/>
      <c r="Q59" s="45"/>
    </row>
    <row r="60" spans="1:19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5"/>
      <c r="O60" s="45"/>
      <c r="P60" s="45"/>
      <c r="Q60" s="45"/>
    </row>
    <row r="61" spans="1:19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5"/>
      <c r="O61" s="45"/>
      <c r="P61" s="45"/>
      <c r="Q61" s="45"/>
    </row>
    <row r="62" spans="1:19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</row>
    <row r="63" spans="1:19" x14ac:dyDescent="0.2">
      <c r="A63" s="98" t="str">
        <f>'Prilog 2'!B132</f>
        <v>Datum izvještaja: 15.02.2026. godine</v>
      </c>
      <c r="B63" s="45"/>
      <c r="C63" s="45"/>
      <c r="D63" s="45"/>
      <c r="E63" s="45"/>
      <c r="F63" s="119" t="s">
        <v>311</v>
      </c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</row>
    <row r="64" spans="1:19" x14ac:dyDescent="0.2">
      <c r="A64" s="45" t="s">
        <v>467</v>
      </c>
      <c r="B64" s="45"/>
      <c r="C64" s="45"/>
      <c r="D64" s="45"/>
      <c r="E64" s="45"/>
      <c r="F64" s="119" t="s">
        <v>312</v>
      </c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</row>
    <row r="65" spans="1:19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</row>
    <row r="66" spans="1:19" x14ac:dyDescent="0.2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</row>
    <row r="67" spans="1:19" x14ac:dyDescent="0.2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</row>
    <row r="68" spans="1:19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</row>
    <row r="69" spans="1:19" x14ac:dyDescent="0.2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</row>
    <row r="70" spans="1:19" x14ac:dyDescent="0.2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</row>
    <row r="71" spans="1:19" x14ac:dyDescent="0.2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</row>
    <row r="72" spans="1:19" x14ac:dyDescent="0.2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</row>
    <row r="73" spans="1:19" x14ac:dyDescent="0.2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</row>
    <row r="74" spans="1:19" x14ac:dyDescent="0.2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</row>
    <row r="75" spans="1:19" x14ac:dyDescent="0.2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</row>
    <row r="76" spans="1:19" x14ac:dyDescent="0.2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</row>
  </sheetData>
  <mergeCells count="119">
    <mergeCell ref="A1:B1"/>
    <mergeCell ref="C1:D1"/>
    <mergeCell ref="A2:B2"/>
    <mergeCell ref="C2:D2"/>
    <mergeCell ref="A3:B3"/>
    <mergeCell ref="C3:D3"/>
    <mergeCell ref="A4:B4"/>
    <mergeCell ref="C4:D4"/>
    <mergeCell ref="A5:B5"/>
    <mergeCell ref="A6:B6"/>
    <mergeCell ref="A8:Q9"/>
    <mergeCell ref="A11:A14"/>
    <mergeCell ref="B11:B14"/>
    <mergeCell ref="C11:C14"/>
    <mergeCell ref="D11:G12"/>
    <mergeCell ref="H11:M11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AH11:AL12"/>
    <mergeCell ref="AM11:AR11"/>
    <mergeCell ref="AS11:AV12"/>
    <mergeCell ref="H12:J12"/>
    <mergeCell ref="K12:M12"/>
    <mergeCell ref="W12:Y12"/>
    <mergeCell ref="Z12:AB12"/>
    <mergeCell ref="AM12:AO12"/>
    <mergeCell ref="AP12:AR12"/>
    <mergeCell ref="N11:Q12"/>
    <mergeCell ref="S11:S14"/>
    <mergeCell ref="T11:V12"/>
    <mergeCell ref="W11:AB11"/>
    <mergeCell ref="AC11:AE12"/>
    <mergeCell ref="AG11:AG14"/>
    <mergeCell ref="P13:P14"/>
    <mergeCell ref="Q13:Q14"/>
    <mergeCell ref="T13:T14"/>
    <mergeCell ref="V13:V14"/>
    <mergeCell ref="W13:W14"/>
    <mergeCell ref="X13:X14"/>
    <mergeCell ref="Y13:Y14"/>
    <mergeCell ref="Z13:Z14"/>
    <mergeCell ref="AA13:AA14"/>
    <mergeCell ref="AV13:AV14"/>
    <mergeCell ref="A16:Q16"/>
    <mergeCell ref="S16:AE16"/>
    <mergeCell ref="AG16:AV16"/>
    <mergeCell ref="A33:Q33"/>
    <mergeCell ref="A36:Q36"/>
    <mergeCell ref="AP13:AP14"/>
    <mergeCell ref="AQ13:AQ14"/>
    <mergeCell ref="AR13:AR14"/>
    <mergeCell ref="AS13:AS14"/>
    <mergeCell ref="AT13:AT14"/>
    <mergeCell ref="AU13:AU14"/>
    <mergeCell ref="AJ13:AJ14"/>
    <mergeCell ref="AK13:AK14"/>
    <mergeCell ref="AL13:AL14"/>
    <mergeCell ref="AM13:AM14"/>
    <mergeCell ref="AN13:AN14"/>
    <mergeCell ref="AO13:AO14"/>
    <mergeCell ref="AB13:AB14"/>
    <mergeCell ref="AC13:AC14"/>
    <mergeCell ref="AD13:AD14"/>
    <mergeCell ref="AE13:AE14"/>
    <mergeCell ref="AH13:AH14"/>
    <mergeCell ref="AI13:AI14"/>
    <mergeCell ref="G43:L43"/>
    <mergeCell ref="M43:P44"/>
    <mergeCell ref="G44:I44"/>
    <mergeCell ref="J44:L44"/>
    <mergeCell ref="B45:B46"/>
    <mergeCell ref="C45:C46"/>
    <mergeCell ref="D45:D46"/>
    <mergeCell ref="K45:K46"/>
    <mergeCell ref="L45:L46"/>
    <mergeCell ref="M45:M46"/>
    <mergeCell ref="N45:N46"/>
    <mergeCell ref="O45:O46"/>
    <mergeCell ref="P45:P46"/>
    <mergeCell ref="E45:E46"/>
    <mergeCell ref="F45:F46"/>
    <mergeCell ref="G45:G46"/>
    <mergeCell ref="H45:H46"/>
    <mergeCell ref="I45:I46"/>
    <mergeCell ref="J45:J46"/>
    <mergeCell ref="U13:U14"/>
    <mergeCell ref="A59:M59"/>
    <mergeCell ref="E56:E57"/>
    <mergeCell ref="F56:F57"/>
    <mergeCell ref="G56:G57"/>
    <mergeCell ref="H56:H57"/>
    <mergeCell ref="I56:I57"/>
    <mergeCell ref="J56:J57"/>
    <mergeCell ref="A48:P48"/>
    <mergeCell ref="A54:A57"/>
    <mergeCell ref="B54:D55"/>
    <mergeCell ref="E54:J54"/>
    <mergeCell ref="K54:M55"/>
    <mergeCell ref="E55:G55"/>
    <mergeCell ref="H55:J55"/>
    <mergeCell ref="B56:B57"/>
    <mergeCell ref="C56:C57"/>
    <mergeCell ref="D56:D57"/>
    <mergeCell ref="K56:K57"/>
    <mergeCell ref="L56:L57"/>
    <mergeCell ref="M56:M57"/>
    <mergeCell ref="A39:Q39"/>
    <mergeCell ref="A43:A46"/>
    <mergeCell ref="B43:F44"/>
  </mergeCells>
  <pageMargins left="0.75" right="0.75" top="1" bottom="1" header="0.5" footer="0.5"/>
  <pageSetup scale="48" orientation="landscape" r:id="rId1"/>
  <headerFooter alignWithMargins="0"/>
  <colBreaks count="1" manualBreakCount="1">
    <brk id="1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opLeftCell="B1" zoomScaleNormal="100" workbookViewId="0">
      <selection activeCell="N31" sqref="N31"/>
    </sheetView>
  </sheetViews>
  <sheetFormatPr defaultRowHeight="12.75" x14ac:dyDescent="0.2"/>
  <cols>
    <col min="1" max="1" width="12.85546875" style="45" customWidth="1"/>
    <col min="2" max="2" width="21" style="45" customWidth="1"/>
    <col min="3" max="3" width="12" style="45" customWidth="1"/>
    <col min="4" max="4" width="34.7109375" style="45" bestFit="1" customWidth="1"/>
    <col min="5" max="5" width="16.85546875" style="45" customWidth="1"/>
    <col min="6" max="6" width="12.140625" style="45" customWidth="1"/>
    <col min="7" max="8" width="16.140625" style="45" customWidth="1"/>
    <col min="9" max="9" width="17.7109375" style="45" customWidth="1"/>
    <col min="10" max="10" width="9.140625" style="45"/>
    <col min="11" max="12" width="12.140625" style="45" bestFit="1" customWidth="1"/>
    <col min="13" max="256" width="9.140625" style="45"/>
    <col min="257" max="257" width="12.85546875" style="45" customWidth="1"/>
    <col min="258" max="258" width="9.140625" style="45"/>
    <col min="259" max="259" width="10.28515625" style="45" customWidth="1"/>
    <col min="260" max="260" width="33.5703125" style="45" customWidth="1"/>
    <col min="261" max="261" width="13.42578125" style="45" customWidth="1"/>
    <col min="262" max="262" width="15.5703125" style="45" customWidth="1"/>
    <col min="263" max="263" width="18.85546875" style="45" customWidth="1"/>
    <col min="264" max="264" width="15.140625" style="45" customWidth="1"/>
    <col min="265" max="265" width="23" style="45" customWidth="1"/>
    <col min="266" max="512" width="9.140625" style="45"/>
    <col min="513" max="513" width="12.85546875" style="45" customWidth="1"/>
    <col min="514" max="514" width="9.140625" style="45"/>
    <col min="515" max="515" width="10.28515625" style="45" customWidth="1"/>
    <col min="516" max="516" width="33.5703125" style="45" customWidth="1"/>
    <col min="517" max="517" width="13.42578125" style="45" customWidth="1"/>
    <col min="518" max="518" width="15.5703125" style="45" customWidth="1"/>
    <col min="519" max="519" width="18.85546875" style="45" customWidth="1"/>
    <col min="520" max="520" width="15.140625" style="45" customWidth="1"/>
    <col min="521" max="521" width="23" style="45" customWidth="1"/>
    <col min="522" max="768" width="9.140625" style="45"/>
    <col min="769" max="769" width="12.85546875" style="45" customWidth="1"/>
    <col min="770" max="770" width="9.140625" style="45"/>
    <col min="771" max="771" width="10.28515625" style="45" customWidth="1"/>
    <col min="772" max="772" width="33.5703125" style="45" customWidth="1"/>
    <col min="773" max="773" width="13.42578125" style="45" customWidth="1"/>
    <col min="774" max="774" width="15.5703125" style="45" customWidth="1"/>
    <col min="775" max="775" width="18.85546875" style="45" customWidth="1"/>
    <col min="776" max="776" width="15.140625" style="45" customWidth="1"/>
    <col min="777" max="777" width="23" style="45" customWidth="1"/>
    <col min="778" max="1024" width="9.140625" style="45"/>
    <col min="1025" max="1025" width="12.85546875" style="45" customWidth="1"/>
    <col min="1026" max="1026" width="9.140625" style="45"/>
    <col min="1027" max="1027" width="10.28515625" style="45" customWidth="1"/>
    <col min="1028" max="1028" width="33.5703125" style="45" customWidth="1"/>
    <col min="1029" max="1029" width="13.42578125" style="45" customWidth="1"/>
    <col min="1030" max="1030" width="15.5703125" style="45" customWidth="1"/>
    <col min="1031" max="1031" width="18.85546875" style="45" customWidth="1"/>
    <col min="1032" max="1032" width="15.140625" style="45" customWidth="1"/>
    <col min="1033" max="1033" width="23" style="45" customWidth="1"/>
    <col min="1034" max="1280" width="9.140625" style="45"/>
    <col min="1281" max="1281" width="12.85546875" style="45" customWidth="1"/>
    <col min="1282" max="1282" width="9.140625" style="45"/>
    <col min="1283" max="1283" width="10.28515625" style="45" customWidth="1"/>
    <col min="1284" max="1284" width="33.5703125" style="45" customWidth="1"/>
    <col min="1285" max="1285" width="13.42578125" style="45" customWidth="1"/>
    <col min="1286" max="1286" width="15.5703125" style="45" customWidth="1"/>
    <col min="1287" max="1287" width="18.85546875" style="45" customWidth="1"/>
    <col min="1288" max="1288" width="15.140625" style="45" customWidth="1"/>
    <col min="1289" max="1289" width="23" style="45" customWidth="1"/>
    <col min="1290" max="1536" width="9.140625" style="45"/>
    <col min="1537" max="1537" width="12.85546875" style="45" customWidth="1"/>
    <col min="1538" max="1538" width="9.140625" style="45"/>
    <col min="1539" max="1539" width="10.28515625" style="45" customWidth="1"/>
    <col min="1540" max="1540" width="33.5703125" style="45" customWidth="1"/>
    <col min="1541" max="1541" width="13.42578125" style="45" customWidth="1"/>
    <col min="1542" max="1542" width="15.5703125" style="45" customWidth="1"/>
    <col min="1543" max="1543" width="18.85546875" style="45" customWidth="1"/>
    <col min="1544" max="1544" width="15.140625" style="45" customWidth="1"/>
    <col min="1545" max="1545" width="23" style="45" customWidth="1"/>
    <col min="1546" max="1792" width="9.140625" style="45"/>
    <col min="1793" max="1793" width="12.85546875" style="45" customWidth="1"/>
    <col min="1794" max="1794" width="9.140625" style="45"/>
    <col min="1795" max="1795" width="10.28515625" style="45" customWidth="1"/>
    <col min="1796" max="1796" width="33.5703125" style="45" customWidth="1"/>
    <col min="1797" max="1797" width="13.42578125" style="45" customWidth="1"/>
    <col min="1798" max="1798" width="15.5703125" style="45" customWidth="1"/>
    <col min="1799" max="1799" width="18.85546875" style="45" customWidth="1"/>
    <col min="1800" max="1800" width="15.140625" style="45" customWidth="1"/>
    <col min="1801" max="1801" width="23" style="45" customWidth="1"/>
    <col min="1802" max="2048" width="9.140625" style="45"/>
    <col min="2049" max="2049" width="12.85546875" style="45" customWidth="1"/>
    <col min="2050" max="2050" width="9.140625" style="45"/>
    <col min="2051" max="2051" width="10.28515625" style="45" customWidth="1"/>
    <col min="2052" max="2052" width="33.5703125" style="45" customWidth="1"/>
    <col min="2053" max="2053" width="13.42578125" style="45" customWidth="1"/>
    <col min="2054" max="2054" width="15.5703125" style="45" customWidth="1"/>
    <col min="2055" max="2055" width="18.85546875" style="45" customWidth="1"/>
    <col min="2056" max="2056" width="15.140625" style="45" customWidth="1"/>
    <col min="2057" max="2057" width="23" style="45" customWidth="1"/>
    <col min="2058" max="2304" width="9.140625" style="45"/>
    <col min="2305" max="2305" width="12.85546875" style="45" customWidth="1"/>
    <col min="2306" max="2306" width="9.140625" style="45"/>
    <col min="2307" max="2307" width="10.28515625" style="45" customWidth="1"/>
    <col min="2308" max="2308" width="33.5703125" style="45" customWidth="1"/>
    <col min="2309" max="2309" width="13.42578125" style="45" customWidth="1"/>
    <col min="2310" max="2310" width="15.5703125" style="45" customWidth="1"/>
    <col min="2311" max="2311" width="18.85546875" style="45" customWidth="1"/>
    <col min="2312" max="2312" width="15.140625" style="45" customWidth="1"/>
    <col min="2313" max="2313" width="23" style="45" customWidth="1"/>
    <col min="2314" max="2560" width="9.140625" style="45"/>
    <col min="2561" max="2561" width="12.85546875" style="45" customWidth="1"/>
    <col min="2562" max="2562" width="9.140625" style="45"/>
    <col min="2563" max="2563" width="10.28515625" style="45" customWidth="1"/>
    <col min="2564" max="2564" width="33.5703125" style="45" customWidth="1"/>
    <col min="2565" max="2565" width="13.42578125" style="45" customWidth="1"/>
    <col min="2566" max="2566" width="15.5703125" style="45" customWidth="1"/>
    <col min="2567" max="2567" width="18.85546875" style="45" customWidth="1"/>
    <col min="2568" max="2568" width="15.140625" style="45" customWidth="1"/>
    <col min="2569" max="2569" width="23" style="45" customWidth="1"/>
    <col min="2570" max="2816" width="9.140625" style="45"/>
    <col min="2817" max="2817" width="12.85546875" style="45" customWidth="1"/>
    <col min="2818" max="2818" width="9.140625" style="45"/>
    <col min="2819" max="2819" width="10.28515625" style="45" customWidth="1"/>
    <col min="2820" max="2820" width="33.5703125" style="45" customWidth="1"/>
    <col min="2821" max="2821" width="13.42578125" style="45" customWidth="1"/>
    <col min="2822" max="2822" width="15.5703125" style="45" customWidth="1"/>
    <col min="2823" max="2823" width="18.85546875" style="45" customWidth="1"/>
    <col min="2824" max="2824" width="15.140625" style="45" customWidth="1"/>
    <col min="2825" max="2825" width="23" style="45" customWidth="1"/>
    <col min="2826" max="3072" width="9.140625" style="45"/>
    <col min="3073" max="3073" width="12.85546875" style="45" customWidth="1"/>
    <col min="3074" max="3074" width="9.140625" style="45"/>
    <col min="3075" max="3075" width="10.28515625" style="45" customWidth="1"/>
    <col min="3076" max="3076" width="33.5703125" style="45" customWidth="1"/>
    <col min="3077" max="3077" width="13.42578125" style="45" customWidth="1"/>
    <col min="3078" max="3078" width="15.5703125" style="45" customWidth="1"/>
    <col min="3079" max="3079" width="18.85546875" style="45" customWidth="1"/>
    <col min="3080" max="3080" width="15.140625" style="45" customWidth="1"/>
    <col min="3081" max="3081" width="23" style="45" customWidth="1"/>
    <col min="3082" max="3328" width="9.140625" style="45"/>
    <col min="3329" max="3329" width="12.85546875" style="45" customWidth="1"/>
    <col min="3330" max="3330" width="9.140625" style="45"/>
    <col min="3331" max="3331" width="10.28515625" style="45" customWidth="1"/>
    <col min="3332" max="3332" width="33.5703125" style="45" customWidth="1"/>
    <col min="3333" max="3333" width="13.42578125" style="45" customWidth="1"/>
    <col min="3334" max="3334" width="15.5703125" style="45" customWidth="1"/>
    <col min="3335" max="3335" width="18.85546875" style="45" customWidth="1"/>
    <col min="3336" max="3336" width="15.140625" style="45" customWidth="1"/>
    <col min="3337" max="3337" width="23" style="45" customWidth="1"/>
    <col min="3338" max="3584" width="9.140625" style="45"/>
    <col min="3585" max="3585" width="12.85546875" style="45" customWidth="1"/>
    <col min="3586" max="3586" width="9.140625" style="45"/>
    <col min="3587" max="3587" width="10.28515625" style="45" customWidth="1"/>
    <col min="3588" max="3588" width="33.5703125" style="45" customWidth="1"/>
    <col min="3589" max="3589" width="13.42578125" style="45" customWidth="1"/>
    <col min="3590" max="3590" width="15.5703125" style="45" customWidth="1"/>
    <col min="3591" max="3591" width="18.85546875" style="45" customWidth="1"/>
    <col min="3592" max="3592" width="15.140625" style="45" customWidth="1"/>
    <col min="3593" max="3593" width="23" style="45" customWidth="1"/>
    <col min="3594" max="3840" width="9.140625" style="45"/>
    <col min="3841" max="3841" width="12.85546875" style="45" customWidth="1"/>
    <col min="3842" max="3842" width="9.140625" style="45"/>
    <col min="3843" max="3843" width="10.28515625" style="45" customWidth="1"/>
    <col min="3844" max="3844" width="33.5703125" style="45" customWidth="1"/>
    <col min="3845" max="3845" width="13.42578125" style="45" customWidth="1"/>
    <col min="3846" max="3846" width="15.5703125" style="45" customWidth="1"/>
    <col min="3847" max="3847" width="18.85546875" style="45" customWidth="1"/>
    <col min="3848" max="3848" width="15.140625" style="45" customWidth="1"/>
    <col min="3849" max="3849" width="23" style="45" customWidth="1"/>
    <col min="3850" max="4096" width="9.140625" style="45"/>
    <col min="4097" max="4097" width="12.85546875" style="45" customWidth="1"/>
    <col min="4098" max="4098" width="9.140625" style="45"/>
    <col min="4099" max="4099" width="10.28515625" style="45" customWidth="1"/>
    <col min="4100" max="4100" width="33.5703125" style="45" customWidth="1"/>
    <col min="4101" max="4101" width="13.42578125" style="45" customWidth="1"/>
    <col min="4102" max="4102" width="15.5703125" style="45" customWidth="1"/>
    <col min="4103" max="4103" width="18.85546875" style="45" customWidth="1"/>
    <col min="4104" max="4104" width="15.140625" style="45" customWidth="1"/>
    <col min="4105" max="4105" width="23" style="45" customWidth="1"/>
    <col min="4106" max="4352" width="9.140625" style="45"/>
    <col min="4353" max="4353" width="12.85546875" style="45" customWidth="1"/>
    <col min="4354" max="4354" width="9.140625" style="45"/>
    <col min="4355" max="4355" width="10.28515625" style="45" customWidth="1"/>
    <col min="4356" max="4356" width="33.5703125" style="45" customWidth="1"/>
    <col min="4357" max="4357" width="13.42578125" style="45" customWidth="1"/>
    <col min="4358" max="4358" width="15.5703125" style="45" customWidth="1"/>
    <col min="4359" max="4359" width="18.85546875" style="45" customWidth="1"/>
    <col min="4360" max="4360" width="15.140625" style="45" customWidth="1"/>
    <col min="4361" max="4361" width="23" style="45" customWidth="1"/>
    <col min="4362" max="4608" width="9.140625" style="45"/>
    <col min="4609" max="4609" width="12.85546875" style="45" customWidth="1"/>
    <col min="4610" max="4610" width="9.140625" style="45"/>
    <col min="4611" max="4611" width="10.28515625" style="45" customWidth="1"/>
    <col min="4612" max="4612" width="33.5703125" style="45" customWidth="1"/>
    <col min="4613" max="4613" width="13.42578125" style="45" customWidth="1"/>
    <col min="4614" max="4614" width="15.5703125" style="45" customWidth="1"/>
    <col min="4615" max="4615" width="18.85546875" style="45" customWidth="1"/>
    <col min="4616" max="4616" width="15.140625" style="45" customWidth="1"/>
    <col min="4617" max="4617" width="23" style="45" customWidth="1"/>
    <col min="4618" max="4864" width="9.140625" style="45"/>
    <col min="4865" max="4865" width="12.85546875" style="45" customWidth="1"/>
    <col min="4866" max="4866" width="9.140625" style="45"/>
    <col min="4867" max="4867" width="10.28515625" style="45" customWidth="1"/>
    <col min="4868" max="4868" width="33.5703125" style="45" customWidth="1"/>
    <col min="4869" max="4869" width="13.42578125" style="45" customWidth="1"/>
    <col min="4870" max="4870" width="15.5703125" style="45" customWidth="1"/>
    <col min="4871" max="4871" width="18.85546875" style="45" customWidth="1"/>
    <col min="4872" max="4872" width="15.140625" style="45" customWidth="1"/>
    <col min="4873" max="4873" width="23" style="45" customWidth="1"/>
    <col min="4874" max="5120" width="9.140625" style="45"/>
    <col min="5121" max="5121" width="12.85546875" style="45" customWidth="1"/>
    <col min="5122" max="5122" width="9.140625" style="45"/>
    <col min="5123" max="5123" width="10.28515625" style="45" customWidth="1"/>
    <col min="5124" max="5124" width="33.5703125" style="45" customWidth="1"/>
    <col min="5125" max="5125" width="13.42578125" style="45" customWidth="1"/>
    <col min="5126" max="5126" width="15.5703125" style="45" customWidth="1"/>
    <col min="5127" max="5127" width="18.85546875" style="45" customWidth="1"/>
    <col min="5128" max="5128" width="15.140625" style="45" customWidth="1"/>
    <col min="5129" max="5129" width="23" style="45" customWidth="1"/>
    <col min="5130" max="5376" width="9.140625" style="45"/>
    <col min="5377" max="5377" width="12.85546875" style="45" customWidth="1"/>
    <col min="5378" max="5378" width="9.140625" style="45"/>
    <col min="5379" max="5379" width="10.28515625" style="45" customWidth="1"/>
    <col min="5380" max="5380" width="33.5703125" style="45" customWidth="1"/>
    <col min="5381" max="5381" width="13.42578125" style="45" customWidth="1"/>
    <col min="5382" max="5382" width="15.5703125" style="45" customWidth="1"/>
    <col min="5383" max="5383" width="18.85546875" style="45" customWidth="1"/>
    <col min="5384" max="5384" width="15.140625" style="45" customWidth="1"/>
    <col min="5385" max="5385" width="23" style="45" customWidth="1"/>
    <col min="5386" max="5632" width="9.140625" style="45"/>
    <col min="5633" max="5633" width="12.85546875" style="45" customWidth="1"/>
    <col min="5634" max="5634" width="9.140625" style="45"/>
    <col min="5635" max="5635" width="10.28515625" style="45" customWidth="1"/>
    <col min="5636" max="5636" width="33.5703125" style="45" customWidth="1"/>
    <col min="5637" max="5637" width="13.42578125" style="45" customWidth="1"/>
    <col min="5638" max="5638" width="15.5703125" style="45" customWidth="1"/>
    <col min="5639" max="5639" width="18.85546875" style="45" customWidth="1"/>
    <col min="5640" max="5640" width="15.140625" style="45" customWidth="1"/>
    <col min="5641" max="5641" width="23" style="45" customWidth="1"/>
    <col min="5642" max="5888" width="9.140625" style="45"/>
    <col min="5889" max="5889" width="12.85546875" style="45" customWidth="1"/>
    <col min="5890" max="5890" width="9.140625" style="45"/>
    <col min="5891" max="5891" width="10.28515625" style="45" customWidth="1"/>
    <col min="5892" max="5892" width="33.5703125" style="45" customWidth="1"/>
    <col min="5893" max="5893" width="13.42578125" style="45" customWidth="1"/>
    <col min="5894" max="5894" width="15.5703125" style="45" customWidth="1"/>
    <col min="5895" max="5895" width="18.85546875" style="45" customWidth="1"/>
    <col min="5896" max="5896" width="15.140625" style="45" customWidth="1"/>
    <col min="5897" max="5897" width="23" style="45" customWidth="1"/>
    <col min="5898" max="6144" width="9.140625" style="45"/>
    <col min="6145" max="6145" width="12.85546875" style="45" customWidth="1"/>
    <col min="6146" max="6146" width="9.140625" style="45"/>
    <col min="6147" max="6147" width="10.28515625" style="45" customWidth="1"/>
    <col min="6148" max="6148" width="33.5703125" style="45" customWidth="1"/>
    <col min="6149" max="6149" width="13.42578125" style="45" customWidth="1"/>
    <col min="6150" max="6150" width="15.5703125" style="45" customWidth="1"/>
    <col min="6151" max="6151" width="18.85546875" style="45" customWidth="1"/>
    <col min="6152" max="6152" width="15.140625" style="45" customWidth="1"/>
    <col min="6153" max="6153" width="23" style="45" customWidth="1"/>
    <col min="6154" max="6400" width="9.140625" style="45"/>
    <col min="6401" max="6401" width="12.85546875" style="45" customWidth="1"/>
    <col min="6402" max="6402" width="9.140625" style="45"/>
    <col min="6403" max="6403" width="10.28515625" style="45" customWidth="1"/>
    <col min="6404" max="6404" width="33.5703125" style="45" customWidth="1"/>
    <col min="6405" max="6405" width="13.42578125" style="45" customWidth="1"/>
    <col min="6406" max="6406" width="15.5703125" style="45" customWidth="1"/>
    <col min="6407" max="6407" width="18.85546875" style="45" customWidth="1"/>
    <col min="6408" max="6408" width="15.140625" style="45" customWidth="1"/>
    <col min="6409" max="6409" width="23" style="45" customWidth="1"/>
    <col min="6410" max="6656" width="9.140625" style="45"/>
    <col min="6657" max="6657" width="12.85546875" style="45" customWidth="1"/>
    <col min="6658" max="6658" width="9.140625" style="45"/>
    <col min="6659" max="6659" width="10.28515625" style="45" customWidth="1"/>
    <col min="6660" max="6660" width="33.5703125" style="45" customWidth="1"/>
    <col min="6661" max="6661" width="13.42578125" style="45" customWidth="1"/>
    <col min="6662" max="6662" width="15.5703125" style="45" customWidth="1"/>
    <col min="6663" max="6663" width="18.85546875" style="45" customWidth="1"/>
    <col min="6664" max="6664" width="15.140625" style="45" customWidth="1"/>
    <col min="6665" max="6665" width="23" style="45" customWidth="1"/>
    <col min="6666" max="6912" width="9.140625" style="45"/>
    <col min="6913" max="6913" width="12.85546875" style="45" customWidth="1"/>
    <col min="6914" max="6914" width="9.140625" style="45"/>
    <col min="6915" max="6915" width="10.28515625" style="45" customWidth="1"/>
    <col min="6916" max="6916" width="33.5703125" style="45" customWidth="1"/>
    <col min="6917" max="6917" width="13.42578125" style="45" customWidth="1"/>
    <col min="6918" max="6918" width="15.5703125" style="45" customWidth="1"/>
    <col min="6919" max="6919" width="18.85546875" style="45" customWidth="1"/>
    <col min="6920" max="6920" width="15.140625" style="45" customWidth="1"/>
    <col min="6921" max="6921" width="23" style="45" customWidth="1"/>
    <col min="6922" max="7168" width="9.140625" style="45"/>
    <col min="7169" max="7169" width="12.85546875" style="45" customWidth="1"/>
    <col min="7170" max="7170" width="9.140625" style="45"/>
    <col min="7171" max="7171" width="10.28515625" style="45" customWidth="1"/>
    <col min="7172" max="7172" width="33.5703125" style="45" customWidth="1"/>
    <col min="7173" max="7173" width="13.42578125" style="45" customWidth="1"/>
    <col min="7174" max="7174" width="15.5703125" style="45" customWidth="1"/>
    <col min="7175" max="7175" width="18.85546875" style="45" customWidth="1"/>
    <col min="7176" max="7176" width="15.140625" style="45" customWidth="1"/>
    <col min="7177" max="7177" width="23" style="45" customWidth="1"/>
    <col min="7178" max="7424" width="9.140625" style="45"/>
    <col min="7425" max="7425" width="12.85546875" style="45" customWidth="1"/>
    <col min="7426" max="7426" width="9.140625" style="45"/>
    <col min="7427" max="7427" width="10.28515625" style="45" customWidth="1"/>
    <col min="7428" max="7428" width="33.5703125" style="45" customWidth="1"/>
    <col min="7429" max="7429" width="13.42578125" style="45" customWidth="1"/>
    <col min="7430" max="7430" width="15.5703125" style="45" customWidth="1"/>
    <col min="7431" max="7431" width="18.85546875" style="45" customWidth="1"/>
    <col min="7432" max="7432" width="15.140625" style="45" customWidth="1"/>
    <col min="7433" max="7433" width="23" style="45" customWidth="1"/>
    <col min="7434" max="7680" width="9.140625" style="45"/>
    <col min="7681" max="7681" width="12.85546875" style="45" customWidth="1"/>
    <col min="7682" max="7682" width="9.140625" style="45"/>
    <col min="7683" max="7683" width="10.28515625" style="45" customWidth="1"/>
    <col min="7684" max="7684" width="33.5703125" style="45" customWidth="1"/>
    <col min="7685" max="7685" width="13.42578125" style="45" customWidth="1"/>
    <col min="7686" max="7686" width="15.5703125" style="45" customWidth="1"/>
    <col min="7687" max="7687" width="18.85546875" style="45" customWidth="1"/>
    <col min="7688" max="7688" width="15.140625" style="45" customWidth="1"/>
    <col min="7689" max="7689" width="23" style="45" customWidth="1"/>
    <col min="7690" max="7936" width="9.140625" style="45"/>
    <col min="7937" max="7937" width="12.85546875" style="45" customWidth="1"/>
    <col min="7938" max="7938" width="9.140625" style="45"/>
    <col min="7939" max="7939" width="10.28515625" style="45" customWidth="1"/>
    <col min="7940" max="7940" width="33.5703125" style="45" customWidth="1"/>
    <col min="7941" max="7941" width="13.42578125" style="45" customWidth="1"/>
    <col min="7942" max="7942" width="15.5703125" style="45" customWidth="1"/>
    <col min="7943" max="7943" width="18.85546875" style="45" customWidth="1"/>
    <col min="7944" max="7944" width="15.140625" style="45" customWidth="1"/>
    <col min="7945" max="7945" width="23" style="45" customWidth="1"/>
    <col min="7946" max="8192" width="9.140625" style="45"/>
    <col min="8193" max="8193" width="12.85546875" style="45" customWidth="1"/>
    <col min="8194" max="8194" width="9.140625" style="45"/>
    <col min="8195" max="8195" width="10.28515625" style="45" customWidth="1"/>
    <col min="8196" max="8196" width="33.5703125" style="45" customWidth="1"/>
    <col min="8197" max="8197" width="13.42578125" style="45" customWidth="1"/>
    <col min="8198" max="8198" width="15.5703125" style="45" customWidth="1"/>
    <col min="8199" max="8199" width="18.85546875" style="45" customWidth="1"/>
    <col min="8200" max="8200" width="15.140625" style="45" customWidth="1"/>
    <col min="8201" max="8201" width="23" style="45" customWidth="1"/>
    <col min="8202" max="8448" width="9.140625" style="45"/>
    <col min="8449" max="8449" width="12.85546875" style="45" customWidth="1"/>
    <col min="8450" max="8450" width="9.140625" style="45"/>
    <col min="8451" max="8451" width="10.28515625" style="45" customWidth="1"/>
    <col min="8452" max="8452" width="33.5703125" style="45" customWidth="1"/>
    <col min="8453" max="8453" width="13.42578125" style="45" customWidth="1"/>
    <col min="8454" max="8454" width="15.5703125" style="45" customWidth="1"/>
    <col min="8455" max="8455" width="18.85546875" style="45" customWidth="1"/>
    <col min="8456" max="8456" width="15.140625" style="45" customWidth="1"/>
    <col min="8457" max="8457" width="23" style="45" customWidth="1"/>
    <col min="8458" max="8704" width="9.140625" style="45"/>
    <col min="8705" max="8705" width="12.85546875" style="45" customWidth="1"/>
    <col min="8706" max="8706" width="9.140625" style="45"/>
    <col min="8707" max="8707" width="10.28515625" style="45" customWidth="1"/>
    <col min="8708" max="8708" width="33.5703125" style="45" customWidth="1"/>
    <col min="8709" max="8709" width="13.42578125" style="45" customWidth="1"/>
    <col min="8710" max="8710" width="15.5703125" style="45" customWidth="1"/>
    <col min="8711" max="8711" width="18.85546875" style="45" customWidth="1"/>
    <col min="8712" max="8712" width="15.140625" style="45" customWidth="1"/>
    <col min="8713" max="8713" width="23" style="45" customWidth="1"/>
    <col min="8714" max="8960" width="9.140625" style="45"/>
    <col min="8961" max="8961" width="12.85546875" style="45" customWidth="1"/>
    <col min="8962" max="8962" width="9.140625" style="45"/>
    <col min="8963" max="8963" width="10.28515625" style="45" customWidth="1"/>
    <col min="8964" max="8964" width="33.5703125" style="45" customWidth="1"/>
    <col min="8965" max="8965" width="13.42578125" style="45" customWidth="1"/>
    <col min="8966" max="8966" width="15.5703125" style="45" customWidth="1"/>
    <col min="8967" max="8967" width="18.85546875" style="45" customWidth="1"/>
    <col min="8968" max="8968" width="15.140625" style="45" customWidth="1"/>
    <col min="8969" max="8969" width="23" style="45" customWidth="1"/>
    <col min="8970" max="9216" width="9.140625" style="45"/>
    <col min="9217" max="9217" width="12.85546875" style="45" customWidth="1"/>
    <col min="9218" max="9218" width="9.140625" style="45"/>
    <col min="9219" max="9219" width="10.28515625" style="45" customWidth="1"/>
    <col min="9220" max="9220" width="33.5703125" style="45" customWidth="1"/>
    <col min="9221" max="9221" width="13.42578125" style="45" customWidth="1"/>
    <col min="9222" max="9222" width="15.5703125" style="45" customWidth="1"/>
    <col min="9223" max="9223" width="18.85546875" style="45" customWidth="1"/>
    <col min="9224" max="9224" width="15.140625" style="45" customWidth="1"/>
    <col min="9225" max="9225" width="23" style="45" customWidth="1"/>
    <col min="9226" max="9472" width="9.140625" style="45"/>
    <col min="9473" max="9473" width="12.85546875" style="45" customWidth="1"/>
    <col min="9474" max="9474" width="9.140625" style="45"/>
    <col min="9475" max="9475" width="10.28515625" style="45" customWidth="1"/>
    <col min="9476" max="9476" width="33.5703125" style="45" customWidth="1"/>
    <col min="9477" max="9477" width="13.42578125" style="45" customWidth="1"/>
    <col min="9478" max="9478" width="15.5703125" style="45" customWidth="1"/>
    <col min="9479" max="9479" width="18.85546875" style="45" customWidth="1"/>
    <col min="9480" max="9480" width="15.140625" style="45" customWidth="1"/>
    <col min="9481" max="9481" width="23" style="45" customWidth="1"/>
    <col min="9482" max="9728" width="9.140625" style="45"/>
    <col min="9729" max="9729" width="12.85546875" style="45" customWidth="1"/>
    <col min="9730" max="9730" width="9.140625" style="45"/>
    <col min="9731" max="9731" width="10.28515625" style="45" customWidth="1"/>
    <col min="9732" max="9732" width="33.5703125" style="45" customWidth="1"/>
    <col min="9733" max="9733" width="13.42578125" style="45" customWidth="1"/>
    <col min="9734" max="9734" width="15.5703125" style="45" customWidth="1"/>
    <col min="9735" max="9735" width="18.85546875" style="45" customWidth="1"/>
    <col min="9736" max="9736" width="15.140625" style="45" customWidth="1"/>
    <col min="9737" max="9737" width="23" style="45" customWidth="1"/>
    <col min="9738" max="9984" width="9.140625" style="45"/>
    <col min="9985" max="9985" width="12.85546875" style="45" customWidth="1"/>
    <col min="9986" max="9986" width="9.140625" style="45"/>
    <col min="9987" max="9987" width="10.28515625" style="45" customWidth="1"/>
    <col min="9988" max="9988" width="33.5703125" style="45" customWidth="1"/>
    <col min="9989" max="9989" width="13.42578125" style="45" customWidth="1"/>
    <col min="9990" max="9990" width="15.5703125" style="45" customWidth="1"/>
    <col min="9991" max="9991" width="18.85546875" style="45" customWidth="1"/>
    <col min="9992" max="9992" width="15.140625" style="45" customWidth="1"/>
    <col min="9993" max="9993" width="23" style="45" customWidth="1"/>
    <col min="9994" max="10240" width="9.140625" style="45"/>
    <col min="10241" max="10241" width="12.85546875" style="45" customWidth="1"/>
    <col min="10242" max="10242" width="9.140625" style="45"/>
    <col min="10243" max="10243" width="10.28515625" style="45" customWidth="1"/>
    <col min="10244" max="10244" width="33.5703125" style="45" customWidth="1"/>
    <col min="10245" max="10245" width="13.42578125" style="45" customWidth="1"/>
    <col min="10246" max="10246" width="15.5703125" style="45" customWidth="1"/>
    <col min="10247" max="10247" width="18.85546875" style="45" customWidth="1"/>
    <col min="10248" max="10248" width="15.140625" style="45" customWidth="1"/>
    <col min="10249" max="10249" width="23" style="45" customWidth="1"/>
    <col min="10250" max="10496" width="9.140625" style="45"/>
    <col min="10497" max="10497" width="12.85546875" style="45" customWidth="1"/>
    <col min="10498" max="10498" width="9.140625" style="45"/>
    <col min="10499" max="10499" width="10.28515625" style="45" customWidth="1"/>
    <col min="10500" max="10500" width="33.5703125" style="45" customWidth="1"/>
    <col min="10501" max="10501" width="13.42578125" style="45" customWidth="1"/>
    <col min="10502" max="10502" width="15.5703125" style="45" customWidth="1"/>
    <col min="10503" max="10503" width="18.85546875" style="45" customWidth="1"/>
    <col min="10504" max="10504" width="15.140625" style="45" customWidth="1"/>
    <col min="10505" max="10505" width="23" style="45" customWidth="1"/>
    <col min="10506" max="10752" width="9.140625" style="45"/>
    <col min="10753" max="10753" width="12.85546875" style="45" customWidth="1"/>
    <col min="10754" max="10754" width="9.140625" style="45"/>
    <col min="10755" max="10755" width="10.28515625" style="45" customWidth="1"/>
    <col min="10756" max="10756" width="33.5703125" style="45" customWidth="1"/>
    <col min="10757" max="10757" width="13.42578125" style="45" customWidth="1"/>
    <col min="10758" max="10758" width="15.5703125" style="45" customWidth="1"/>
    <col min="10759" max="10759" width="18.85546875" style="45" customWidth="1"/>
    <col min="10760" max="10760" width="15.140625" style="45" customWidth="1"/>
    <col min="10761" max="10761" width="23" style="45" customWidth="1"/>
    <col min="10762" max="11008" width="9.140625" style="45"/>
    <col min="11009" max="11009" width="12.85546875" style="45" customWidth="1"/>
    <col min="11010" max="11010" width="9.140625" style="45"/>
    <col min="11011" max="11011" width="10.28515625" style="45" customWidth="1"/>
    <col min="11012" max="11012" width="33.5703125" style="45" customWidth="1"/>
    <col min="11013" max="11013" width="13.42578125" style="45" customWidth="1"/>
    <col min="11014" max="11014" width="15.5703125" style="45" customWidth="1"/>
    <col min="11015" max="11015" width="18.85546875" style="45" customWidth="1"/>
    <col min="11016" max="11016" width="15.140625" style="45" customWidth="1"/>
    <col min="11017" max="11017" width="23" style="45" customWidth="1"/>
    <col min="11018" max="11264" width="9.140625" style="45"/>
    <col min="11265" max="11265" width="12.85546875" style="45" customWidth="1"/>
    <col min="11266" max="11266" width="9.140625" style="45"/>
    <col min="11267" max="11267" width="10.28515625" style="45" customWidth="1"/>
    <col min="11268" max="11268" width="33.5703125" style="45" customWidth="1"/>
    <col min="11269" max="11269" width="13.42578125" style="45" customWidth="1"/>
    <col min="11270" max="11270" width="15.5703125" style="45" customWidth="1"/>
    <col min="11271" max="11271" width="18.85546875" style="45" customWidth="1"/>
    <col min="11272" max="11272" width="15.140625" style="45" customWidth="1"/>
    <col min="11273" max="11273" width="23" style="45" customWidth="1"/>
    <col min="11274" max="11520" width="9.140625" style="45"/>
    <col min="11521" max="11521" width="12.85546875" style="45" customWidth="1"/>
    <col min="11522" max="11522" width="9.140625" style="45"/>
    <col min="11523" max="11523" width="10.28515625" style="45" customWidth="1"/>
    <col min="11524" max="11524" width="33.5703125" style="45" customWidth="1"/>
    <col min="11525" max="11525" width="13.42578125" style="45" customWidth="1"/>
    <col min="11526" max="11526" width="15.5703125" style="45" customWidth="1"/>
    <col min="11527" max="11527" width="18.85546875" style="45" customWidth="1"/>
    <col min="11528" max="11528" width="15.140625" style="45" customWidth="1"/>
    <col min="11529" max="11529" width="23" style="45" customWidth="1"/>
    <col min="11530" max="11776" width="9.140625" style="45"/>
    <col min="11777" max="11777" width="12.85546875" style="45" customWidth="1"/>
    <col min="11778" max="11778" width="9.140625" style="45"/>
    <col min="11779" max="11779" width="10.28515625" style="45" customWidth="1"/>
    <col min="11780" max="11780" width="33.5703125" style="45" customWidth="1"/>
    <col min="11781" max="11781" width="13.42578125" style="45" customWidth="1"/>
    <col min="11782" max="11782" width="15.5703125" style="45" customWidth="1"/>
    <col min="11783" max="11783" width="18.85546875" style="45" customWidth="1"/>
    <col min="11784" max="11784" width="15.140625" style="45" customWidth="1"/>
    <col min="11785" max="11785" width="23" style="45" customWidth="1"/>
    <col min="11786" max="12032" width="9.140625" style="45"/>
    <col min="12033" max="12033" width="12.85546875" style="45" customWidth="1"/>
    <col min="12034" max="12034" width="9.140625" style="45"/>
    <col min="12035" max="12035" width="10.28515625" style="45" customWidth="1"/>
    <col min="12036" max="12036" width="33.5703125" style="45" customWidth="1"/>
    <col min="12037" max="12037" width="13.42578125" style="45" customWidth="1"/>
    <col min="12038" max="12038" width="15.5703125" style="45" customWidth="1"/>
    <col min="12039" max="12039" width="18.85546875" style="45" customWidth="1"/>
    <col min="12040" max="12040" width="15.140625" style="45" customWidth="1"/>
    <col min="12041" max="12041" width="23" style="45" customWidth="1"/>
    <col min="12042" max="12288" width="9.140625" style="45"/>
    <col min="12289" max="12289" width="12.85546875" style="45" customWidth="1"/>
    <col min="12290" max="12290" width="9.140625" style="45"/>
    <col min="12291" max="12291" width="10.28515625" style="45" customWidth="1"/>
    <col min="12292" max="12292" width="33.5703125" style="45" customWidth="1"/>
    <col min="12293" max="12293" width="13.42578125" style="45" customWidth="1"/>
    <col min="12294" max="12294" width="15.5703125" style="45" customWidth="1"/>
    <col min="12295" max="12295" width="18.85546875" style="45" customWidth="1"/>
    <col min="12296" max="12296" width="15.140625" style="45" customWidth="1"/>
    <col min="12297" max="12297" width="23" style="45" customWidth="1"/>
    <col min="12298" max="12544" width="9.140625" style="45"/>
    <col min="12545" max="12545" width="12.85546875" style="45" customWidth="1"/>
    <col min="12546" max="12546" width="9.140625" style="45"/>
    <col min="12547" max="12547" width="10.28515625" style="45" customWidth="1"/>
    <col min="12548" max="12548" width="33.5703125" style="45" customWidth="1"/>
    <col min="12549" max="12549" width="13.42578125" style="45" customWidth="1"/>
    <col min="12550" max="12550" width="15.5703125" style="45" customWidth="1"/>
    <col min="12551" max="12551" width="18.85546875" style="45" customWidth="1"/>
    <col min="12552" max="12552" width="15.140625" style="45" customWidth="1"/>
    <col min="12553" max="12553" width="23" style="45" customWidth="1"/>
    <col min="12554" max="12800" width="9.140625" style="45"/>
    <col min="12801" max="12801" width="12.85546875" style="45" customWidth="1"/>
    <col min="12802" max="12802" width="9.140625" style="45"/>
    <col min="12803" max="12803" width="10.28515625" style="45" customWidth="1"/>
    <col min="12804" max="12804" width="33.5703125" style="45" customWidth="1"/>
    <col min="12805" max="12805" width="13.42578125" style="45" customWidth="1"/>
    <col min="12806" max="12806" width="15.5703125" style="45" customWidth="1"/>
    <col min="12807" max="12807" width="18.85546875" style="45" customWidth="1"/>
    <col min="12808" max="12808" width="15.140625" style="45" customWidth="1"/>
    <col min="12809" max="12809" width="23" style="45" customWidth="1"/>
    <col min="12810" max="13056" width="9.140625" style="45"/>
    <col min="13057" max="13057" width="12.85546875" style="45" customWidth="1"/>
    <col min="13058" max="13058" width="9.140625" style="45"/>
    <col min="13059" max="13059" width="10.28515625" style="45" customWidth="1"/>
    <col min="13060" max="13060" width="33.5703125" style="45" customWidth="1"/>
    <col min="13061" max="13061" width="13.42578125" style="45" customWidth="1"/>
    <col min="13062" max="13062" width="15.5703125" style="45" customWidth="1"/>
    <col min="13063" max="13063" width="18.85546875" style="45" customWidth="1"/>
    <col min="13064" max="13064" width="15.140625" style="45" customWidth="1"/>
    <col min="13065" max="13065" width="23" style="45" customWidth="1"/>
    <col min="13066" max="13312" width="9.140625" style="45"/>
    <col min="13313" max="13313" width="12.85546875" style="45" customWidth="1"/>
    <col min="13314" max="13314" width="9.140625" style="45"/>
    <col min="13315" max="13315" width="10.28515625" style="45" customWidth="1"/>
    <col min="13316" max="13316" width="33.5703125" style="45" customWidth="1"/>
    <col min="13317" max="13317" width="13.42578125" style="45" customWidth="1"/>
    <col min="13318" max="13318" width="15.5703125" style="45" customWidth="1"/>
    <col min="13319" max="13319" width="18.85546875" style="45" customWidth="1"/>
    <col min="13320" max="13320" width="15.140625" style="45" customWidth="1"/>
    <col min="13321" max="13321" width="23" style="45" customWidth="1"/>
    <col min="13322" max="13568" width="9.140625" style="45"/>
    <col min="13569" max="13569" width="12.85546875" style="45" customWidth="1"/>
    <col min="13570" max="13570" width="9.140625" style="45"/>
    <col min="13571" max="13571" width="10.28515625" style="45" customWidth="1"/>
    <col min="13572" max="13572" width="33.5703125" style="45" customWidth="1"/>
    <col min="13573" max="13573" width="13.42578125" style="45" customWidth="1"/>
    <col min="13574" max="13574" width="15.5703125" style="45" customWidth="1"/>
    <col min="13575" max="13575" width="18.85546875" style="45" customWidth="1"/>
    <col min="13576" max="13576" width="15.140625" style="45" customWidth="1"/>
    <col min="13577" max="13577" width="23" style="45" customWidth="1"/>
    <col min="13578" max="13824" width="9.140625" style="45"/>
    <col min="13825" max="13825" width="12.85546875" style="45" customWidth="1"/>
    <col min="13826" max="13826" width="9.140625" style="45"/>
    <col min="13827" max="13827" width="10.28515625" style="45" customWidth="1"/>
    <col min="13828" max="13828" width="33.5703125" style="45" customWidth="1"/>
    <col min="13829" max="13829" width="13.42578125" style="45" customWidth="1"/>
    <col min="13830" max="13830" width="15.5703125" style="45" customWidth="1"/>
    <col min="13831" max="13831" width="18.85546875" style="45" customWidth="1"/>
    <col min="13832" max="13832" width="15.140625" style="45" customWidth="1"/>
    <col min="13833" max="13833" width="23" style="45" customWidth="1"/>
    <col min="13834" max="14080" width="9.140625" style="45"/>
    <col min="14081" max="14081" width="12.85546875" style="45" customWidth="1"/>
    <col min="14082" max="14082" width="9.140625" style="45"/>
    <col min="14083" max="14083" width="10.28515625" style="45" customWidth="1"/>
    <col min="14084" max="14084" width="33.5703125" style="45" customWidth="1"/>
    <col min="14085" max="14085" width="13.42578125" style="45" customWidth="1"/>
    <col min="14086" max="14086" width="15.5703125" style="45" customWidth="1"/>
    <col min="14087" max="14087" width="18.85546875" style="45" customWidth="1"/>
    <col min="14088" max="14088" width="15.140625" style="45" customWidth="1"/>
    <col min="14089" max="14089" width="23" style="45" customWidth="1"/>
    <col min="14090" max="14336" width="9.140625" style="45"/>
    <col min="14337" max="14337" width="12.85546875" style="45" customWidth="1"/>
    <col min="14338" max="14338" width="9.140625" style="45"/>
    <col min="14339" max="14339" width="10.28515625" style="45" customWidth="1"/>
    <col min="14340" max="14340" width="33.5703125" style="45" customWidth="1"/>
    <col min="14341" max="14341" width="13.42578125" style="45" customWidth="1"/>
    <col min="14342" max="14342" width="15.5703125" style="45" customWidth="1"/>
    <col min="14343" max="14343" width="18.85546875" style="45" customWidth="1"/>
    <col min="14344" max="14344" width="15.140625" style="45" customWidth="1"/>
    <col min="14345" max="14345" width="23" style="45" customWidth="1"/>
    <col min="14346" max="14592" width="9.140625" style="45"/>
    <col min="14593" max="14593" width="12.85546875" style="45" customWidth="1"/>
    <col min="14594" max="14594" width="9.140625" style="45"/>
    <col min="14595" max="14595" width="10.28515625" style="45" customWidth="1"/>
    <col min="14596" max="14596" width="33.5703125" style="45" customWidth="1"/>
    <col min="14597" max="14597" width="13.42578125" style="45" customWidth="1"/>
    <col min="14598" max="14598" width="15.5703125" style="45" customWidth="1"/>
    <col min="14599" max="14599" width="18.85546875" style="45" customWidth="1"/>
    <col min="14600" max="14600" width="15.140625" style="45" customWidth="1"/>
    <col min="14601" max="14601" width="23" style="45" customWidth="1"/>
    <col min="14602" max="14848" width="9.140625" style="45"/>
    <col min="14849" max="14849" width="12.85546875" style="45" customWidth="1"/>
    <col min="14850" max="14850" width="9.140625" style="45"/>
    <col min="14851" max="14851" width="10.28515625" style="45" customWidth="1"/>
    <col min="14852" max="14852" width="33.5703125" style="45" customWidth="1"/>
    <col min="14853" max="14853" width="13.42578125" style="45" customWidth="1"/>
    <col min="14854" max="14854" width="15.5703125" style="45" customWidth="1"/>
    <col min="14855" max="14855" width="18.85546875" style="45" customWidth="1"/>
    <col min="14856" max="14856" width="15.140625" style="45" customWidth="1"/>
    <col min="14857" max="14857" width="23" style="45" customWidth="1"/>
    <col min="14858" max="15104" width="9.140625" style="45"/>
    <col min="15105" max="15105" width="12.85546875" style="45" customWidth="1"/>
    <col min="15106" max="15106" width="9.140625" style="45"/>
    <col min="15107" max="15107" width="10.28515625" style="45" customWidth="1"/>
    <col min="15108" max="15108" width="33.5703125" style="45" customWidth="1"/>
    <col min="15109" max="15109" width="13.42578125" style="45" customWidth="1"/>
    <col min="15110" max="15110" width="15.5703125" style="45" customWidth="1"/>
    <col min="15111" max="15111" width="18.85546875" style="45" customWidth="1"/>
    <col min="15112" max="15112" width="15.140625" style="45" customWidth="1"/>
    <col min="15113" max="15113" width="23" style="45" customWidth="1"/>
    <col min="15114" max="15360" width="9.140625" style="45"/>
    <col min="15361" max="15361" width="12.85546875" style="45" customWidth="1"/>
    <col min="15362" max="15362" width="9.140625" style="45"/>
    <col min="15363" max="15363" width="10.28515625" style="45" customWidth="1"/>
    <col min="15364" max="15364" width="33.5703125" style="45" customWidth="1"/>
    <col min="15365" max="15365" width="13.42578125" style="45" customWidth="1"/>
    <col min="15366" max="15366" width="15.5703125" style="45" customWidth="1"/>
    <col min="15367" max="15367" width="18.85546875" style="45" customWidth="1"/>
    <col min="15368" max="15368" width="15.140625" style="45" customWidth="1"/>
    <col min="15369" max="15369" width="23" style="45" customWidth="1"/>
    <col min="15370" max="15616" width="9.140625" style="45"/>
    <col min="15617" max="15617" width="12.85546875" style="45" customWidth="1"/>
    <col min="15618" max="15618" width="9.140625" style="45"/>
    <col min="15619" max="15619" width="10.28515625" style="45" customWidth="1"/>
    <col min="15620" max="15620" width="33.5703125" style="45" customWidth="1"/>
    <col min="15621" max="15621" width="13.42578125" style="45" customWidth="1"/>
    <col min="15622" max="15622" width="15.5703125" style="45" customWidth="1"/>
    <col min="15623" max="15623" width="18.85546875" style="45" customWidth="1"/>
    <col min="15624" max="15624" width="15.140625" style="45" customWidth="1"/>
    <col min="15625" max="15625" width="23" style="45" customWidth="1"/>
    <col min="15626" max="15872" width="9.140625" style="45"/>
    <col min="15873" max="15873" width="12.85546875" style="45" customWidth="1"/>
    <col min="15874" max="15874" width="9.140625" style="45"/>
    <col min="15875" max="15875" width="10.28515625" style="45" customWidth="1"/>
    <col min="15876" max="15876" width="33.5703125" style="45" customWidth="1"/>
    <col min="15877" max="15877" width="13.42578125" style="45" customWidth="1"/>
    <col min="15878" max="15878" width="15.5703125" style="45" customWidth="1"/>
    <col min="15879" max="15879" width="18.85546875" style="45" customWidth="1"/>
    <col min="15880" max="15880" width="15.140625" style="45" customWidth="1"/>
    <col min="15881" max="15881" width="23" style="45" customWidth="1"/>
    <col min="15882" max="16128" width="9.140625" style="45"/>
    <col min="16129" max="16129" width="12.85546875" style="45" customWidth="1"/>
    <col min="16130" max="16130" width="9.140625" style="45"/>
    <col min="16131" max="16131" width="10.28515625" style="45" customWidth="1"/>
    <col min="16132" max="16132" width="33.5703125" style="45" customWidth="1"/>
    <col min="16133" max="16133" width="13.42578125" style="45" customWidth="1"/>
    <col min="16134" max="16134" width="15.5703125" style="45" customWidth="1"/>
    <col min="16135" max="16135" width="18.85546875" style="45" customWidth="1"/>
    <col min="16136" max="16136" width="15.140625" style="45" customWidth="1"/>
    <col min="16137" max="16137" width="23" style="45" customWidth="1"/>
    <col min="16138" max="16384" width="9.140625" style="45"/>
  </cols>
  <sheetData>
    <row r="1" spans="1:13" x14ac:dyDescent="0.2">
      <c r="I1" s="46" t="s">
        <v>343</v>
      </c>
    </row>
    <row r="2" spans="1:13" x14ac:dyDescent="0.2">
      <c r="A2" s="624" t="s">
        <v>531</v>
      </c>
      <c r="B2" s="625"/>
      <c r="C2" s="625"/>
      <c r="D2" s="625"/>
      <c r="E2" s="625"/>
      <c r="F2" s="625"/>
      <c r="G2" s="625"/>
      <c r="H2" s="625"/>
      <c r="I2" s="625"/>
    </row>
    <row r="3" spans="1:13" x14ac:dyDescent="0.2">
      <c r="A3" s="626" t="s">
        <v>344</v>
      </c>
      <c r="B3" s="626" t="s">
        <v>345</v>
      </c>
      <c r="C3" s="626" t="s">
        <v>346</v>
      </c>
      <c r="D3" s="626" t="s">
        <v>51</v>
      </c>
      <c r="E3" s="627" t="s">
        <v>347</v>
      </c>
      <c r="F3" s="626" t="s">
        <v>348</v>
      </c>
      <c r="G3" s="626" t="s">
        <v>349</v>
      </c>
      <c r="H3" s="626" t="s">
        <v>350</v>
      </c>
      <c r="I3" s="626" t="s">
        <v>351</v>
      </c>
    </row>
    <row r="4" spans="1:13" ht="71.25" customHeight="1" x14ac:dyDescent="0.2">
      <c r="A4" s="626"/>
      <c r="B4" s="626"/>
      <c r="C4" s="626"/>
      <c r="D4" s="626"/>
      <c r="E4" s="628"/>
      <c r="F4" s="626"/>
      <c r="G4" s="626"/>
      <c r="H4" s="626"/>
      <c r="I4" s="626"/>
    </row>
    <row r="5" spans="1:13" ht="33" customHeight="1" x14ac:dyDescent="0.2">
      <c r="A5" s="108" t="s">
        <v>469</v>
      </c>
      <c r="B5" s="107" t="s">
        <v>436</v>
      </c>
      <c r="C5" s="108" t="s">
        <v>108</v>
      </c>
      <c r="D5" s="108" t="s">
        <v>468</v>
      </c>
      <c r="E5" s="108"/>
      <c r="F5" s="312">
        <v>510</v>
      </c>
      <c r="G5" s="313">
        <v>6150.6</v>
      </c>
      <c r="H5" s="313">
        <v>6375</v>
      </c>
      <c r="I5" s="112">
        <f>H5-G5</f>
        <v>224.39999999999964</v>
      </c>
      <c r="K5" s="118"/>
      <c r="M5" s="110"/>
    </row>
    <row r="6" spans="1:13" ht="25.5" customHeight="1" x14ac:dyDescent="0.2">
      <c r="A6" s="108" t="s">
        <v>470</v>
      </c>
      <c r="B6" s="107" t="s">
        <v>436</v>
      </c>
      <c r="C6" s="108" t="s">
        <v>134</v>
      </c>
      <c r="D6" s="108" t="s">
        <v>472</v>
      </c>
      <c r="E6" s="108"/>
      <c r="F6" s="312">
        <v>1000</v>
      </c>
      <c r="G6" s="313">
        <v>808.15</v>
      </c>
      <c r="H6" s="313">
        <v>800</v>
      </c>
      <c r="I6" s="112">
        <f>H6-G6</f>
        <v>-8.1499999999999773</v>
      </c>
      <c r="K6" s="118"/>
      <c r="L6" s="118"/>
      <c r="M6" s="110"/>
    </row>
    <row r="7" spans="1:13" ht="25.5" customHeight="1" x14ac:dyDescent="0.2">
      <c r="A7" s="108" t="s">
        <v>471</v>
      </c>
      <c r="B7" s="107" t="s">
        <v>436</v>
      </c>
      <c r="C7" s="111" t="s">
        <v>108</v>
      </c>
      <c r="D7" s="108" t="s">
        <v>468</v>
      </c>
      <c r="E7" s="108"/>
      <c r="F7" s="312">
        <v>500</v>
      </c>
      <c r="G7" s="313">
        <v>6030</v>
      </c>
      <c r="H7" s="313">
        <v>6250</v>
      </c>
      <c r="I7" s="112">
        <f t="shared" ref="I7:I33" si="0">H7-G7</f>
        <v>220</v>
      </c>
      <c r="K7" s="118"/>
      <c r="L7" s="118"/>
      <c r="M7" s="110"/>
    </row>
    <row r="8" spans="1:13" ht="25.5" customHeight="1" x14ac:dyDescent="0.2">
      <c r="A8" s="108" t="s">
        <v>536</v>
      </c>
      <c r="B8" s="107" t="s">
        <v>436</v>
      </c>
      <c r="C8" s="108" t="s">
        <v>108</v>
      </c>
      <c r="D8" s="108" t="s">
        <v>468</v>
      </c>
      <c r="E8" s="108"/>
      <c r="F8" s="312">
        <v>1000</v>
      </c>
      <c r="G8" s="313">
        <v>12060</v>
      </c>
      <c r="H8" s="313">
        <v>12510</v>
      </c>
      <c r="I8" s="112">
        <f t="shared" si="0"/>
        <v>450</v>
      </c>
      <c r="K8" s="118"/>
      <c r="M8" s="110"/>
    </row>
    <row r="9" spans="1:13" ht="25.5" x14ac:dyDescent="0.2">
      <c r="A9" s="108" t="s">
        <v>473</v>
      </c>
      <c r="B9" s="107" t="s">
        <v>436</v>
      </c>
      <c r="C9" s="108" t="s">
        <v>108</v>
      </c>
      <c r="D9" s="108" t="s">
        <v>468</v>
      </c>
      <c r="E9" s="108"/>
      <c r="F9" s="312">
        <v>10500</v>
      </c>
      <c r="G9" s="313">
        <v>126630</v>
      </c>
      <c r="H9" s="313">
        <v>136500.4</v>
      </c>
      <c r="I9" s="112">
        <f t="shared" si="0"/>
        <v>9870.3999999999942</v>
      </c>
      <c r="K9" s="118"/>
      <c r="L9" s="118"/>
      <c r="M9" s="110"/>
    </row>
    <row r="10" spans="1:13" ht="25.5" customHeight="1" x14ac:dyDescent="0.2">
      <c r="A10" s="108" t="s">
        <v>474</v>
      </c>
      <c r="B10" s="107" t="s">
        <v>436</v>
      </c>
      <c r="C10" s="108" t="s">
        <v>460</v>
      </c>
      <c r="D10" s="108" t="s">
        <v>475</v>
      </c>
      <c r="E10" s="108"/>
      <c r="F10" s="312">
        <v>110</v>
      </c>
      <c r="G10" s="313">
        <v>12859</v>
      </c>
      <c r="H10" s="313">
        <v>13741.07</v>
      </c>
      <c r="I10" s="112">
        <f t="shared" si="0"/>
        <v>882.06999999999971</v>
      </c>
      <c r="K10" s="118"/>
      <c r="M10" s="110"/>
    </row>
    <row r="11" spans="1:13" ht="25.5" customHeight="1" x14ac:dyDescent="0.2">
      <c r="A11" s="108" t="s">
        <v>474</v>
      </c>
      <c r="B11" s="107" t="s">
        <v>436</v>
      </c>
      <c r="C11" s="108" t="s">
        <v>134</v>
      </c>
      <c r="D11" s="108" t="s">
        <v>472</v>
      </c>
      <c r="E11" s="108"/>
      <c r="F11" s="312">
        <v>103</v>
      </c>
      <c r="G11" s="313">
        <v>81.38000000000001</v>
      </c>
      <c r="H11" s="313">
        <v>82.4</v>
      </c>
      <c r="I11" s="112">
        <f t="shared" si="0"/>
        <v>1.019999999999996</v>
      </c>
      <c r="K11" s="118"/>
      <c r="L11" s="118"/>
      <c r="M11" s="110"/>
    </row>
    <row r="12" spans="1:13" ht="25.5" customHeight="1" x14ac:dyDescent="0.2">
      <c r="A12" s="108" t="s">
        <v>493</v>
      </c>
      <c r="B12" s="107" t="s">
        <v>436</v>
      </c>
      <c r="C12" s="108" t="s">
        <v>111</v>
      </c>
      <c r="D12" s="108" t="s">
        <v>492</v>
      </c>
      <c r="E12" s="108"/>
      <c r="F12" s="312">
        <v>300</v>
      </c>
      <c r="G12" s="313">
        <v>300</v>
      </c>
      <c r="H12" s="313">
        <v>360</v>
      </c>
      <c r="I12" s="112">
        <f t="shared" si="0"/>
        <v>60</v>
      </c>
      <c r="K12" s="118"/>
      <c r="M12" s="110"/>
    </row>
    <row r="13" spans="1:13" ht="25.5" x14ac:dyDescent="0.2">
      <c r="A13" s="108" t="s">
        <v>476</v>
      </c>
      <c r="B13" s="107" t="s">
        <v>436</v>
      </c>
      <c r="C13" s="108" t="s">
        <v>92</v>
      </c>
      <c r="D13" s="108" t="s">
        <v>479</v>
      </c>
      <c r="E13" s="108"/>
      <c r="F13" s="312">
        <v>3</v>
      </c>
      <c r="G13" s="313">
        <v>421.9</v>
      </c>
      <c r="H13" s="313">
        <v>532.5</v>
      </c>
      <c r="I13" s="112">
        <f t="shared" si="0"/>
        <v>110.60000000000002</v>
      </c>
      <c r="K13" s="118"/>
      <c r="M13" s="110"/>
    </row>
    <row r="14" spans="1:13" ht="25.5" x14ac:dyDescent="0.2">
      <c r="A14" s="108" t="s">
        <v>477</v>
      </c>
      <c r="B14" s="107" t="s">
        <v>436</v>
      </c>
      <c r="C14" s="108" t="s">
        <v>117</v>
      </c>
      <c r="D14" s="108" t="s">
        <v>480</v>
      </c>
      <c r="E14" s="108"/>
      <c r="F14" s="312">
        <v>10</v>
      </c>
      <c r="G14" s="313">
        <v>100.5</v>
      </c>
      <c r="H14" s="313">
        <v>190</v>
      </c>
      <c r="I14" s="112">
        <f t="shared" si="0"/>
        <v>89.5</v>
      </c>
      <c r="K14" s="118"/>
      <c r="L14" s="118"/>
      <c r="M14" s="110"/>
    </row>
    <row r="15" spans="1:13" ht="25.5" x14ac:dyDescent="0.2">
      <c r="A15" s="108" t="s">
        <v>478</v>
      </c>
      <c r="B15" s="107" t="s">
        <v>436</v>
      </c>
      <c r="C15" s="108" t="s">
        <v>92</v>
      </c>
      <c r="D15" s="108" t="s">
        <v>479</v>
      </c>
      <c r="E15" s="108"/>
      <c r="F15" s="312">
        <v>57</v>
      </c>
      <c r="G15" s="313">
        <v>8016.07</v>
      </c>
      <c r="H15" s="313">
        <v>9462</v>
      </c>
      <c r="I15" s="112">
        <f t="shared" si="0"/>
        <v>1445.9300000000003</v>
      </c>
      <c r="K15" s="118"/>
      <c r="M15" s="110"/>
    </row>
    <row r="16" spans="1:13" ht="25.5" x14ac:dyDescent="0.2">
      <c r="A16" s="108" t="s">
        <v>478</v>
      </c>
      <c r="B16" s="107" t="s">
        <v>436</v>
      </c>
      <c r="C16" s="314" t="s">
        <v>74</v>
      </c>
      <c r="D16" s="108" t="s">
        <v>481</v>
      </c>
      <c r="E16" s="108"/>
      <c r="F16" s="312">
        <v>1000</v>
      </c>
      <c r="G16" s="313">
        <v>13750.5</v>
      </c>
      <c r="H16" s="313">
        <v>14020</v>
      </c>
      <c r="I16" s="112">
        <f t="shared" si="0"/>
        <v>269.5</v>
      </c>
      <c r="K16" s="118"/>
      <c r="L16" s="118"/>
      <c r="M16" s="110"/>
    </row>
    <row r="17" spans="1:19" ht="25.5" x14ac:dyDescent="0.2">
      <c r="A17" s="108" t="s">
        <v>456</v>
      </c>
      <c r="B17" s="107" t="s">
        <v>436</v>
      </c>
      <c r="C17" s="108" t="s">
        <v>92</v>
      </c>
      <c r="D17" s="108" t="s">
        <v>479</v>
      </c>
      <c r="E17" s="108"/>
      <c r="F17" s="312">
        <v>13</v>
      </c>
      <c r="G17" s="313">
        <v>1828.23</v>
      </c>
      <c r="H17" s="313">
        <v>2158</v>
      </c>
      <c r="I17" s="112">
        <f t="shared" si="0"/>
        <v>329.77</v>
      </c>
      <c r="K17" s="118"/>
      <c r="M17" s="110"/>
    </row>
    <row r="18" spans="1:19" ht="25.5" x14ac:dyDescent="0.2">
      <c r="A18" s="108" t="s">
        <v>498</v>
      </c>
      <c r="B18" s="107" t="s">
        <v>453</v>
      </c>
      <c r="C18" s="108" t="s">
        <v>141</v>
      </c>
      <c r="D18" s="108" t="s">
        <v>502</v>
      </c>
      <c r="E18" s="108"/>
      <c r="F18" s="312">
        <v>1000</v>
      </c>
      <c r="G18" s="313">
        <v>810</v>
      </c>
      <c r="H18" s="313">
        <v>700</v>
      </c>
      <c r="I18" s="112">
        <f t="shared" si="0"/>
        <v>-110</v>
      </c>
      <c r="K18" s="118"/>
      <c r="L18" s="118"/>
      <c r="M18" s="110"/>
    </row>
    <row r="19" spans="1:19" ht="25.5" x14ac:dyDescent="0.2">
      <c r="A19" s="108" t="s">
        <v>499</v>
      </c>
      <c r="B19" s="107" t="s">
        <v>453</v>
      </c>
      <c r="C19" s="108" t="s">
        <v>141</v>
      </c>
      <c r="D19" s="108" t="s">
        <v>502</v>
      </c>
      <c r="E19" s="108"/>
      <c r="F19" s="312">
        <v>5000</v>
      </c>
      <c r="G19" s="313">
        <v>4050</v>
      </c>
      <c r="H19" s="313">
        <v>4500</v>
      </c>
      <c r="I19" s="112">
        <f t="shared" si="0"/>
        <v>450</v>
      </c>
      <c r="J19" s="110"/>
      <c r="K19" s="118"/>
      <c r="L19" s="110"/>
      <c r="M19" s="110"/>
      <c r="N19" s="110"/>
      <c r="O19" s="110"/>
      <c r="P19" s="110"/>
      <c r="Q19" s="110"/>
      <c r="R19" s="110"/>
      <c r="S19" s="110"/>
    </row>
    <row r="20" spans="1:19" ht="25.5" x14ac:dyDescent="0.2">
      <c r="A20" s="108" t="s">
        <v>499</v>
      </c>
      <c r="B20" s="107" t="s">
        <v>436</v>
      </c>
      <c r="C20" s="108" t="s">
        <v>111</v>
      </c>
      <c r="D20" s="108" t="s">
        <v>492</v>
      </c>
      <c r="E20" s="108"/>
      <c r="F20" s="312">
        <v>1400</v>
      </c>
      <c r="G20" s="313">
        <v>1960</v>
      </c>
      <c r="H20" s="313">
        <v>1400</v>
      </c>
      <c r="I20" s="112">
        <f t="shared" si="0"/>
        <v>-560</v>
      </c>
      <c r="K20" s="118"/>
      <c r="L20" s="118"/>
    </row>
    <row r="21" spans="1:19" ht="25.5" x14ac:dyDescent="0.2">
      <c r="A21" s="108" t="s">
        <v>499</v>
      </c>
      <c r="B21" s="107" t="s">
        <v>436</v>
      </c>
      <c r="C21" s="108" t="s">
        <v>87</v>
      </c>
      <c r="D21" s="108" t="s">
        <v>86</v>
      </c>
      <c r="E21" s="108"/>
      <c r="F21" s="312">
        <v>500</v>
      </c>
      <c r="G21" s="313">
        <v>3000</v>
      </c>
      <c r="H21" s="313">
        <v>4000</v>
      </c>
      <c r="I21" s="112">
        <f t="shared" si="0"/>
        <v>1000</v>
      </c>
      <c r="K21" s="118"/>
    </row>
    <row r="22" spans="1:19" ht="25.5" x14ac:dyDescent="0.2">
      <c r="A22" s="108" t="s">
        <v>499</v>
      </c>
      <c r="B22" s="107" t="s">
        <v>436</v>
      </c>
      <c r="C22" s="108" t="s">
        <v>89</v>
      </c>
      <c r="D22" s="108" t="s">
        <v>494</v>
      </c>
      <c r="E22" s="108"/>
      <c r="F22" s="312">
        <v>18</v>
      </c>
      <c r="G22" s="313">
        <v>3600</v>
      </c>
      <c r="H22" s="313">
        <v>3042</v>
      </c>
      <c r="I22" s="112">
        <f t="shared" si="0"/>
        <v>-558</v>
      </c>
      <c r="K22" s="118"/>
    </row>
    <row r="23" spans="1:19" ht="25.5" x14ac:dyDescent="0.2">
      <c r="A23" s="108" t="s">
        <v>499</v>
      </c>
      <c r="B23" s="107" t="s">
        <v>436</v>
      </c>
      <c r="C23" s="108" t="s">
        <v>455</v>
      </c>
      <c r="D23" s="108" t="s">
        <v>491</v>
      </c>
      <c r="E23" s="108"/>
      <c r="F23" s="312">
        <v>842</v>
      </c>
      <c r="G23" s="313">
        <v>22902.400000000001</v>
      </c>
      <c r="H23" s="313">
        <v>27786</v>
      </c>
      <c r="I23" s="112">
        <f t="shared" si="0"/>
        <v>4883.5999999999985</v>
      </c>
      <c r="K23" s="118"/>
    </row>
    <row r="24" spans="1:19" ht="25.5" x14ac:dyDescent="0.2">
      <c r="A24" s="108" t="s">
        <v>499</v>
      </c>
      <c r="B24" s="107" t="s">
        <v>436</v>
      </c>
      <c r="C24" s="108" t="s">
        <v>460</v>
      </c>
      <c r="D24" s="108" t="s">
        <v>475</v>
      </c>
      <c r="E24" s="108"/>
      <c r="F24" s="312">
        <v>100</v>
      </c>
      <c r="G24" s="313">
        <v>11689.996179999998</v>
      </c>
      <c r="H24" s="313">
        <v>11042.616179999999</v>
      </c>
      <c r="I24" s="112">
        <f t="shared" si="0"/>
        <v>-647.3799999999992</v>
      </c>
      <c r="K24" s="118"/>
    </row>
    <row r="25" spans="1:19" ht="25.5" x14ac:dyDescent="0.2">
      <c r="A25" s="108" t="s">
        <v>499</v>
      </c>
      <c r="B25" s="107" t="s">
        <v>436</v>
      </c>
      <c r="C25" s="108" t="s">
        <v>147</v>
      </c>
      <c r="D25" s="108" t="s">
        <v>495</v>
      </c>
      <c r="E25" s="108"/>
      <c r="F25" s="312">
        <v>70</v>
      </c>
      <c r="G25" s="313">
        <v>29058.400900000001</v>
      </c>
      <c r="H25" s="313">
        <v>25875.6309</v>
      </c>
      <c r="I25" s="112">
        <f t="shared" si="0"/>
        <v>-3182.7700000000004</v>
      </c>
      <c r="K25" s="118"/>
    </row>
    <row r="26" spans="1:19" ht="25.5" x14ac:dyDescent="0.2">
      <c r="A26" s="108" t="s">
        <v>499</v>
      </c>
      <c r="B26" s="107" t="s">
        <v>436</v>
      </c>
      <c r="C26" s="108" t="s">
        <v>146</v>
      </c>
      <c r="D26" s="108" t="s">
        <v>496</v>
      </c>
      <c r="E26" s="108"/>
      <c r="F26" s="312">
        <v>70</v>
      </c>
      <c r="G26" s="313">
        <v>24969.003400000001</v>
      </c>
      <c r="H26" s="313">
        <v>29298.3334</v>
      </c>
      <c r="I26" s="112">
        <f t="shared" si="0"/>
        <v>4329.3299999999981</v>
      </c>
      <c r="K26" s="118"/>
    </row>
    <row r="27" spans="1:19" ht="25.5" x14ac:dyDescent="0.2">
      <c r="A27" s="108" t="s">
        <v>500</v>
      </c>
      <c r="B27" s="107" t="s">
        <v>436</v>
      </c>
      <c r="C27" s="108" t="s">
        <v>461</v>
      </c>
      <c r="D27" s="108" t="s">
        <v>497</v>
      </c>
      <c r="E27" s="108"/>
      <c r="F27" s="312">
        <v>20</v>
      </c>
      <c r="G27" s="313">
        <v>22241.601406000002</v>
      </c>
      <c r="H27" s="313">
        <v>25285.361406</v>
      </c>
      <c r="I27" s="112">
        <f t="shared" si="0"/>
        <v>3043.7599999999984</v>
      </c>
      <c r="K27" s="118"/>
    </row>
    <row r="28" spans="1:19" ht="25.5" x14ac:dyDescent="0.2">
      <c r="A28" s="108" t="s">
        <v>500</v>
      </c>
      <c r="B28" s="107" t="s">
        <v>453</v>
      </c>
      <c r="C28" s="108" t="s">
        <v>141</v>
      </c>
      <c r="D28" s="108" t="s">
        <v>502</v>
      </c>
      <c r="E28" s="108"/>
      <c r="F28" s="312">
        <v>6000</v>
      </c>
      <c r="G28" s="313">
        <v>4860</v>
      </c>
      <c r="H28" s="313">
        <v>5520</v>
      </c>
      <c r="I28" s="112">
        <f t="shared" si="0"/>
        <v>660</v>
      </c>
      <c r="K28" s="118"/>
    </row>
    <row r="29" spans="1:19" ht="25.5" x14ac:dyDescent="0.2">
      <c r="A29" s="108" t="s">
        <v>501</v>
      </c>
      <c r="B29" s="107" t="s">
        <v>436</v>
      </c>
      <c r="C29" s="108" t="s">
        <v>89</v>
      </c>
      <c r="D29" s="108" t="s">
        <v>494</v>
      </c>
      <c r="E29" s="108"/>
      <c r="F29" s="312">
        <v>1616</v>
      </c>
      <c r="G29" s="313">
        <v>323200</v>
      </c>
      <c r="H29" s="313">
        <v>273104</v>
      </c>
      <c r="I29" s="112">
        <f t="shared" si="0"/>
        <v>-50096</v>
      </c>
      <c r="K29" s="118"/>
    </row>
    <row r="30" spans="1:19" ht="25.5" x14ac:dyDescent="0.2">
      <c r="A30" s="321" t="s">
        <v>505</v>
      </c>
      <c r="B30" s="107" t="s">
        <v>453</v>
      </c>
      <c r="C30" s="321" t="s">
        <v>141</v>
      </c>
      <c r="D30" s="321" t="s">
        <v>502</v>
      </c>
      <c r="E30" s="48"/>
      <c r="F30" s="323">
        <v>2000</v>
      </c>
      <c r="G30" s="322">
        <v>1620</v>
      </c>
      <c r="H30" s="103">
        <v>2040</v>
      </c>
      <c r="I30" s="112">
        <f t="shared" si="0"/>
        <v>420</v>
      </c>
      <c r="K30" s="118"/>
    </row>
    <row r="31" spans="1:19" ht="25.5" x14ac:dyDescent="0.2">
      <c r="A31" s="321" t="s">
        <v>506</v>
      </c>
      <c r="B31" s="107" t="s">
        <v>453</v>
      </c>
      <c r="C31" s="321" t="s">
        <v>141</v>
      </c>
      <c r="D31" s="321" t="s">
        <v>502</v>
      </c>
      <c r="E31" s="48"/>
      <c r="F31" s="323">
        <v>1284</v>
      </c>
      <c r="G31" s="322">
        <v>1040.04</v>
      </c>
      <c r="H31" s="103">
        <v>1412.4</v>
      </c>
      <c r="I31" s="112">
        <f t="shared" si="0"/>
        <v>372.36000000000013</v>
      </c>
      <c r="K31" s="118"/>
    </row>
    <row r="32" spans="1:19" ht="25.5" x14ac:dyDescent="0.2">
      <c r="A32" s="321" t="s">
        <v>507</v>
      </c>
      <c r="B32" s="107" t="s">
        <v>453</v>
      </c>
      <c r="C32" s="321" t="s">
        <v>141</v>
      </c>
      <c r="D32" s="321" t="s">
        <v>502</v>
      </c>
      <c r="E32" s="48"/>
      <c r="F32" s="323">
        <v>2000</v>
      </c>
      <c r="G32" s="322">
        <v>1620</v>
      </c>
      <c r="H32" s="103">
        <v>2320</v>
      </c>
      <c r="I32" s="112">
        <f t="shared" si="0"/>
        <v>700</v>
      </c>
      <c r="K32" s="118"/>
    </row>
    <row r="33" spans="1:11" ht="26.25" x14ac:dyDescent="0.25">
      <c r="A33" s="321" t="s">
        <v>523</v>
      </c>
      <c r="B33" s="107" t="s">
        <v>436</v>
      </c>
      <c r="C33" s="321" t="s">
        <v>525</v>
      </c>
      <c r="D33" s="503" t="s">
        <v>524</v>
      </c>
      <c r="E33" s="503"/>
      <c r="F33" s="323">
        <v>25650</v>
      </c>
      <c r="G33" s="322">
        <v>35910</v>
      </c>
      <c r="H33" s="103">
        <v>32062.5</v>
      </c>
      <c r="I33" s="112">
        <f t="shared" si="0"/>
        <v>-3847.5</v>
      </c>
      <c r="K33" s="118"/>
    </row>
    <row r="34" spans="1:11" ht="15.75" x14ac:dyDescent="0.25">
      <c r="A34" s="524"/>
      <c r="B34" s="525"/>
      <c r="C34" s="524"/>
      <c r="D34" s="526"/>
      <c r="E34" s="526"/>
      <c r="F34" s="527"/>
      <c r="G34" s="528"/>
      <c r="H34" s="528"/>
      <c r="I34" s="528"/>
      <c r="K34" s="118"/>
    </row>
    <row r="35" spans="1:11" x14ac:dyDescent="0.2">
      <c r="A35" s="123"/>
      <c r="B35" s="123"/>
      <c r="C35" s="123"/>
      <c r="D35" s="123"/>
      <c r="E35" s="123"/>
      <c r="F35" s="123"/>
      <c r="G35" s="523"/>
      <c r="H35" s="523"/>
      <c r="I35" s="303"/>
    </row>
    <row r="36" spans="1:11" x14ac:dyDescent="0.2">
      <c r="A36" s="45" t="str">
        <f>'Prilog 2'!B132</f>
        <v>Datum izvještaja: 15.02.2026. godine</v>
      </c>
      <c r="G36" s="119" t="s">
        <v>311</v>
      </c>
      <c r="H36" s="49"/>
    </row>
    <row r="37" spans="1:11" x14ac:dyDescent="0.2">
      <c r="A37" s="45" t="s">
        <v>467</v>
      </c>
      <c r="G37" s="119" t="s">
        <v>312</v>
      </c>
      <c r="H37" s="49"/>
    </row>
    <row r="40" spans="1:11" x14ac:dyDescent="0.2">
      <c r="A40" s="623" t="s">
        <v>352</v>
      </c>
      <c r="B40" s="623"/>
      <c r="C40" s="623"/>
      <c r="D40" s="623"/>
    </row>
    <row r="41" spans="1:11" x14ac:dyDescent="0.2">
      <c r="A41" s="623" t="s">
        <v>353</v>
      </c>
      <c r="B41" s="623"/>
      <c r="C41" s="623"/>
      <c r="D41" s="623"/>
    </row>
    <row r="42" spans="1:11" x14ac:dyDescent="0.2">
      <c r="A42" s="623" t="s">
        <v>354</v>
      </c>
      <c r="B42" s="623"/>
      <c r="C42" s="623"/>
      <c r="D42" s="623"/>
    </row>
    <row r="43" spans="1:11" ht="31.5" customHeight="1" x14ac:dyDescent="0.2">
      <c r="A43" s="623" t="s">
        <v>355</v>
      </c>
      <c r="B43" s="623"/>
      <c r="C43" s="623"/>
      <c r="D43" s="623"/>
    </row>
    <row r="44" spans="1:11" x14ac:dyDescent="0.2">
      <c r="A44" s="623" t="s">
        <v>356</v>
      </c>
      <c r="B44" s="623"/>
      <c r="C44" s="623"/>
      <c r="D44" s="623"/>
    </row>
    <row r="45" spans="1:11" x14ac:dyDescent="0.2">
      <c r="A45" s="623" t="s">
        <v>357</v>
      </c>
      <c r="B45" s="623"/>
      <c r="C45" s="623"/>
      <c r="D45" s="623"/>
    </row>
    <row r="46" spans="1:11" x14ac:dyDescent="0.2">
      <c r="A46" s="623" t="s">
        <v>358</v>
      </c>
      <c r="B46" s="623"/>
      <c r="C46" s="623"/>
      <c r="D46" s="623"/>
    </row>
    <row r="47" spans="1:11" x14ac:dyDescent="0.2">
      <c r="A47" s="623" t="s">
        <v>359</v>
      </c>
      <c r="B47" s="623"/>
      <c r="C47" s="623"/>
      <c r="D47" s="623"/>
    </row>
    <row r="48" spans="1:11" x14ac:dyDescent="0.2">
      <c r="A48" s="623" t="s">
        <v>360</v>
      </c>
      <c r="B48" s="623"/>
      <c r="C48" s="623"/>
      <c r="D48" s="623"/>
    </row>
    <row r="49" spans="1:4" x14ac:dyDescent="0.2">
      <c r="A49" s="623" t="s">
        <v>361</v>
      </c>
      <c r="B49" s="623"/>
      <c r="C49" s="623"/>
      <c r="D49" s="623"/>
    </row>
    <row r="50" spans="1:4" x14ac:dyDescent="0.2">
      <c r="A50" s="623" t="s">
        <v>362</v>
      </c>
      <c r="B50" s="623"/>
      <c r="C50" s="623"/>
      <c r="D50" s="623"/>
    </row>
    <row r="51" spans="1:4" x14ac:dyDescent="0.2">
      <c r="A51" s="623" t="s">
        <v>363</v>
      </c>
      <c r="B51" s="623"/>
      <c r="C51" s="623"/>
      <c r="D51" s="623"/>
    </row>
    <row r="52" spans="1:4" x14ac:dyDescent="0.2">
      <c r="A52" s="623" t="s">
        <v>364</v>
      </c>
      <c r="B52" s="623"/>
      <c r="C52" s="623"/>
      <c r="D52" s="623"/>
    </row>
    <row r="53" spans="1:4" x14ac:dyDescent="0.2">
      <c r="A53" s="623" t="s">
        <v>365</v>
      </c>
      <c r="B53" s="623"/>
      <c r="C53" s="623"/>
      <c r="D53" s="623"/>
    </row>
  </sheetData>
  <mergeCells count="24">
    <mergeCell ref="A45:D45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40:D40"/>
    <mergeCell ref="A41:D41"/>
    <mergeCell ref="A42:D42"/>
    <mergeCell ref="A43:D43"/>
    <mergeCell ref="A44:D44"/>
    <mergeCell ref="A52:D52"/>
    <mergeCell ref="A53:D53"/>
    <mergeCell ref="A46:D46"/>
    <mergeCell ref="A47:D47"/>
    <mergeCell ref="A48:D48"/>
    <mergeCell ref="A49:D49"/>
    <mergeCell ref="A50:D50"/>
    <mergeCell ref="A51:D51"/>
  </mergeCells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zoomScaleNormal="100" workbookViewId="0">
      <selection activeCell="E60" sqref="E60"/>
    </sheetView>
  </sheetViews>
  <sheetFormatPr defaultRowHeight="12.75" x14ac:dyDescent="0.2"/>
  <cols>
    <col min="1" max="1" width="29" style="45" customWidth="1"/>
    <col min="2" max="2" width="13.28515625" style="45" customWidth="1"/>
    <col min="3" max="3" width="40.140625" style="45" customWidth="1"/>
    <col min="4" max="4" width="21.5703125" style="45" customWidth="1"/>
    <col min="5" max="5" width="26" style="45" customWidth="1"/>
    <col min="6" max="6" width="21.7109375" style="45" customWidth="1"/>
    <col min="7" max="7" width="30.85546875" style="45" customWidth="1"/>
    <col min="8" max="8" width="9.140625" style="45"/>
    <col min="9" max="9" width="10.28515625" style="45" customWidth="1"/>
    <col min="10" max="256" width="9.140625" style="45"/>
    <col min="257" max="257" width="39.85546875" style="45" customWidth="1"/>
    <col min="258" max="258" width="22" style="45" customWidth="1"/>
    <col min="259" max="259" width="21.28515625" style="45" customWidth="1"/>
    <col min="260" max="260" width="24" style="45" customWidth="1"/>
    <col min="261" max="261" width="26.85546875" style="45" customWidth="1"/>
    <col min="262" max="262" width="16.7109375" style="45" customWidth="1"/>
    <col min="263" max="263" width="36.42578125" style="45" customWidth="1"/>
    <col min="264" max="512" width="9.140625" style="45"/>
    <col min="513" max="513" width="39.85546875" style="45" customWidth="1"/>
    <col min="514" max="514" width="22" style="45" customWidth="1"/>
    <col min="515" max="515" width="21.28515625" style="45" customWidth="1"/>
    <col min="516" max="516" width="24" style="45" customWidth="1"/>
    <col min="517" max="517" width="26.85546875" style="45" customWidth="1"/>
    <col min="518" max="518" width="16.7109375" style="45" customWidth="1"/>
    <col min="519" max="519" width="36.42578125" style="45" customWidth="1"/>
    <col min="520" max="768" width="9.140625" style="45"/>
    <col min="769" max="769" width="39.85546875" style="45" customWidth="1"/>
    <col min="770" max="770" width="22" style="45" customWidth="1"/>
    <col min="771" max="771" width="21.28515625" style="45" customWidth="1"/>
    <col min="772" max="772" width="24" style="45" customWidth="1"/>
    <col min="773" max="773" width="26.85546875" style="45" customWidth="1"/>
    <col min="774" max="774" width="16.7109375" style="45" customWidth="1"/>
    <col min="775" max="775" width="36.42578125" style="45" customWidth="1"/>
    <col min="776" max="1024" width="9.140625" style="45"/>
    <col min="1025" max="1025" width="39.85546875" style="45" customWidth="1"/>
    <col min="1026" max="1026" width="22" style="45" customWidth="1"/>
    <col min="1027" max="1027" width="21.28515625" style="45" customWidth="1"/>
    <col min="1028" max="1028" width="24" style="45" customWidth="1"/>
    <col min="1029" max="1029" width="26.85546875" style="45" customWidth="1"/>
    <col min="1030" max="1030" width="16.7109375" style="45" customWidth="1"/>
    <col min="1031" max="1031" width="36.42578125" style="45" customWidth="1"/>
    <col min="1032" max="1280" width="9.140625" style="45"/>
    <col min="1281" max="1281" width="39.85546875" style="45" customWidth="1"/>
    <col min="1282" max="1282" width="22" style="45" customWidth="1"/>
    <col min="1283" max="1283" width="21.28515625" style="45" customWidth="1"/>
    <col min="1284" max="1284" width="24" style="45" customWidth="1"/>
    <col min="1285" max="1285" width="26.85546875" style="45" customWidth="1"/>
    <col min="1286" max="1286" width="16.7109375" style="45" customWidth="1"/>
    <col min="1287" max="1287" width="36.42578125" style="45" customWidth="1"/>
    <col min="1288" max="1536" width="9.140625" style="45"/>
    <col min="1537" max="1537" width="39.85546875" style="45" customWidth="1"/>
    <col min="1538" max="1538" width="22" style="45" customWidth="1"/>
    <col min="1539" max="1539" width="21.28515625" style="45" customWidth="1"/>
    <col min="1540" max="1540" width="24" style="45" customWidth="1"/>
    <col min="1541" max="1541" width="26.85546875" style="45" customWidth="1"/>
    <col min="1542" max="1542" width="16.7109375" style="45" customWidth="1"/>
    <col min="1543" max="1543" width="36.42578125" style="45" customWidth="1"/>
    <col min="1544" max="1792" width="9.140625" style="45"/>
    <col min="1793" max="1793" width="39.85546875" style="45" customWidth="1"/>
    <col min="1794" max="1794" width="22" style="45" customWidth="1"/>
    <col min="1795" max="1795" width="21.28515625" style="45" customWidth="1"/>
    <col min="1796" max="1796" width="24" style="45" customWidth="1"/>
    <col min="1797" max="1797" width="26.85546875" style="45" customWidth="1"/>
    <col min="1798" max="1798" width="16.7109375" style="45" customWidth="1"/>
    <col min="1799" max="1799" width="36.42578125" style="45" customWidth="1"/>
    <col min="1800" max="2048" width="9.140625" style="45"/>
    <col min="2049" max="2049" width="39.85546875" style="45" customWidth="1"/>
    <col min="2050" max="2050" width="22" style="45" customWidth="1"/>
    <col min="2051" max="2051" width="21.28515625" style="45" customWidth="1"/>
    <col min="2052" max="2052" width="24" style="45" customWidth="1"/>
    <col min="2053" max="2053" width="26.85546875" style="45" customWidth="1"/>
    <col min="2054" max="2054" width="16.7109375" style="45" customWidth="1"/>
    <col min="2055" max="2055" width="36.42578125" style="45" customWidth="1"/>
    <col min="2056" max="2304" width="9.140625" style="45"/>
    <col min="2305" max="2305" width="39.85546875" style="45" customWidth="1"/>
    <col min="2306" max="2306" width="22" style="45" customWidth="1"/>
    <col min="2307" max="2307" width="21.28515625" style="45" customWidth="1"/>
    <col min="2308" max="2308" width="24" style="45" customWidth="1"/>
    <col min="2309" max="2309" width="26.85546875" style="45" customWidth="1"/>
    <col min="2310" max="2310" width="16.7109375" style="45" customWidth="1"/>
    <col min="2311" max="2311" width="36.42578125" style="45" customWidth="1"/>
    <col min="2312" max="2560" width="9.140625" style="45"/>
    <col min="2561" max="2561" width="39.85546875" style="45" customWidth="1"/>
    <col min="2562" max="2562" width="22" style="45" customWidth="1"/>
    <col min="2563" max="2563" width="21.28515625" style="45" customWidth="1"/>
    <col min="2564" max="2564" width="24" style="45" customWidth="1"/>
    <col min="2565" max="2565" width="26.85546875" style="45" customWidth="1"/>
    <col min="2566" max="2566" width="16.7109375" style="45" customWidth="1"/>
    <col min="2567" max="2567" width="36.42578125" style="45" customWidth="1"/>
    <col min="2568" max="2816" width="9.140625" style="45"/>
    <col min="2817" max="2817" width="39.85546875" style="45" customWidth="1"/>
    <col min="2818" max="2818" width="22" style="45" customWidth="1"/>
    <col min="2819" max="2819" width="21.28515625" style="45" customWidth="1"/>
    <col min="2820" max="2820" width="24" style="45" customWidth="1"/>
    <col min="2821" max="2821" width="26.85546875" style="45" customWidth="1"/>
    <col min="2822" max="2822" width="16.7109375" style="45" customWidth="1"/>
    <col min="2823" max="2823" width="36.42578125" style="45" customWidth="1"/>
    <col min="2824" max="3072" width="9.140625" style="45"/>
    <col min="3073" max="3073" width="39.85546875" style="45" customWidth="1"/>
    <col min="3074" max="3074" width="22" style="45" customWidth="1"/>
    <col min="3075" max="3075" width="21.28515625" style="45" customWidth="1"/>
    <col min="3076" max="3076" width="24" style="45" customWidth="1"/>
    <col min="3077" max="3077" width="26.85546875" style="45" customWidth="1"/>
    <col min="3078" max="3078" width="16.7109375" style="45" customWidth="1"/>
    <col min="3079" max="3079" width="36.42578125" style="45" customWidth="1"/>
    <col min="3080" max="3328" width="9.140625" style="45"/>
    <col min="3329" max="3329" width="39.85546875" style="45" customWidth="1"/>
    <col min="3330" max="3330" width="22" style="45" customWidth="1"/>
    <col min="3331" max="3331" width="21.28515625" style="45" customWidth="1"/>
    <col min="3332" max="3332" width="24" style="45" customWidth="1"/>
    <col min="3333" max="3333" width="26.85546875" style="45" customWidth="1"/>
    <col min="3334" max="3334" width="16.7109375" style="45" customWidth="1"/>
    <col min="3335" max="3335" width="36.42578125" style="45" customWidth="1"/>
    <col min="3336" max="3584" width="9.140625" style="45"/>
    <col min="3585" max="3585" width="39.85546875" style="45" customWidth="1"/>
    <col min="3586" max="3586" width="22" style="45" customWidth="1"/>
    <col min="3587" max="3587" width="21.28515625" style="45" customWidth="1"/>
    <col min="3588" max="3588" width="24" style="45" customWidth="1"/>
    <col min="3589" max="3589" width="26.85546875" style="45" customWidth="1"/>
    <col min="3590" max="3590" width="16.7109375" style="45" customWidth="1"/>
    <col min="3591" max="3591" width="36.42578125" style="45" customWidth="1"/>
    <col min="3592" max="3840" width="9.140625" style="45"/>
    <col min="3841" max="3841" width="39.85546875" style="45" customWidth="1"/>
    <col min="3842" max="3842" width="22" style="45" customWidth="1"/>
    <col min="3843" max="3843" width="21.28515625" style="45" customWidth="1"/>
    <col min="3844" max="3844" width="24" style="45" customWidth="1"/>
    <col min="3845" max="3845" width="26.85546875" style="45" customWidth="1"/>
    <col min="3846" max="3846" width="16.7109375" style="45" customWidth="1"/>
    <col min="3847" max="3847" width="36.42578125" style="45" customWidth="1"/>
    <col min="3848" max="4096" width="9.140625" style="45"/>
    <col min="4097" max="4097" width="39.85546875" style="45" customWidth="1"/>
    <col min="4098" max="4098" width="22" style="45" customWidth="1"/>
    <col min="4099" max="4099" width="21.28515625" style="45" customWidth="1"/>
    <col min="4100" max="4100" width="24" style="45" customWidth="1"/>
    <col min="4101" max="4101" width="26.85546875" style="45" customWidth="1"/>
    <col min="4102" max="4102" width="16.7109375" style="45" customWidth="1"/>
    <col min="4103" max="4103" width="36.42578125" style="45" customWidth="1"/>
    <col min="4104" max="4352" width="9.140625" style="45"/>
    <col min="4353" max="4353" width="39.85546875" style="45" customWidth="1"/>
    <col min="4354" max="4354" width="22" style="45" customWidth="1"/>
    <col min="4355" max="4355" width="21.28515625" style="45" customWidth="1"/>
    <col min="4356" max="4356" width="24" style="45" customWidth="1"/>
    <col min="4357" max="4357" width="26.85546875" style="45" customWidth="1"/>
    <col min="4358" max="4358" width="16.7109375" style="45" customWidth="1"/>
    <col min="4359" max="4359" width="36.42578125" style="45" customWidth="1"/>
    <col min="4360" max="4608" width="9.140625" style="45"/>
    <col min="4609" max="4609" width="39.85546875" style="45" customWidth="1"/>
    <col min="4610" max="4610" width="22" style="45" customWidth="1"/>
    <col min="4611" max="4611" width="21.28515625" style="45" customWidth="1"/>
    <col min="4612" max="4612" width="24" style="45" customWidth="1"/>
    <col min="4613" max="4613" width="26.85546875" style="45" customWidth="1"/>
    <col min="4614" max="4614" width="16.7109375" style="45" customWidth="1"/>
    <col min="4615" max="4615" width="36.42578125" style="45" customWidth="1"/>
    <col min="4616" max="4864" width="9.140625" style="45"/>
    <col min="4865" max="4865" width="39.85546875" style="45" customWidth="1"/>
    <col min="4866" max="4866" width="22" style="45" customWidth="1"/>
    <col min="4867" max="4867" width="21.28515625" style="45" customWidth="1"/>
    <col min="4868" max="4868" width="24" style="45" customWidth="1"/>
    <col min="4869" max="4869" width="26.85546875" style="45" customWidth="1"/>
    <col min="4870" max="4870" width="16.7109375" style="45" customWidth="1"/>
    <col min="4871" max="4871" width="36.42578125" style="45" customWidth="1"/>
    <col min="4872" max="5120" width="9.140625" style="45"/>
    <col min="5121" max="5121" width="39.85546875" style="45" customWidth="1"/>
    <col min="5122" max="5122" width="22" style="45" customWidth="1"/>
    <col min="5123" max="5123" width="21.28515625" style="45" customWidth="1"/>
    <col min="5124" max="5124" width="24" style="45" customWidth="1"/>
    <col min="5125" max="5125" width="26.85546875" style="45" customWidth="1"/>
    <col min="5126" max="5126" width="16.7109375" style="45" customWidth="1"/>
    <col min="5127" max="5127" width="36.42578125" style="45" customWidth="1"/>
    <col min="5128" max="5376" width="9.140625" style="45"/>
    <col min="5377" max="5377" width="39.85546875" style="45" customWidth="1"/>
    <col min="5378" max="5378" width="22" style="45" customWidth="1"/>
    <col min="5379" max="5379" width="21.28515625" style="45" customWidth="1"/>
    <col min="5380" max="5380" width="24" style="45" customWidth="1"/>
    <col min="5381" max="5381" width="26.85546875" style="45" customWidth="1"/>
    <col min="5382" max="5382" width="16.7109375" style="45" customWidth="1"/>
    <col min="5383" max="5383" width="36.42578125" style="45" customWidth="1"/>
    <col min="5384" max="5632" width="9.140625" style="45"/>
    <col min="5633" max="5633" width="39.85546875" style="45" customWidth="1"/>
    <col min="5634" max="5634" width="22" style="45" customWidth="1"/>
    <col min="5635" max="5635" width="21.28515625" style="45" customWidth="1"/>
    <col min="5636" max="5636" width="24" style="45" customWidth="1"/>
    <col min="5637" max="5637" width="26.85546875" style="45" customWidth="1"/>
    <col min="5638" max="5638" width="16.7109375" style="45" customWidth="1"/>
    <col min="5639" max="5639" width="36.42578125" style="45" customWidth="1"/>
    <col min="5640" max="5888" width="9.140625" style="45"/>
    <col min="5889" max="5889" width="39.85546875" style="45" customWidth="1"/>
    <col min="5890" max="5890" width="22" style="45" customWidth="1"/>
    <col min="5891" max="5891" width="21.28515625" style="45" customWidth="1"/>
    <col min="5892" max="5892" width="24" style="45" customWidth="1"/>
    <col min="5893" max="5893" width="26.85546875" style="45" customWidth="1"/>
    <col min="5894" max="5894" width="16.7109375" style="45" customWidth="1"/>
    <col min="5895" max="5895" width="36.42578125" style="45" customWidth="1"/>
    <col min="5896" max="6144" width="9.140625" style="45"/>
    <col min="6145" max="6145" width="39.85546875" style="45" customWidth="1"/>
    <col min="6146" max="6146" width="22" style="45" customWidth="1"/>
    <col min="6147" max="6147" width="21.28515625" style="45" customWidth="1"/>
    <col min="6148" max="6148" width="24" style="45" customWidth="1"/>
    <col min="6149" max="6149" width="26.85546875" style="45" customWidth="1"/>
    <col min="6150" max="6150" width="16.7109375" style="45" customWidth="1"/>
    <col min="6151" max="6151" width="36.42578125" style="45" customWidth="1"/>
    <col min="6152" max="6400" width="9.140625" style="45"/>
    <col min="6401" max="6401" width="39.85546875" style="45" customWidth="1"/>
    <col min="6402" max="6402" width="22" style="45" customWidth="1"/>
    <col min="6403" max="6403" width="21.28515625" style="45" customWidth="1"/>
    <col min="6404" max="6404" width="24" style="45" customWidth="1"/>
    <col min="6405" max="6405" width="26.85546875" style="45" customWidth="1"/>
    <col min="6406" max="6406" width="16.7109375" style="45" customWidth="1"/>
    <col min="6407" max="6407" width="36.42578125" style="45" customWidth="1"/>
    <col min="6408" max="6656" width="9.140625" style="45"/>
    <col min="6657" max="6657" width="39.85546875" style="45" customWidth="1"/>
    <col min="6658" max="6658" width="22" style="45" customWidth="1"/>
    <col min="6659" max="6659" width="21.28515625" style="45" customWidth="1"/>
    <col min="6660" max="6660" width="24" style="45" customWidth="1"/>
    <col min="6661" max="6661" width="26.85546875" style="45" customWidth="1"/>
    <col min="6662" max="6662" width="16.7109375" style="45" customWidth="1"/>
    <col min="6663" max="6663" width="36.42578125" style="45" customWidth="1"/>
    <col min="6664" max="6912" width="9.140625" style="45"/>
    <col min="6913" max="6913" width="39.85546875" style="45" customWidth="1"/>
    <col min="6914" max="6914" width="22" style="45" customWidth="1"/>
    <col min="6915" max="6915" width="21.28515625" style="45" customWidth="1"/>
    <col min="6916" max="6916" width="24" style="45" customWidth="1"/>
    <col min="6917" max="6917" width="26.85546875" style="45" customWidth="1"/>
    <col min="6918" max="6918" width="16.7109375" style="45" customWidth="1"/>
    <col min="6919" max="6919" width="36.42578125" style="45" customWidth="1"/>
    <col min="6920" max="7168" width="9.140625" style="45"/>
    <col min="7169" max="7169" width="39.85546875" style="45" customWidth="1"/>
    <col min="7170" max="7170" width="22" style="45" customWidth="1"/>
    <col min="7171" max="7171" width="21.28515625" style="45" customWidth="1"/>
    <col min="7172" max="7172" width="24" style="45" customWidth="1"/>
    <col min="7173" max="7173" width="26.85546875" style="45" customWidth="1"/>
    <col min="7174" max="7174" width="16.7109375" style="45" customWidth="1"/>
    <col min="7175" max="7175" width="36.42578125" style="45" customWidth="1"/>
    <col min="7176" max="7424" width="9.140625" style="45"/>
    <col min="7425" max="7425" width="39.85546875" style="45" customWidth="1"/>
    <col min="7426" max="7426" width="22" style="45" customWidth="1"/>
    <col min="7427" max="7427" width="21.28515625" style="45" customWidth="1"/>
    <col min="7428" max="7428" width="24" style="45" customWidth="1"/>
    <col min="7429" max="7429" width="26.85546875" style="45" customWidth="1"/>
    <col min="7430" max="7430" width="16.7109375" style="45" customWidth="1"/>
    <col min="7431" max="7431" width="36.42578125" style="45" customWidth="1"/>
    <col min="7432" max="7680" width="9.140625" style="45"/>
    <col min="7681" max="7681" width="39.85546875" style="45" customWidth="1"/>
    <col min="7682" max="7682" width="22" style="45" customWidth="1"/>
    <col min="7683" max="7683" width="21.28515625" style="45" customWidth="1"/>
    <col min="7684" max="7684" width="24" style="45" customWidth="1"/>
    <col min="7685" max="7685" width="26.85546875" style="45" customWidth="1"/>
    <col min="7686" max="7686" width="16.7109375" style="45" customWidth="1"/>
    <col min="7687" max="7687" width="36.42578125" style="45" customWidth="1"/>
    <col min="7688" max="7936" width="9.140625" style="45"/>
    <col min="7937" max="7937" width="39.85546875" style="45" customWidth="1"/>
    <col min="7938" max="7938" width="22" style="45" customWidth="1"/>
    <col min="7939" max="7939" width="21.28515625" style="45" customWidth="1"/>
    <col min="7940" max="7940" width="24" style="45" customWidth="1"/>
    <col min="7941" max="7941" width="26.85546875" style="45" customWidth="1"/>
    <col min="7942" max="7942" width="16.7109375" style="45" customWidth="1"/>
    <col min="7943" max="7943" width="36.42578125" style="45" customWidth="1"/>
    <col min="7944" max="8192" width="9.140625" style="45"/>
    <col min="8193" max="8193" width="39.85546875" style="45" customWidth="1"/>
    <col min="8194" max="8194" width="22" style="45" customWidth="1"/>
    <col min="8195" max="8195" width="21.28515625" style="45" customWidth="1"/>
    <col min="8196" max="8196" width="24" style="45" customWidth="1"/>
    <col min="8197" max="8197" width="26.85546875" style="45" customWidth="1"/>
    <col min="8198" max="8198" width="16.7109375" style="45" customWidth="1"/>
    <col min="8199" max="8199" width="36.42578125" style="45" customWidth="1"/>
    <col min="8200" max="8448" width="9.140625" style="45"/>
    <col min="8449" max="8449" width="39.85546875" style="45" customWidth="1"/>
    <col min="8450" max="8450" width="22" style="45" customWidth="1"/>
    <col min="8451" max="8451" width="21.28515625" style="45" customWidth="1"/>
    <col min="8452" max="8452" width="24" style="45" customWidth="1"/>
    <col min="8453" max="8453" width="26.85546875" style="45" customWidth="1"/>
    <col min="8454" max="8454" width="16.7109375" style="45" customWidth="1"/>
    <col min="8455" max="8455" width="36.42578125" style="45" customWidth="1"/>
    <col min="8456" max="8704" width="9.140625" style="45"/>
    <col min="8705" max="8705" width="39.85546875" style="45" customWidth="1"/>
    <col min="8706" max="8706" width="22" style="45" customWidth="1"/>
    <col min="8707" max="8707" width="21.28515625" style="45" customWidth="1"/>
    <col min="8708" max="8708" width="24" style="45" customWidth="1"/>
    <col min="8709" max="8709" width="26.85546875" style="45" customWidth="1"/>
    <col min="8710" max="8710" width="16.7109375" style="45" customWidth="1"/>
    <col min="8711" max="8711" width="36.42578125" style="45" customWidth="1"/>
    <col min="8712" max="8960" width="9.140625" style="45"/>
    <col min="8961" max="8961" width="39.85546875" style="45" customWidth="1"/>
    <col min="8962" max="8962" width="22" style="45" customWidth="1"/>
    <col min="8963" max="8963" width="21.28515625" style="45" customWidth="1"/>
    <col min="8964" max="8964" width="24" style="45" customWidth="1"/>
    <col min="8965" max="8965" width="26.85546875" style="45" customWidth="1"/>
    <col min="8966" max="8966" width="16.7109375" style="45" customWidth="1"/>
    <col min="8967" max="8967" width="36.42578125" style="45" customWidth="1"/>
    <col min="8968" max="9216" width="9.140625" style="45"/>
    <col min="9217" max="9217" width="39.85546875" style="45" customWidth="1"/>
    <col min="9218" max="9218" width="22" style="45" customWidth="1"/>
    <col min="9219" max="9219" width="21.28515625" style="45" customWidth="1"/>
    <col min="9220" max="9220" width="24" style="45" customWidth="1"/>
    <col min="9221" max="9221" width="26.85546875" style="45" customWidth="1"/>
    <col min="9222" max="9222" width="16.7109375" style="45" customWidth="1"/>
    <col min="9223" max="9223" width="36.42578125" style="45" customWidth="1"/>
    <col min="9224" max="9472" width="9.140625" style="45"/>
    <col min="9473" max="9473" width="39.85546875" style="45" customWidth="1"/>
    <col min="9474" max="9474" width="22" style="45" customWidth="1"/>
    <col min="9475" max="9475" width="21.28515625" style="45" customWidth="1"/>
    <col min="9476" max="9476" width="24" style="45" customWidth="1"/>
    <col min="9477" max="9477" width="26.85546875" style="45" customWidth="1"/>
    <col min="9478" max="9478" width="16.7109375" style="45" customWidth="1"/>
    <col min="9479" max="9479" width="36.42578125" style="45" customWidth="1"/>
    <col min="9480" max="9728" width="9.140625" style="45"/>
    <col min="9729" max="9729" width="39.85546875" style="45" customWidth="1"/>
    <col min="9730" max="9730" width="22" style="45" customWidth="1"/>
    <col min="9731" max="9731" width="21.28515625" style="45" customWidth="1"/>
    <col min="9732" max="9732" width="24" style="45" customWidth="1"/>
    <col min="9733" max="9733" width="26.85546875" style="45" customWidth="1"/>
    <col min="9734" max="9734" width="16.7109375" style="45" customWidth="1"/>
    <col min="9735" max="9735" width="36.42578125" style="45" customWidth="1"/>
    <col min="9736" max="9984" width="9.140625" style="45"/>
    <col min="9985" max="9985" width="39.85546875" style="45" customWidth="1"/>
    <col min="9986" max="9986" width="22" style="45" customWidth="1"/>
    <col min="9987" max="9987" width="21.28515625" style="45" customWidth="1"/>
    <col min="9988" max="9988" width="24" style="45" customWidth="1"/>
    <col min="9989" max="9989" width="26.85546875" style="45" customWidth="1"/>
    <col min="9990" max="9990" width="16.7109375" style="45" customWidth="1"/>
    <col min="9991" max="9991" width="36.42578125" style="45" customWidth="1"/>
    <col min="9992" max="10240" width="9.140625" style="45"/>
    <col min="10241" max="10241" width="39.85546875" style="45" customWidth="1"/>
    <col min="10242" max="10242" width="22" style="45" customWidth="1"/>
    <col min="10243" max="10243" width="21.28515625" style="45" customWidth="1"/>
    <col min="10244" max="10244" width="24" style="45" customWidth="1"/>
    <col min="10245" max="10245" width="26.85546875" style="45" customWidth="1"/>
    <col min="10246" max="10246" width="16.7109375" style="45" customWidth="1"/>
    <col min="10247" max="10247" width="36.42578125" style="45" customWidth="1"/>
    <col min="10248" max="10496" width="9.140625" style="45"/>
    <col min="10497" max="10497" width="39.85546875" style="45" customWidth="1"/>
    <col min="10498" max="10498" width="22" style="45" customWidth="1"/>
    <col min="10499" max="10499" width="21.28515625" style="45" customWidth="1"/>
    <col min="10500" max="10500" width="24" style="45" customWidth="1"/>
    <col min="10501" max="10501" width="26.85546875" style="45" customWidth="1"/>
    <col min="10502" max="10502" width="16.7109375" style="45" customWidth="1"/>
    <col min="10503" max="10503" width="36.42578125" style="45" customWidth="1"/>
    <col min="10504" max="10752" width="9.140625" style="45"/>
    <col min="10753" max="10753" width="39.85546875" style="45" customWidth="1"/>
    <col min="10754" max="10754" width="22" style="45" customWidth="1"/>
    <col min="10755" max="10755" width="21.28515625" style="45" customWidth="1"/>
    <col min="10756" max="10756" width="24" style="45" customWidth="1"/>
    <col min="10757" max="10757" width="26.85546875" style="45" customWidth="1"/>
    <col min="10758" max="10758" width="16.7109375" style="45" customWidth="1"/>
    <col min="10759" max="10759" width="36.42578125" style="45" customWidth="1"/>
    <col min="10760" max="11008" width="9.140625" style="45"/>
    <col min="11009" max="11009" width="39.85546875" style="45" customWidth="1"/>
    <col min="11010" max="11010" width="22" style="45" customWidth="1"/>
    <col min="11011" max="11011" width="21.28515625" style="45" customWidth="1"/>
    <col min="11012" max="11012" width="24" style="45" customWidth="1"/>
    <col min="11013" max="11013" width="26.85546875" style="45" customWidth="1"/>
    <col min="11014" max="11014" width="16.7109375" style="45" customWidth="1"/>
    <col min="11015" max="11015" width="36.42578125" style="45" customWidth="1"/>
    <col min="11016" max="11264" width="9.140625" style="45"/>
    <col min="11265" max="11265" width="39.85546875" style="45" customWidth="1"/>
    <col min="11266" max="11266" width="22" style="45" customWidth="1"/>
    <col min="11267" max="11267" width="21.28515625" style="45" customWidth="1"/>
    <col min="11268" max="11268" width="24" style="45" customWidth="1"/>
    <col min="11269" max="11269" width="26.85546875" style="45" customWidth="1"/>
    <col min="11270" max="11270" width="16.7109375" style="45" customWidth="1"/>
    <col min="11271" max="11271" width="36.42578125" style="45" customWidth="1"/>
    <col min="11272" max="11520" width="9.140625" style="45"/>
    <col min="11521" max="11521" width="39.85546875" style="45" customWidth="1"/>
    <col min="11522" max="11522" width="22" style="45" customWidth="1"/>
    <col min="11523" max="11523" width="21.28515625" style="45" customWidth="1"/>
    <col min="11524" max="11524" width="24" style="45" customWidth="1"/>
    <col min="11525" max="11525" width="26.85546875" style="45" customWidth="1"/>
    <col min="11526" max="11526" width="16.7109375" style="45" customWidth="1"/>
    <col min="11527" max="11527" width="36.42578125" style="45" customWidth="1"/>
    <col min="11528" max="11776" width="9.140625" style="45"/>
    <col min="11777" max="11777" width="39.85546875" style="45" customWidth="1"/>
    <col min="11778" max="11778" width="22" style="45" customWidth="1"/>
    <col min="11779" max="11779" width="21.28515625" style="45" customWidth="1"/>
    <col min="11780" max="11780" width="24" style="45" customWidth="1"/>
    <col min="11781" max="11781" width="26.85546875" style="45" customWidth="1"/>
    <col min="11782" max="11782" width="16.7109375" style="45" customWidth="1"/>
    <col min="11783" max="11783" width="36.42578125" style="45" customWidth="1"/>
    <col min="11784" max="12032" width="9.140625" style="45"/>
    <col min="12033" max="12033" width="39.85546875" style="45" customWidth="1"/>
    <col min="12034" max="12034" width="22" style="45" customWidth="1"/>
    <col min="12035" max="12035" width="21.28515625" style="45" customWidth="1"/>
    <col min="12036" max="12036" width="24" style="45" customWidth="1"/>
    <col min="12037" max="12037" width="26.85546875" style="45" customWidth="1"/>
    <col min="12038" max="12038" width="16.7109375" style="45" customWidth="1"/>
    <col min="12039" max="12039" width="36.42578125" style="45" customWidth="1"/>
    <col min="12040" max="12288" width="9.140625" style="45"/>
    <col min="12289" max="12289" width="39.85546875" style="45" customWidth="1"/>
    <col min="12290" max="12290" width="22" style="45" customWidth="1"/>
    <col min="12291" max="12291" width="21.28515625" style="45" customWidth="1"/>
    <col min="12292" max="12292" width="24" style="45" customWidth="1"/>
    <col min="12293" max="12293" width="26.85546875" style="45" customWidth="1"/>
    <col min="12294" max="12294" width="16.7109375" style="45" customWidth="1"/>
    <col min="12295" max="12295" width="36.42578125" style="45" customWidth="1"/>
    <col min="12296" max="12544" width="9.140625" style="45"/>
    <col min="12545" max="12545" width="39.85546875" style="45" customWidth="1"/>
    <col min="12546" max="12546" width="22" style="45" customWidth="1"/>
    <col min="12547" max="12547" width="21.28515625" style="45" customWidth="1"/>
    <col min="12548" max="12548" width="24" style="45" customWidth="1"/>
    <col min="12549" max="12549" width="26.85546875" style="45" customWidth="1"/>
    <col min="12550" max="12550" width="16.7109375" style="45" customWidth="1"/>
    <col min="12551" max="12551" width="36.42578125" style="45" customWidth="1"/>
    <col min="12552" max="12800" width="9.140625" style="45"/>
    <col min="12801" max="12801" width="39.85546875" style="45" customWidth="1"/>
    <col min="12802" max="12802" width="22" style="45" customWidth="1"/>
    <col min="12803" max="12803" width="21.28515625" style="45" customWidth="1"/>
    <col min="12804" max="12804" width="24" style="45" customWidth="1"/>
    <col min="12805" max="12805" width="26.85546875" style="45" customWidth="1"/>
    <col min="12806" max="12806" width="16.7109375" style="45" customWidth="1"/>
    <col min="12807" max="12807" width="36.42578125" style="45" customWidth="1"/>
    <col min="12808" max="13056" width="9.140625" style="45"/>
    <col min="13057" max="13057" width="39.85546875" style="45" customWidth="1"/>
    <col min="13058" max="13058" width="22" style="45" customWidth="1"/>
    <col min="13059" max="13059" width="21.28515625" style="45" customWidth="1"/>
    <col min="13060" max="13060" width="24" style="45" customWidth="1"/>
    <col min="13061" max="13061" width="26.85546875" style="45" customWidth="1"/>
    <col min="13062" max="13062" width="16.7109375" style="45" customWidth="1"/>
    <col min="13063" max="13063" width="36.42578125" style="45" customWidth="1"/>
    <col min="13064" max="13312" width="9.140625" style="45"/>
    <col min="13313" max="13313" width="39.85546875" style="45" customWidth="1"/>
    <col min="13314" max="13314" width="22" style="45" customWidth="1"/>
    <col min="13315" max="13315" width="21.28515625" style="45" customWidth="1"/>
    <col min="13316" max="13316" width="24" style="45" customWidth="1"/>
    <col min="13317" max="13317" width="26.85546875" style="45" customWidth="1"/>
    <col min="13318" max="13318" width="16.7109375" style="45" customWidth="1"/>
    <col min="13319" max="13319" width="36.42578125" style="45" customWidth="1"/>
    <col min="13320" max="13568" width="9.140625" style="45"/>
    <col min="13569" max="13569" width="39.85546875" style="45" customWidth="1"/>
    <col min="13570" max="13570" width="22" style="45" customWidth="1"/>
    <col min="13571" max="13571" width="21.28515625" style="45" customWidth="1"/>
    <col min="13572" max="13572" width="24" style="45" customWidth="1"/>
    <col min="13573" max="13573" width="26.85546875" style="45" customWidth="1"/>
    <col min="13574" max="13574" width="16.7109375" style="45" customWidth="1"/>
    <col min="13575" max="13575" width="36.42578125" style="45" customWidth="1"/>
    <col min="13576" max="13824" width="9.140625" style="45"/>
    <col min="13825" max="13825" width="39.85546875" style="45" customWidth="1"/>
    <col min="13826" max="13826" width="22" style="45" customWidth="1"/>
    <col min="13827" max="13827" width="21.28515625" style="45" customWidth="1"/>
    <col min="13828" max="13828" width="24" style="45" customWidth="1"/>
    <col min="13829" max="13829" width="26.85546875" style="45" customWidth="1"/>
    <col min="13830" max="13830" width="16.7109375" style="45" customWidth="1"/>
    <col min="13831" max="13831" width="36.42578125" style="45" customWidth="1"/>
    <col min="13832" max="14080" width="9.140625" style="45"/>
    <col min="14081" max="14081" width="39.85546875" style="45" customWidth="1"/>
    <col min="14082" max="14082" width="22" style="45" customWidth="1"/>
    <col min="14083" max="14083" width="21.28515625" style="45" customWidth="1"/>
    <col min="14084" max="14084" width="24" style="45" customWidth="1"/>
    <col min="14085" max="14085" width="26.85546875" style="45" customWidth="1"/>
    <col min="14086" max="14086" width="16.7109375" style="45" customWidth="1"/>
    <col min="14087" max="14087" width="36.42578125" style="45" customWidth="1"/>
    <col min="14088" max="14336" width="9.140625" style="45"/>
    <col min="14337" max="14337" width="39.85546875" style="45" customWidth="1"/>
    <col min="14338" max="14338" width="22" style="45" customWidth="1"/>
    <col min="14339" max="14339" width="21.28515625" style="45" customWidth="1"/>
    <col min="14340" max="14340" width="24" style="45" customWidth="1"/>
    <col min="14341" max="14341" width="26.85546875" style="45" customWidth="1"/>
    <col min="14342" max="14342" width="16.7109375" style="45" customWidth="1"/>
    <col min="14343" max="14343" width="36.42578125" style="45" customWidth="1"/>
    <col min="14344" max="14592" width="9.140625" style="45"/>
    <col min="14593" max="14593" width="39.85546875" style="45" customWidth="1"/>
    <col min="14594" max="14594" width="22" style="45" customWidth="1"/>
    <col min="14595" max="14595" width="21.28515625" style="45" customWidth="1"/>
    <col min="14596" max="14596" width="24" style="45" customWidth="1"/>
    <col min="14597" max="14597" width="26.85546875" style="45" customWidth="1"/>
    <col min="14598" max="14598" width="16.7109375" style="45" customWidth="1"/>
    <col min="14599" max="14599" width="36.42578125" style="45" customWidth="1"/>
    <col min="14600" max="14848" width="9.140625" style="45"/>
    <col min="14849" max="14849" width="39.85546875" style="45" customWidth="1"/>
    <col min="14850" max="14850" width="22" style="45" customWidth="1"/>
    <col min="14851" max="14851" width="21.28515625" style="45" customWidth="1"/>
    <col min="14852" max="14852" width="24" style="45" customWidth="1"/>
    <col min="14853" max="14853" width="26.85546875" style="45" customWidth="1"/>
    <col min="14854" max="14854" width="16.7109375" style="45" customWidth="1"/>
    <col min="14855" max="14855" width="36.42578125" style="45" customWidth="1"/>
    <col min="14856" max="15104" width="9.140625" style="45"/>
    <col min="15105" max="15105" width="39.85546875" style="45" customWidth="1"/>
    <col min="15106" max="15106" width="22" style="45" customWidth="1"/>
    <col min="15107" max="15107" width="21.28515625" style="45" customWidth="1"/>
    <col min="15108" max="15108" width="24" style="45" customWidth="1"/>
    <col min="15109" max="15109" width="26.85546875" style="45" customWidth="1"/>
    <col min="15110" max="15110" width="16.7109375" style="45" customWidth="1"/>
    <col min="15111" max="15111" width="36.42578125" style="45" customWidth="1"/>
    <col min="15112" max="15360" width="9.140625" style="45"/>
    <col min="15361" max="15361" width="39.85546875" style="45" customWidth="1"/>
    <col min="15362" max="15362" width="22" style="45" customWidth="1"/>
    <col min="15363" max="15363" width="21.28515625" style="45" customWidth="1"/>
    <col min="15364" max="15364" width="24" style="45" customWidth="1"/>
    <col min="15365" max="15365" width="26.85546875" style="45" customWidth="1"/>
    <col min="15366" max="15366" width="16.7109375" style="45" customWidth="1"/>
    <col min="15367" max="15367" width="36.42578125" style="45" customWidth="1"/>
    <col min="15368" max="15616" width="9.140625" style="45"/>
    <col min="15617" max="15617" width="39.85546875" style="45" customWidth="1"/>
    <col min="15618" max="15618" width="22" style="45" customWidth="1"/>
    <col min="15619" max="15619" width="21.28515625" style="45" customWidth="1"/>
    <col min="15620" max="15620" width="24" style="45" customWidth="1"/>
    <col min="15621" max="15621" width="26.85546875" style="45" customWidth="1"/>
    <col min="15622" max="15622" width="16.7109375" style="45" customWidth="1"/>
    <col min="15623" max="15623" width="36.42578125" style="45" customWidth="1"/>
    <col min="15624" max="15872" width="9.140625" style="45"/>
    <col min="15873" max="15873" width="39.85546875" style="45" customWidth="1"/>
    <col min="15874" max="15874" width="22" style="45" customWidth="1"/>
    <col min="15875" max="15875" width="21.28515625" style="45" customWidth="1"/>
    <col min="15876" max="15876" width="24" style="45" customWidth="1"/>
    <col min="15877" max="15877" width="26.85546875" style="45" customWidth="1"/>
    <col min="15878" max="15878" width="16.7109375" style="45" customWidth="1"/>
    <col min="15879" max="15879" width="36.42578125" style="45" customWidth="1"/>
    <col min="15880" max="16128" width="9.140625" style="45"/>
    <col min="16129" max="16129" width="39.85546875" style="45" customWidth="1"/>
    <col min="16130" max="16130" width="22" style="45" customWidth="1"/>
    <col min="16131" max="16131" width="21.28515625" style="45" customWidth="1"/>
    <col min="16132" max="16132" width="24" style="45" customWidth="1"/>
    <col min="16133" max="16133" width="26.85546875" style="45" customWidth="1"/>
    <col min="16134" max="16134" width="16.7109375" style="45" customWidth="1"/>
    <col min="16135" max="16135" width="36.42578125" style="45" customWidth="1"/>
    <col min="16136" max="16384" width="9.140625" style="45"/>
  </cols>
  <sheetData>
    <row r="1" spans="1:11" x14ac:dyDescent="0.2">
      <c r="A1" s="140"/>
      <c r="B1" s="140"/>
      <c r="C1" s="140"/>
      <c r="D1" s="140"/>
      <c r="E1" s="140"/>
      <c r="F1" s="140"/>
      <c r="G1" s="246" t="s">
        <v>366</v>
      </c>
    </row>
    <row r="2" spans="1:11" x14ac:dyDescent="0.2">
      <c r="A2" s="50"/>
      <c r="B2" s="140"/>
      <c r="C2" s="140"/>
      <c r="D2" s="140"/>
      <c r="E2" s="140"/>
      <c r="F2" s="140"/>
      <c r="G2" s="140"/>
    </row>
    <row r="3" spans="1:11" x14ac:dyDescent="0.2">
      <c r="A3" s="632" t="s">
        <v>530</v>
      </c>
      <c r="B3" s="633"/>
      <c r="C3" s="633"/>
      <c r="D3" s="633"/>
      <c r="E3" s="633"/>
      <c r="F3" s="633"/>
      <c r="G3" s="633"/>
    </row>
    <row r="4" spans="1:11" x14ac:dyDescent="0.2">
      <c r="A4" s="630" t="s">
        <v>345</v>
      </c>
      <c r="B4" s="630" t="s">
        <v>367</v>
      </c>
      <c r="C4" s="630" t="s">
        <v>368</v>
      </c>
      <c r="D4" s="630" t="s">
        <v>369</v>
      </c>
      <c r="E4" s="630" t="s">
        <v>370</v>
      </c>
      <c r="F4" s="630" t="s">
        <v>349</v>
      </c>
      <c r="G4" s="630" t="s">
        <v>371</v>
      </c>
    </row>
    <row r="5" spans="1:11" ht="34.5" customHeight="1" x14ac:dyDescent="0.2">
      <c r="A5" s="630"/>
      <c r="B5" s="630"/>
      <c r="C5" s="631"/>
      <c r="D5" s="630"/>
      <c r="E5" s="631"/>
      <c r="F5" s="630"/>
      <c r="G5" s="630"/>
    </row>
    <row r="6" spans="1:11" x14ac:dyDescent="0.2">
      <c r="A6" s="113" t="s">
        <v>436</v>
      </c>
      <c r="B6" s="51" t="s">
        <v>71</v>
      </c>
      <c r="C6" s="51" t="s">
        <v>70</v>
      </c>
      <c r="D6" s="114"/>
      <c r="E6" s="114">
        <v>86975</v>
      </c>
      <c r="F6" s="114">
        <f>'Prilog 2'!I14</f>
        <v>106500</v>
      </c>
      <c r="G6" s="114">
        <f>F6-E6</f>
        <v>19525</v>
      </c>
      <c r="H6" s="110"/>
      <c r="I6" s="110"/>
    </row>
    <row r="7" spans="1:11" x14ac:dyDescent="0.2">
      <c r="A7" s="113" t="s">
        <v>436</v>
      </c>
      <c r="B7" s="51" t="s">
        <v>78</v>
      </c>
      <c r="C7" s="51" t="s">
        <v>77</v>
      </c>
      <c r="D7" s="114"/>
      <c r="E7" s="114">
        <v>2564.8000000000002</v>
      </c>
      <c r="F7" s="114">
        <f>'Prilog 2'!I15</f>
        <v>2564.8000000000002</v>
      </c>
      <c r="G7" s="114">
        <f t="shared" ref="G7:G28" si="0">F7-E7</f>
        <v>0</v>
      </c>
      <c r="I7" s="110"/>
    </row>
    <row r="8" spans="1:11" x14ac:dyDescent="0.2">
      <c r="A8" s="113" t="s">
        <v>436</v>
      </c>
      <c r="B8" s="51" t="s">
        <v>455</v>
      </c>
      <c r="C8" s="51" t="s">
        <v>454</v>
      </c>
      <c r="D8" s="114"/>
      <c r="E8" s="114">
        <v>85897.600000000006</v>
      </c>
      <c r="F8" s="114">
        <f>'Prilog 2'!I16</f>
        <v>99883.75039999999</v>
      </c>
      <c r="G8" s="114">
        <f t="shared" si="0"/>
        <v>13986.150399999984</v>
      </c>
      <c r="H8" s="110"/>
      <c r="I8" s="110"/>
    </row>
    <row r="9" spans="1:11" x14ac:dyDescent="0.2">
      <c r="A9" s="113" t="s">
        <v>436</v>
      </c>
      <c r="B9" s="51" t="s">
        <v>81</v>
      </c>
      <c r="C9" s="51" t="s">
        <v>437</v>
      </c>
      <c r="D9" s="114"/>
      <c r="E9" s="114">
        <v>135700</v>
      </c>
      <c r="F9" s="114">
        <f>'Prilog 2'!I17</f>
        <v>212400</v>
      </c>
      <c r="G9" s="114">
        <f t="shared" si="0"/>
        <v>76700</v>
      </c>
      <c r="H9" s="110"/>
      <c r="I9" s="110"/>
    </row>
    <row r="10" spans="1:11" x14ac:dyDescent="0.2">
      <c r="A10" s="113" t="s">
        <v>436</v>
      </c>
      <c r="B10" s="51" t="s">
        <v>84</v>
      </c>
      <c r="C10" s="51" t="s">
        <v>83</v>
      </c>
      <c r="D10" s="114"/>
      <c r="E10" s="114">
        <v>135264</v>
      </c>
      <c r="F10" s="114">
        <f>'Prilog 2'!I18</f>
        <v>114912</v>
      </c>
      <c r="G10" s="114">
        <f t="shared" si="0"/>
        <v>-20352</v>
      </c>
      <c r="H10" s="110"/>
      <c r="I10" s="110"/>
    </row>
    <row r="11" spans="1:11" x14ac:dyDescent="0.2">
      <c r="A11" s="113" t="s">
        <v>436</v>
      </c>
      <c r="B11" s="51" t="s">
        <v>92</v>
      </c>
      <c r="C11" s="51" t="s">
        <v>91</v>
      </c>
      <c r="D11" s="114"/>
      <c r="E11" s="114">
        <v>18024.240000000002</v>
      </c>
      <c r="F11" s="114">
        <f>'Prilog 2'!I19</f>
        <v>25705.9303</v>
      </c>
      <c r="G11" s="114">
        <f t="shared" si="0"/>
        <v>7681.6902999999984</v>
      </c>
      <c r="H11" s="110"/>
      <c r="I11" s="110"/>
      <c r="J11" s="110"/>
      <c r="K11" s="110"/>
    </row>
    <row r="12" spans="1:11" x14ac:dyDescent="0.2">
      <c r="A12" s="51" t="s">
        <v>436</v>
      </c>
      <c r="B12" s="51" t="s">
        <v>95</v>
      </c>
      <c r="C12" s="51" t="s">
        <v>94</v>
      </c>
      <c r="D12" s="114"/>
      <c r="E12" s="114">
        <v>0</v>
      </c>
      <c r="F12" s="114">
        <f>'Prilog 2'!I20</f>
        <v>0</v>
      </c>
      <c r="G12" s="114">
        <f t="shared" si="0"/>
        <v>0</v>
      </c>
      <c r="H12" s="110"/>
      <c r="I12" s="110"/>
    </row>
    <row r="13" spans="1:11" x14ac:dyDescent="0.2">
      <c r="A13" s="51" t="s">
        <v>436</v>
      </c>
      <c r="B13" s="51" t="s">
        <v>98</v>
      </c>
      <c r="C13" s="51" t="s">
        <v>97</v>
      </c>
      <c r="D13" s="114"/>
      <c r="E13" s="114">
        <v>0</v>
      </c>
      <c r="F13" s="114">
        <f>'Prilog 2'!I21</f>
        <v>0</v>
      </c>
      <c r="G13" s="114">
        <f t="shared" si="0"/>
        <v>0</v>
      </c>
      <c r="I13" s="110"/>
    </row>
    <row r="14" spans="1:11" x14ac:dyDescent="0.2">
      <c r="A14" s="113" t="s">
        <v>436</v>
      </c>
      <c r="B14" s="51" t="s">
        <v>101</v>
      </c>
      <c r="C14" s="51" t="s">
        <v>100</v>
      </c>
      <c r="D14" s="114"/>
      <c r="E14" s="114">
        <v>52200</v>
      </c>
      <c r="F14" s="114">
        <f>'Prilog 2'!I22</f>
        <v>46440</v>
      </c>
      <c r="G14" s="114">
        <f t="shared" si="0"/>
        <v>-5760</v>
      </c>
      <c r="I14" s="110"/>
    </row>
    <row r="15" spans="1:11" x14ac:dyDescent="0.2">
      <c r="A15" s="113" t="s">
        <v>436</v>
      </c>
      <c r="B15" s="51" t="s">
        <v>534</v>
      </c>
      <c r="C15" s="51" t="s">
        <v>103</v>
      </c>
      <c r="D15" s="114"/>
      <c r="E15" s="114">
        <v>374814.71999999997</v>
      </c>
      <c r="F15" s="114">
        <f>'Prilog 2'!I23</f>
        <v>431102</v>
      </c>
      <c r="G15" s="114">
        <f t="shared" si="0"/>
        <v>56287.280000000028</v>
      </c>
      <c r="I15" s="110"/>
    </row>
    <row r="16" spans="1:11" x14ac:dyDescent="0.2">
      <c r="A16" s="113" t="s">
        <v>436</v>
      </c>
      <c r="B16" s="51" t="s">
        <v>111</v>
      </c>
      <c r="C16" s="51" t="s">
        <v>110</v>
      </c>
      <c r="D16" s="114"/>
      <c r="E16" s="114">
        <v>158240</v>
      </c>
      <c r="F16" s="114">
        <f>'Prilog 2'!I24</f>
        <v>190560</v>
      </c>
      <c r="G16" s="114">
        <f t="shared" si="0"/>
        <v>32320</v>
      </c>
      <c r="H16" s="110"/>
      <c r="I16" s="110"/>
    </row>
    <row r="17" spans="1:11" x14ac:dyDescent="0.2">
      <c r="A17" s="113" t="s">
        <v>436</v>
      </c>
      <c r="B17" s="51" t="s">
        <v>87</v>
      </c>
      <c r="C17" s="51" t="s">
        <v>86</v>
      </c>
      <c r="D17" s="114"/>
      <c r="E17" s="114">
        <v>50400</v>
      </c>
      <c r="F17" s="114">
        <f>'Prilog 2'!I25</f>
        <v>67200</v>
      </c>
      <c r="G17" s="114">
        <f t="shared" si="0"/>
        <v>16800</v>
      </c>
      <c r="I17" s="110"/>
    </row>
    <row r="18" spans="1:11" x14ac:dyDescent="0.2">
      <c r="A18" s="113" t="s">
        <v>436</v>
      </c>
      <c r="B18" s="51" t="s">
        <v>114</v>
      </c>
      <c r="C18" s="51" t="s">
        <v>113</v>
      </c>
      <c r="D18" s="114"/>
      <c r="E18" s="114">
        <v>40957.019999999997</v>
      </c>
      <c r="F18" s="114">
        <f>'Prilog 2'!I26</f>
        <v>40957.019999999997</v>
      </c>
      <c r="G18" s="114">
        <f t="shared" si="0"/>
        <v>0</v>
      </c>
      <c r="I18" s="110"/>
    </row>
    <row r="19" spans="1:11" x14ac:dyDescent="0.2">
      <c r="A19" s="113" t="s">
        <v>436</v>
      </c>
      <c r="B19" s="51" t="s">
        <v>117</v>
      </c>
      <c r="C19" s="51" t="s">
        <v>116</v>
      </c>
      <c r="D19" s="114"/>
      <c r="E19" s="114">
        <v>73718.210000000006</v>
      </c>
      <c r="F19" s="114">
        <f>'Prilog 2'!I27</f>
        <v>89681.310000000012</v>
      </c>
      <c r="G19" s="114">
        <f t="shared" si="0"/>
        <v>15963.100000000006</v>
      </c>
      <c r="H19" s="110"/>
      <c r="I19" s="110"/>
    </row>
    <row r="20" spans="1:11" x14ac:dyDescent="0.2">
      <c r="A20" s="113" t="s">
        <v>436</v>
      </c>
      <c r="B20" s="51" t="s">
        <v>120</v>
      </c>
      <c r="C20" s="51" t="s">
        <v>119</v>
      </c>
      <c r="D20" s="114"/>
      <c r="E20" s="114">
        <v>273527.31</v>
      </c>
      <c r="F20" s="114">
        <f>'Prilog 2'!I28</f>
        <v>0</v>
      </c>
      <c r="G20" s="114">
        <f t="shared" si="0"/>
        <v>-273527.31</v>
      </c>
      <c r="H20" s="110"/>
      <c r="I20" s="110"/>
    </row>
    <row r="21" spans="1:11" x14ac:dyDescent="0.2">
      <c r="A21" s="113" t="s">
        <v>436</v>
      </c>
      <c r="B21" s="51" t="s">
        <v>123</v>
      </c>
      <c r="C21" s="51" t="s">
        <v>122</v>
      </c>
      <c r="D21" s="114"/>
      <c r="E21" s="114">
        <v>413877.36</v>
      </c>
      <c r="F21" s="114">
        <f>'Prilog 2'!I29</f>
        <v>287367.59999999998</v>
      </c>
      <c r="G21" s="114">
        <f t="shared" si="0"/>
        <v>-126509.76000000001</v>
      </c>
      <c r="I21" s="110"/>
    </row>
    <row r="22" spans="1:11" x14ac:dyDescent="0.2">
      <c r="A22" s="113" t="s">
        <v>436</v>
      </c>
      <c r="B22" s="51" t="s">
        <v>126</v>
      </c>
      <c r="C22" s="51" t="s">
        <v>125</v>
      </c>
      <c r="D22" s="114"/>
      <c r="E22" s="114">
        <v>35200</v>
      </c>
      <c r="F22" s="114">
        <f>'Prilog 2'!I30</f>
        <v>35200</v>
      </c>
      <c r="G22" s="114">
        <f t="shared" si="0"/>
        <v>0</v>
      </c>
      <c r="I22" s="110"/>
    </row>
    <row r="23" spans="1:11" x14ac:dyDescent="0.2">
      <c r="A23" s="113" t="s">
        <v>436</v>
      </c>
      <c r="B23" s="51" t="s">
        <v>129</v>
      </c>
      <c r="C23" s="51" t="s">
        <v>128</v>
      </c>
      <c r="D23" s="114"/>
      <c r="E23" s="114">
        <v>0</v>
      </c>
      <c r="F23" s="114">
        <f>'Prilog 2'!I31</f>
        <v>0</v>
      </c>
      <c r="G23" s="114">
        <f t="shared" si="0"/>
        <v>0</v>
      </c>
      <c r="I23" s="110"/>
    </row>
    <row r="24" spans="1:11" x14ac:dyDescent="0.2">
      <c r="A24" s="113" t="s">
        <v>453</v>
      </c>
      <c r="B24" s="51" t="s">
        <v>134</v>
      </c>
      <c r="C24" s="51" t="s">
        <v>133</v>
      </c>
      <c r="D24" s="114"/>
      <c r="E24" s="114">
        <v>35910.47</v>
      </c>
      <c r="F24" s="114">
        <f>'Prilog 2'!I34</f>
        <v>38681.72</v>
      </c>
      <c r="G24" s="114">
        <f t="shared" si="0"/>
        <v>2771.25</v>
      </c>
      <c r="H24" s="110"/>
      <c r="I24" s="110"/>
    </row>
    <row r="25" spans="1:11" x14ac:dyDescent="0.2">
      <c r="A25" s="113" t="s">
        <v>453</v>
      </c>
      <c r="B25" s="51" t="s">
        <v>439</v>
      </c>
      <c r="C25" s="51" t="s">
        <v>136</v>
      </c>
      <c r="D25" s="114"/>
      <c r="E25" s="114">
        <v>21687.5</v>
      </c>
      <c r="F25" s="114">
        <f>'Prilog 2'!I35</f>
        <v>21687.5</v>
      </c>
      <c r="G25" s="114">
        <f t="shared" si="0"/>
        <v>0</v>
      </c>
      <c r="I25" s="110"/>
    </row>
    <row r="26" spans="1:11" x14ac:dyDescent="0.2">
      <c r="A26" s="113" t="s">
        <v>453</v>
      </c>
      <c r="B26" s="51" t="s">
        <v>139</v>
      </c>
      <c r="C26" s="51" t="s">
        <v>138</v>
      </c>
      <c r="D26" s="114"/>
      <c r="E26" s="114">
        <v>29156.400000000001</v>
      </c>
      <c r="F26" s="114">
        <f>'Prilog 2'!I36</f>
        <v>38675</v>
      </c>
      <c r="G26" s="114">
        <f t="shared" si="0"/>
        <v>9518.5999999999985</v>
      </c>
      <c r="H26" s="110"/>
      <c r="I26" s="110"/>
    </row>
    <row r="27" spans="1:11" x14ac:dyDescent="0.2">
      <c r="A27" s="113" t="s">
        <v>453</v>
      </c>
      <c r="B27" s="51" t="s">
        <v>141</v>
      </c>
      <c r="C27" s="51" t="s">
        <v>140</v>
      </c>
      <c r="D27" s="114"/>
      <c r="E27" s="114">
        <v>7869.96</v>
      </c>
      <c r="F27" s="114">
        <f>'Prilog 2'!I37</f>
        <v>7869.9600000000009</v>
      </c>
      <c r="G27" s="114">
        <f t="shared" si="0"/>
        <v>0</v>
      </c>
      <c r="H27" s="110"/>
      <c r="I27" s="110"/>
    </row>
    <row r="28" spans="1:11" x14ac:dyDescent="0.2">
      <c r="A28" s="113" t="s">
        <v>453</v>
      </c>
      <c r="B28" s="51" t="s">
        <v>142</v>
      </c>
      <c r="C28" s="51" t="s">
        <v>438</v>
      </c>
      <c r="D28" s="114"/>
      <c r="E28" s="114">
        <v>345916.19267084997</v>
      </c>
      <c r="F28" s="114">
        <f>'Prilog 2'!I72</f>
        <v>348175.03704229998</v>
      </c>
      <c r="G28" s="114">
        <f t="shared" si="0"/>
        <v>2258.8443714500172</v>
      </c>
      <c r="H28" s="110"/>
      <c r="I28" s="110"/>
      <c r="K28" s="110"/>
    </row>
    <row r="29" spans="1:11" x14ac:dyDescent="0.2">
      <c r="A29" s="247"/>
      <c r="B29" s="140"/>
      <c r="C29" s="140"/>
      <c r="D29" s="140"/>
      <c r="E29" s="140"/>
      <c r="F29" s="140"/>
      <c r="G29" s="110"/>
    </row>
    <row r="30" spans="1:11" x14ac:dyDescent="0.2">
      <c r="A30" s="630" t="s">
        <v>372</v>
      </c>
      <c r="B30" s="630" t="s">
        <v>373</v>
      </c>
      <c r="C30" s="630" t="s">
        <v>374</v>
      </c>
      <c r="D30" s="630" t="s">
        <v>375</v>
      </c>
      <c r="E30" s="630" t="s">
        <v>376</v>
      </c>
      <c r="F30" s="140"/>
      <c r="G30" s="148"/>
    </row>
    <row r="31" spans="1:11" ht="50.25" customHeight="1" x14ac:dyDescent="0.2">
      <c r="A31" s="630"/>
      <c r="B31" s="630"/>
      <c r="C31" s="630"/>
      <c r="D31" s="631"/>
      <c r="E31" s="631"/>
      <c r="F31" s="148"/>
      <c r="G31" s="148"/>
      <c r="I31" s="522"/>
      <c r="J31" s="110"/>
    </row>
    <row r="32" spans="1:11" x14ac:dyDescent="0.2">
      <c r="A32" s="51"/>
      <c r="B32" s="51"/>
      <c r="C32" s="51"/>
      <c r="D32" s="51"/>
      <c r="E32" s="51"/>
      <c r="F32" s="148"/>
      <c r="G32" s="140"/>
    </row>
    <row r="33" spans="1:7" x14ac:dyDescent="0.2">
      <c r="A33" s="51"/>
      <c r="B33" s="51"/>
      <c r="C33" s="51"/>
      <c r="D33" s="51"/>
      <c r="E33" s="52"/>
      <c r="F33" s="140"/>
      <c r="G33" s="140"/>
    </row>
    <row r="34" spans="1:7" x14ac:dyDescent="0.2">
      <c r="A34" s="53"/>
      <c r="B34" s="53"/>
      <c r="C34" s="53"/>
      <c r="D34" s="53"/>
      <c r="E34" s="52"/>
      <c r="F34" s="140"/>
      <c r="G34" s="140"/>
    </row>
    <row r="35" spans="1:7" ht="12.6" customHeight="1" x14ac:dyDescent="0.2">
      <c r="A35" s="319" t="str">
        <f>'Prilog 2'!B132</f>
        <v>Datum izvještaja: 15.02.2026. godine</v>
      </c>
      <c r="B35" s="140"/>
      <c r="C35" s="140"/>
      <c r="D35" s="146" t="s">
        <v>311</v>
      </c>
      <c r="E35" s="140"/>
      <c r="F35" s="140"/>
      <c r="G35" s="140"/>
    </row>
    <row r="36" spans="1:7" x14ac:dyDescent="0.2">
      <c r="A36" s="140" t="s">
        <v>467</v>
      </c>
      <c r="B36" s="140"/>
      <c r="C36" s="140"/>
      <c r="D36" s="146" t="s">
        <v>312</v>
      </c>
      <c r="E36" s="140"/>
      <c r="F36" s="140"/>
      <c r="G36" s="140"/>
    </row>
    <row r="37" spans="1:7" x14ac:dyDescent="0.2">
      <c r="A37" s="140"/>
      <c r="B37" s="140"/>
      <c r="C37" s="140"/>
      <c r="D37" s="140"/>
      <c r="E37" s="140"/>
      <c r="F37" s="140"/>
      <c r="G37" s="140"/>
    </row>
    <row r="38" spans="1:7" x14ac:dyDescent="0.2">
      <c r="A38" s="140"/>
      <c r="B38" s="140"/>
      <c r="C38" s="140"/>
      <c r="D38" s="140"/>
      <c r="E38" s="140"/>
      <c r="F38" s="140"/>
      <c r="G38" s="140"/>
    </row>
    <row r="39" spans="1:7" x14ac:dyDescent="0.2">
      <c r="A39" s="247" t="s">
        <v>352</v>
      </c>
      <c r="B39" s="140"/>
      <c r="C39" s="140"/>
      <c r="D39" s="140"/>
      <c r="E39" s="140"/>
      <c r="F39" s="140"/>
      <c r="G39" s="140"/>
    </row>
    <row r="40" spans="1:7" x14ac:dyDescent="0.2">
      <c r="A40" s="629" t="s">
        <v>353</v>
      </c>
      <c r="B40" s="629"/>
      <c r="C40" s="248"/>
      <c r="D40" s="140"/>
      <c r="E40" s="140"/>
      <c r="F40" s="140"/>
      <c r="G40" s="140"/>
    </row>
    <row r="41" spans="1:7" x14ac:dyDescent="0.2">
      <c r="A41" s="629" t="s">
        <v>354</v>
      </c>
      <c r="B41" s="629"/>
      <c r="C41" s="248"/>
      <c r="D41" s="140"/>
      <c r="E41" s="140"/>
      <c r="F41" s="140"/>
      <c r="G41" s="140"/>
    </row>
    <row r="42" spans="1:7" x14ac:dyDescent="0.2">
      <c r="A42" s="247" t="s">
        <v>355</v>
      </c>
      <c r="B42" s="248"/>
      <c r="C42" s="248"/>
      <c r="D42" s="140"/>
      <c r="E42" s="140"/>
      <c r="F42" s="140"/>
      <c r="G42" s="140"/>
    </row>
    <row r="43" spans="1:7" x14ac:dyDescent="0.2">
      <c r="A43" s="629" t="s">
        <v>356</v>
      </c>
      <c r="B43" s="629"/>
      <c r="C43" s="248"/>
      <c r="D43" s="140"/>
      <c r="E43" s="140"/>
      <c r="F43" s="140"/>
      <c r="G43" s="140"/>
    </row>
    <row r="44" spans="1:7" x14ac:dyDescent="0.2">
      <c r="A44" s="247" t="s">
        <v>357</v>
      </c>
      <c r="B44" s="248"/>
      <c r="C44" s="248"/>
      <c r="D44" s="140"/>
      <c r="E44" s="140"/>
      <c r="F44" s="140"/>
      <c r="G44" s="140"/>
    </row>
    <row r="45" spans="1:7" x14ac:dyDescent="0.2">
      <c r="A45" s="247" t="s">
        <v>358</v>
      </c>
      <c r="B45" s="248"/>
      <c r="C45" s="248"/>
      <c r="D45" s="140"/>
      <c r="E45" s="140"/>
      <c r="F45" s="140"/>
      <c r="G45" s="140"/>
    </row>
    <row r="46" spans="1:7" x14ac:dyDescent="0.2">
      <c r="A46" s="247" t="s">
        <v>359</v>
      </c>
      <c r="B46" s="248"/>
      <c r="C46" s="248"/>
      <c r="D46" s="140"/>
      <c r="E46" s="140"/>
      <c r="F46" s="140"/>
      <c r="G46" s="140"/>
    </row>
    <row r="47" spans="1:7" x14ac:dyDescent="0.2">
      <c r="A47" s="247" t="s">
        <v>360</v>
      </c>
      <c r="B47" s="248"/>
      <c r="C47" s="248"/>
      <c r="D47" s="140"/>
      <c r="E47" s="140"/>
      <c r="F47" s="140"/>
      <c r="G47" s="140"/>
    </row>
    <row r="48" spans="1:7" x14ac:dyDescent="0.2">
      <c r="A48" s="247" t="s">
        <v>361</v>
      </c>
      <c r="B48" s="248"/>
      <c r="C48" s="248"/>
      <c r="D48" s="140"/>
      <c r="E48" s="140"/>
      <c r="F48" s="140"/>
      <c r="G48" s="140"/>
    </row>
    <row r="49" spans="1:7" x14ac:dyDescent="0.2">
      <c r="A49" s="629" t="s">
        <v>362</v>
      </c>
      <c r="B49" s="629"/>
      <c r="C49" s="248"/>
      <c r="D49" s="140"/>
      <c r="E49" s="140"/>
      <c r="F49" s="140"/>
      <c r="G49" s="140"/>
    </row>
    <row r="50" spans="1:7" x14ac:dyDescent="0.2">
      <c r="A50" s="629" t="s">
        <v>363</v>
      </c>
      <c r="B50" s="629"/>
      <c r="C50" s="629"/>
      <c r="D50" s="140"/>
      <c r="E50" s="140"/>
      <c r="F50" s="140"/>
      <c r="G50" s="140"/>
    </row>
    <row r="51" spans="1:7" x14ac:dyDescent="0.2">
      <c r="A51" s="629" t="s">
        <v>364</v>
      </c>
      <c r="B51" s="629"/>
      <c r="C51" s="629"/>
      <c r="D51" s="140"/>
      <c r="E51" s="140"/>
      <c r="F51" s="140"/>
      <c r="G51" s="140"/>
    </row>
    <row r="52" spans="1:7" x14ac:dyDescent="0.2">
      <c r="A52" s="629" t="s">
        <v>365</v>
      </c>
      <c r="B52" s="629"/>
      <c r="C52" s="629"/>
      <c r="D52" s="140"/>
      <c r="E52" s="140"/>
      <c r="F52" s="140"/>
      <c r="G52" s="140"/>
    </row>
    <row r="53" spans="1:7" x14ac:dyDescent="0.2">
      <c r="A53" s="140"/>
      <c r="B53" s="140"/>
      <c r="C53" s="140"/>
      <c r="D53" s="140"/>
      <c r="E53" s="140"/>
      <c r="F53" s="140"/>
      <c r="G53" s="140"/>
    </row>
    <row r="54" spans="1:7" x14ac:dyDescent="0.2">
      <c r="A54" s="140"/>
      <c r="B54" s="140"/>
      <c r="C54" s="140"/>
      <c r="D54" s="140"/>
      <c r="E54" s="140"/>
      <c r="F54" s="140"/>
      <c r="G54" s="140"/>
    </row>
    <row r="55" spans="1:7" x14ac:dyDescent="0.2">
      <c r="A55" s="140"/>
      <c r="B55" s="140"/>
      <c r="C55" s="140"/>
      <c r="D55" s="140"/>
      <c r="E55" s="140"/>
      <c r="F55" s="140"/>
      <c r="G55" s="140"/>
    </row>
    <row r="56" spans="1:7" x14ac:dyDescent="0.2">
      <c r="A56" s="140"/>
      <c r="B56" s="140"/>
      <c r="C56" s="140"/>
      <c r="D56" s="140"/>
      <c r="E56" s="140"/>
      <c r="F56" s="140"/>
      <c r="G56" s="140"/>
    </row>
    <row r="57" spans="1:7" x14ac:dyDescent="0.2">
      <c r="A57" s="140"/>
      <c r="B57" s="140"/>
      <c r="C57" s="140"/>
      <c r="D57" s="140"/>
      <c r="E57" s="140"/>
      <c r="F57" s="140"/>
      <c r="G57" s="140"/>
    </row>
    <row r="58" spans="1:7" x14ac:dyDescent="0.2">
      <c r="A58" s="140"/>
      <c r="B58" s="140"/>
      <c r="C58" s="140"/>
      <c r="D58" s="140"/>
      <c r="E58" s="140"/>
      <c r="F58" s="140"/>
      <c r="G58" s="140"/>
    </row>
    <row r="59" spans="1:7" x14ac:dyDescent="0.2">
      <c r="A59" s="140"/>
      <c r="B59" s="140"/>
      <c r="C59" s="140"/>
      <c r="D59" s="140"/>
      <c r="E59" s="140"/>
      <c r="F59" s="140"/>
      <c r="G59" s="140"/>
    </row>
    <row r="60" spans="1:7" x14ac:dyDescent="0.2">
      <c r="A60" s="140"/>
      <c r="B60" s="140"/>
      <c r="C60" s="140"/>
      <c r="D60" s="140"/>
      <c r="E60" s="140"/>
      <c r="F60" s="140"/>
      <c r="G60" s="140"/>
    </row>
    <row r="61" spans="1:7" x14ac:dyDescent="0.2">
      <c r="A61" s="140"/>
      <c r="B61" s="140"/>
      <c r="C61" s="140"/>
      <c r="D61" s="140"/>
      <c r="E61" s="140"/>
      <c r="F61" s="140"/>
      <c r="G61" s="140"/>
    </row>
    <row r="62" spans="1:7" x14ac:dyDescent="0.2">
      <c r="A62" s="140"/>
      <c r="B62" s="140"/>
      <c r="C62" s="140"/>
      <c r="D62" s="140"/>
      <c r="E62" s="140"/>
      <c r="F62" s="140"/>
      <c r="G62" s="140"/>
    </row>
  </sheetData>
  <mergeCells count="20">
    <mergeCell ref="A3:G3"/>
    <mergeCell ref="A4:A5"/>
    <mergeCell ref="B4:B5"/>
    <mergeCell ref="C4:C5"/>
    <mergeCell ref="D4:D5"/>
    <mergeCell ref="E4:E5"/>
    <mergeCell ref="F4:F5"/>
    <mergeCell ref="G4:G5"/>
    <mergeCell ref="A30:A31"/>
    <mergeCell ref="B30:B31"/>
    <mergeCell ref="C30:C31"/>
    <mergeCell ref="D30:D31"/>
    <mergeCell ref="E30:E31"/>
    <mergeCell ref="A51:C51"/>
    <mergeCell ref="A50:C50"/>
    <mergeCell ref="A52:C52"/>
    <mergeCell ref="A40:B40"/>
    <mergeCell ref="A41:B41"/>
    <mergeCell ref="A43:B43"/>
    <mergeCell ref="A49:B49"/>
  </mergeCells>
  <pageMargins left="0.7" right="0.7" top="0.75" bottom="0.75" header="0.3" footer="0.3"/>
  <pageSetup paperSize="9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G31" sqref="G31"/>
    </sheetView>
  </sheetViews>
  <sheetFormatPr defaultRowHeight="12" x14ac:dyDescent="0.2"/>
  <cols>
    <col min="1" max="1" width="28" style="35" customWidth="1"/>
    <col min="2" max="2" width="18.5703125" style="35" customWidth="1"/>
    <col min="3" max="3" width="19.42578125" style="35" customWidth="1"/>
    <col min="4" max="4" width="13.42578125" style="35" customWidth="1"/>
    <col min="5" max="5" width="17.5703125" style="35" customWidth="1"/>
    <col min="6" max="256" width="9.140625" style="35"/>
    <col min="257" max="257" width="28" style="35" customWidth="1"/>
    <col min="258" max="258" width="18.5703125" style="35" customWidth="1"/>
    <col min="259" max="259" width="19.42578125" style="35" customWidth="1"/>
    <col min="260" max="260" width="13.42578125" style="35" customWidth="1"/>
    <col min="261" max="261" width="17.5703125" style="35" customWidth="1"/>
    <col min="262" max="512" width="9.140625" style="35"/>
    <col min="513" max="513" width="28" style="35" customWidth="1"/>
    <col min="514" max="514" width="18.5703125" style="35" customWidth="1"/>
    <col min="515" max="515" width="19.42578125" style="35" customWidth="1"/>
    <col min="516" max="516" width="13.42578125" style="35" customWidth="1"/>
    <col min="517" max="517" width="17.5703125" style="35" customWidth="1"/>
    <col min="518" max="768" width="9.140625" style="35"/>
    <col min="769" max="769" width="28" style="35" customWidth="1"/>
    <col min="770" max="770" width="18.5703125" style="35" customWidth="1"/>
    <col min="771" max="771" width="19.42578125" style="35" customWidth="1"/>
    <col min="772" max="772" width="13.42578125" style="35" customWidth="1"/>
    <col min="773" max="773" width="17.5703125" style="35" customWidth="1"/>
    <col min="774" max="1024" width="9.140625" style="35"/>
    <col min="1025" max="1025" width="28" style="35" customWidth="1"/>
    <col min="1026" max="1026" width="18.5703125" style="35" customWidth="1"/>
    <col min="1027" max="1027" width="19.42578125" style="35" customWidth="1"/>
    <col min="1028" max="1028" width="13.42578125" style="35" customWidth="1"/>
    <col min="1029" max="1029" width="17.5703125" style="35" customWidth="1"/>
    <col min="1030" max="1280" width="9.140625" style="35"/>
    <col min="1281" max="1281" width="28" style="35" customWidth="1"/>
    <col min="1282" max="1282" width="18.5703125" style="35" customWidth="1"/>
    <col min="1283" max="1283" width="19.42578125" style="35" customWidth="1"/>
    <col min="1284" max="1284" width="13.42578125" style="35" customWidth="1"/>
    <col min="1285" max="1285" width="17.5703125" style="35" customWidth="1"/>
    <col min="1286" max="1536" width="9.140625" style="35"/>
    <col min="1537" max="1537" width="28" style="35" customWidth="1"/>
    <col min="1538" max="1538" width="18.5703125" style="35" customWidth="1"/>
    <col min="1539" max="1539" width="19.42578125" style="35" customWidth="1"/>
    <col min="1540" max="1540" width="13.42578125" style="35" customWidth="1"/>
    <col min="1541" max="1541" width="17.5703125" style="35" customWidth="1"/>
    <col min="1542" max="1792" width="9.140625" style="35"/>
    <col min="1793" max="1793" width="28" style="35" customWidth="1"/>
    <col min="1794" max="1794" width="18.5703125" style="35" customWidth="1"/>
    <col min="1795" max="1795" width="19.42578125" style="35" customWidth="1"/>
    <col min="1796" max="1796" width="13.42578125" style="35" customWidth="1"/>
    <col min="1797" max="1797" width="17.5703125" style="35" customWidth="1"/>
    <col min="1798" max="2048" width="9.140625" style="35"/>
    <col min="2049" max="2049" width="28" style="35" customWidth="1"/>
    <col min="2050" max="2050" width="18.5703125" style="35" customWidth="1"/>
    <col min="2051" max="2051" width="19.42578125" style="35" customWidth="1"/>
    <col min="2052" max="2052" width="13.42578125" style="35" customWidth="1"/>
    <col min="2053" max="2053" width="17.5703125" style="35" customWidth="1"/>
    <col min="2054" max="2304" width="9.140625" style="35"/>
    <col min="2305" max="2305" width="28" style="35" customWidth="1"/>
    <col min="2306" max="2306" width="18.5703125" style="35" customWidth="1"/>
    <col min="2307" max="2307" width="19.42578125" style="35" customWidth="1"/>
    <col min="2308" max="2308" width="13.42578125" style="35" customWidth="1"/>
    <col min="2309" max="2309" width="17.5703125" style="35" customWidth="1"/>
    <col min="2310" max="2560" width="9.140625" style="35"/>
    <col min="2561" max="2561" width="28" style="35" customWidth="1"/>
    <col min="2562" max="2562" width="18.5703125" style="35" customWidth="1"/>
    <col min="2563" max="2563" width="19.42578125" style="35" customWidth="1"/>
    <col min="2564" max="2564" width="13.42578125" style="35" customWidth="1"/>
    <col min="2565" max="2565" width="17.5703125" style="35" customWidth="1"/>
    <col min="2566" max="2816" width="9.140625" style="35"/>
    <col min="2817" max="2817" width="28" style="35" customWidth="1"/>
    <col min="2818" max="2818" width="18.5703125" style="35" customWidth="1"/>
    <col min="2819" max="2819" width="19.42578125" style="35" customWidth="1"/>
    <col min="2820" max="2820" width="13.42578125" style="35" customWidth="1"/>
    <col min="2821" max="2821" width="17.5703125" style="35" customWidth="1"/>
    <col min="2822" max="3072" width="9.140625" style="35"/>
    <col min="3073" max="3073" width="28" style="35" customWidth="1"/>
    <col min="3074" max="3074" width="18.5703125" style="35" customWidth="1"/>
    <col min="3075" max="3075" width="19.42578125" style="35" customWidth="1"/>
    <col min="3076" max="3076" width="13.42578125" style="35" customWidth="1"/>
    <col min="3077" max="3077" width="17.5703125" style="35" customWidth="1"/>
    <col min="3078" max="3328" width="9.140625" style="35"/>
    <col min="3329" max="3329" width="28" style="35" customWidth="1"/>
    <col min="3330" max="3330" width="18.5703125" style="35" customWidth="1"/>
    <col min="3331" max="3331" width="19.42578125" style="35" customWidth="1"/>
    <col min="3332" max="3332" width="13.42578125" style="35" customWidth="1"/>
    <col min="3333" max="3333" width="17.5703125" style="35" customWidth="1"/>
    <col min="3334" max="3584" width="9.140625" style="35"/>
    <col min="3585" max="3585" width="28" style="35" customWidth="1"/>
    <col min="3586" max="3586" width="18.5703125" style="35" customWidth="1"/>
    <col min="3587" max="3587" width="19.42578125" style="35" customWidth="1"/>
    <col min="3588" max="3588" width="13.42578125" style="35" customWidth="1"/>
    <col min="3589" max="3589" width="17.5703125" style="35" customWidth="1"/>
    <col min="3590" max="3840" width="9.140625" style="35"/>
    <col min="3841" max="3841" width="28" style="35" customWidth="1"/>
    <col min="3842" max="3842" width="18.5703125" style="35" customWidth="1"/>
    <col min="3843" max="3843" width="19.42578125" style="35" customWidth="1"/>
    <col min="3844" max="3844" width="13.42578125" style="35" customWidth="1"/>
    <col min="3845" max="3845" width="17.5703125" style="35" customWidth="1"/>
    <col min="3846" max="4096" width="9.140625" style="35"/>
    <col min="4097" max="4097" width="28" style="35" customWidth="1"/>
    <col min="4098" max="4098" width="18.5703125" style="35" customWidth="1"/>
    <col min="4099" max="4099" width="19.42578125" style="35" customWidth="1"/>
    <col min="4100" max="4100" width="13.42578125" style="35" customWidth="1"/>
    <col min="4101" max="4101" width="17.5703125" style="35" customWidth="1"/>
    <col min="4102" max="4352" width="9.140625" style="35"/>
    <col min="4353" max="4353" width="28" style="35" customWidth="1"/>
    <col min="4354" max="4354" width="18.5703125" style="35" customWidth="1"/>
    <col min="4355" max="4355" width="19.42578125" style="35" customWidth="1"/>
    <col min="4356" max="4356" width="13.42578125" style="35" customWidth="1"/>
    <col min="4357" max="4357" width="17.5703125" style="35" customWidth="1"/>
    <col min="4358" max="4608" width="9.140625" style="35"/>
    <col min="4609" max="4609" width="28" style="35" customWidth="1"/>
    <col min="4610" max="4610" width="18.5703125" style="35" customWidth="1"/>
    <col min="4611" max="4611" width="19.42578125" style="35" customWidth="1"/>
    <col min="4612" max="4612" width="13.42578125" style="35" customWidth="1"/>
    <col min="4613" max="4613" width="17.5703125" style="35" customWidth="1"/>
    <col min="4614" max="4864" width="9.140625" style="35"/>
    <col min="4865" max="4865" width="28" style="35" customWidth="1"/>
    <col min="4866" max="4866" width="18.5703125" style="35" customWidth="1"/>
    <col min="4867" max="4867" width="19.42578125" style="35" customWidth="1"/>
    <col min="4868" max="4868" width="13.42578125" style="35" customWidth="1"/>
    <col min="4869" max="4869" width="17.5703125" style="35" customWidth="1"/>
    <col min="4870" max="5120" width="9.140625" style="35"/>
    <col min="5121" max="5121" width="28" style="35" customWidth="1"/>
    <col min="5122" max="5122" width="18.5703125" style="35" customWidth="1"/>
    <col min="5123" max="5123" width="19.42578125" style="35" customWidth="1"/>
    <col min="5124" max="5124" width="13.42578125" style="35" customWidth="1"/>
    <col min="5125" max="5125" width="17.5703125" style="35" customWidth="1"/>
    <col min="5126" max="5376" width="9.140625" style="35"/>
    <col min="5377" max="5377" width="28" style="35" customWidth="1"/>
    <col min="5378" max="5378" width="18.5703125" style="35" customWidth="1"/>
    <col min="5379" max="5379" width="19.42578125" style="35" customWidth="1"/>
    <col min="5380" max="5380" width="13.42578125" style="35" customWidth="1"/>
    <col min="5381" max="5381" width="17.5703125" style="35" customWidth="1"/>
    <col min="5382" max="5632" width="9.140625" style="35"/>
    <col min="5633" max="5633" width="28" style="35" customWidth="1"/>
    <col min="5634" max="5634" width="18.5703125" style="35" customWidth="1"/>
    <col min="5635" max="5635" width="19.42578125" style="35" customWidth="1"/>
    <col min="5636" max="5636" width="13.42578125" style="35" customWidth="1"/>
    <col min="5637" max="5637" width="17.5703125" style="35" customWidth="1"/>
    <col min="5638" max="5888" width="9.140625" style="35"/>
    <col min="5889" max="5889" width="28" style="35" customWidth="1"/>
    <col min="5890" max="5890" width="18.5703125" style="35" customWidth="1"/>
    <col min="5891" max="5891" width="19.42578125" style="35" customWidth="1"/>
    <col min="5892" max="5892" width="13.42578125" style="35" customWidth="1"/>
    <col min="5893" max="5893" width="17.5703125" style="35" customWidth="1"/>
    <col min="5894" max="6144" width="9.140625" style="35"/>
    <col min="6145" max="6145" width="28" style="35" customWidth="1"/>
    <col min="6146" max="6146" width="18.5703125" style="35" customWidth="1"/>
    <col min="6147" max="6147" width="19.42578125" style="35" customWidth="1"/>
    <col min="6148" max="6148" width="13.42578125" style="35" customWidth="1"/>
    <col min="6149" max="6149" width="17.5703125" style="35" customWidth="1"/>
    <col min="6150" max="6400" width="9.140625" style="35"/>
    <col min="6401" max="6401" width="28" style="35" customWidth="1"/>
    <col min="6402" max="6402" width="18.5703125" style="35" customWidth="1"/>
    <col min="6403" max="6403" width="19.42578125" style="35" customWidth="1"/>
    <col min="6404" max="6404" width="13.42578125" style="35" customWidth="1"/>
    <col min="6405" max="6405" width="17.5703125" style="35" customWidth="1"/>
    <col min="6406" max="6656" width="9.140625" style="35"/>
    <col min="6657" max="6657" width="28" style="35" customWidth="1"/>
    <col min="6658" max="6658" width="18.5703125" style="35" customWidth="1"/>
    <col min="6659" max="6659" width="19.42578125" style="35" customWidth="1"/>
    <col min="6660" max="6660" width="13.42578125" style="35" customWidth="1"/>
    <col min="6661" max="6661" width="17.5703125" style="35" customWidth="1"/>
    <col min="6662" max="6912" width="9.140625" style="35"/>
    <col min="6913" max="6913" width="28" style="35" customWidth="1"/>
    <col min="6914" max="6914" width="18.5703125" style="35" customWidth="1"/>
    <col min="6915" max="6915" width="19.42578125" style="35" customWidth="1"/>
    <col min="6916" max="6916" width="13.42578125" style="35" customWidth="1"/>
    <col min="6917" max="6917" width="17.5703125" style="35" customWidth="1"/>
    <col min="6918" max="7168" width="9.140625" style="35"/>
    <col min="7169" max="7169" width="28" style="35" customWidth="1"/>
    <col min="7170" max="7170" width="18.5703125" style="35" customWidth="1"/>
    <col min="7171" max="7171" width="19.42578125" style="35" customWidth="1"/>
    <col min="7172" max="7172" width="13.42578125" style="35" customWidth="1"/>
    <col min="7173" max="7173" width="17.5703125" style="35" customWidth="1"/>
    <col min="7174" max="7424" width="9.140625" style="35"/>
    <col min="7425" max="7425" width="28" style="35" customWidth="1"/>
    <col min="7426" max="7426" width="18.5703125" style="35" customWidth="1"/>
    <col min="7427" max="7427" width="19.42578125" style="35" customWidth="1"/>
    <col min="7428" max="7428" width="13.42578125" style="35" customWidth="1"/>
    <col min="7429" max="7429" width="17.5703125" style="35" customWidth="1"/>
    <col min="7430" max="7680" width="9.140625" style="35"/>
    <col min="7681" max="7681" width="28" style="35" customWidth="1"/>
    <col min="7682" max="7682" width="18.5703125" style="35" customWidth="1"/>
    <col min="7683" max="7683" width="19.42578125" style="35" customWidth="1"/>
    <col min="7684" max="7684" width="13.42578125" style="35" customWidth="1"/>
    <col min="7685" max="7685" width="17.5703125" style="35" customWidth="1"/>
    <col min="7686" max="7936" width="9.140625" style="35"/>
    <col min="7937" max="7937" width="28" style="35" customWidth="1"/>
    <col min="7938" max="7938" width="18.5703125" style="35" customWidth="1"/>
    <col min="7939" max="7939" width="19.42578125" style="35" customWidth="1"/>
    <col min="7940" max="7940" width="13.42578125" style="35" customWidth="1"/>
    <col min="7941" max="7941" width="17.5703125" style="35" customWidth="1"/>
    <col min="7942" max="8192" width="9.140625" style="35"/>
    <col min="8193" max="8193" width="28" style="35" customWidth="1"/>
    <col min="8194" max="8194" width="18.5703125" style="35" customWidth="1"/>
    <col min="8195" max="8195" width="19.42578125" style="35" customWidth="1"/>
    <col min="8196" max="8196" width="13.42578125" style="35" customWidth="1"/>
    <col min="8197" max="8197" width="17.5703125" style="35" customWidth="1"/>
    <col min="8198" max="8448" width="9.140625" style="35"/>
    <col min="8449" max="8449" width="28" style="35" customWidth="1"/>
    <col min="8450" max="8450" width="18.5703125" style="35" customWidth="1"/>
    <col min="8451" max="8451" width="19.42578125" style="35" customWidth="1"/>
    <col min="8452" max="8452" width="13.42578125" style="35" customWidth="1"/>
    <col min="8453" max="8453" width="17.5703125" style="35" customWidth="1"/>
    <col min="8454" max="8704" width="9.140625" style="35"/>
    <col min="8705" max="8705" width="28" style="35" customWidth="1"/>
    <col min="8706" max="8706" width="18.5703125" style="35" customWidth="1"/>
    <col min="8707" max="8707" width="19.42578125" style="35" customWidth="1"/>
    <col min="8708" max="8708" width="13.42578125" style="35" customWidth="1"/>
    <col min="8709" max="8709" width="17.5703125" style="35" customWidth="1"/>
    <col min="8710" max="8960" width="9.140625" style="35"/>
    <col min="8961" max="8961" width="28" style="35" customWidth="1"/>
    <col min="8962" max="8962" width="18.5703125" style="35" customWidth="1"/>
    <col min="8963" max="8963" width="19.42578125" style="35" customWidth="1"/>
    <col min="8964" max="8964" width="13.42578125" style="35" customWidth="1"/>
    <col min="8965" max="8965" width="17.5703125" style="35" customWidth="1"/>
    <col min="8966" max="9216" width="9.140625" style="35"/>
    <col min="9217" max="9217" width="28" style="35" customWidth="1"/>
    <col min="9218" max="9218" width="18.5703125" style="35" customWidth="1"/>
    <col min="9219" max="9219" width="19.42578125" style="35" customWidth="1"/>
    <col min="9220" max="9220" width="13.42578125" style="35" customWidth="1"/>
    <col min="9221" max="9221" width="17.5703125" style="35" customWidth="1"/>
    <col min="9222" max="9472" width="9.140625" style="35"/>
    <col min="9473" max="9473" width="28" style="35" customWidth="1"/>
    <col min="9474" max="9474" width="18.5703125" style="35" customWidth="1"/>
    <col min="9475" max="9475" width="19.42578125" style="35" customWidth="1"/>
    <col min="9476" max="9476" width="13.42578125" style="35" customWidth="1"/>
    <col min="9477" max="9477" width="17.5703125" style="35" customWidth="1"/>
    <col min="9478" max="9728" width="9.140625" style="35"/>
    <col min="9729" max="9729" width="28" style="35" customWidth="1"/>
    <col min="9730" max="9730" width="18.5703125" style="35" customWidth="1"/>
    <col min="9731" max="9731" width="19.42578125" style="35" customWidth="1"/>
    <col min="9732" max="9732" width="13.42578125" style="35" customWidth="1"/>
    <col min="9733" max="9733" width="17.5703125" style="35" customWidth="1"/>
    <col min="9734" max="9984" width="9.140625" style="35"/>
    <col min="9985" max="9985" width="28" style="35" customWidth="1"/>
    <col min="9986" max="9986" width="18.5703125" style="35" customWidth="1"/>
    <col min="9987" max="9987" width="19.42578125" style="35" customWidth="1"/>
    <col min="9988" max="9988" width="13.42578125" style="35" customWidth="1"/>
    <col min="9989" max="9989" width="17.5703125" style="35" customWidth="1"/>
    <col min="9990" max="10240" width="9.140625" style="35"/>
    <col min="10241" max="10241" width="28" style="35" customWidth="1"/>
    <col min="10242" max="10242" width="18.5703125" style="35" customWidth="1"/>
    <col min="10243" max="10243" width="19.42578125" style="35" customWidth="1"/>
    <col min="10244" max="10244" width="13.42578125" style="35" customWidth="1"/>
    <col min="10245" max="10245" width="17.5703125" style="35" customWidth="1"/>
    <col min="10246" max="10496" width="9.140625" style="35"/>
    <col min="10497" max="10497" width="28" style="35" customWidth="1"/>
    <col min="10498" max="10498" width="18.5703125" style="35" customWidth="1"/>
    <col min="10499" max="10499" width="19.42578125" style="35" customWidth="1"/>
    <col min="10500" max="10500" width="13.42578125" style="35" customWidth="1"/>
    <col min="10501" max="10501" width="17.5703125" style="35" customWidth="1"/>
    <col min="10502" max="10752" width="9.140625" style="35"/>
    <col min="10753" max="10753" width="28" style="35" customWidth="1"/>
    <col min="10754" max="10754" width="18.5703125" style="35" customWidth="1"/>
    <col min="10755" max="10755" width="19.42578125" style="35" customWidth="1"/>
    <col min="10756" max="10756" width="13.42578125" style="35" customWidth="1"/>
    <col min="10757" max="10757" width="17.5703125" style="35" customWidth="1"/>
    <col min="10758" max="11008" width="9.140625" style="35"/>
    <col min="11009" max="11009" width="28" style="35" customWidth="1"/>
    <col min="11010" max="11010" width="18.5703125" style="35" customWidth="1"/>
    <col min="11011" max="11011" width="19.42578125" style="35" customWidth="1"/>
    <col min="11012" max="11012" width="13.42578125" style="35" customWidth="1"/>
    <col min="11013" max="11013" width="17.5703125" style="35" customWidth="1"/>
    <col min="11014" max="11264" width="9.140625" style="35"/>
    <col min="11265" max="11265" width="28" style="35" customWidth="1"/>
    <col min="11266" max="11266" width="18.5703125" style="35" customWidth="1"/>
    <col min="11267" max="11267" width="19.42578125" style="35" customWidth="1"/>
    <col min="11268" max="11268" width="13.42578125" style="35" customWidth="1"/>
    <col min="11269" max="11269" width="17.5703125" style="35" customWidth="1"/>
    <col min="11270" max="11520" width="9.140625" style="35"/>
    <col min="11521" max="11521" width="28" style="35" customWidth="1"/>
    <col min="11522" max="11522" width="18.5703125" style="35" customWidth="1"/>
    <col min="11523" max="11523" width="19.42578125" style="35" customWidth="1"/>
    <col min="11524" max="11524" width="13.42578125" style="35" customWidth="1"/>
    <col min="11525" max="11525" width="17.5703125" style="35" customWidth="1"/>
    <col min="11526" max="11776" width="9.140625" style="35"/>
    <col min="11777" max="11777" width="28" style="35" customWidth="1"/>
    <col min="11778" max="11778" width="18.5703125" style="35" customWidth="1"/>
    <col min="11779" max="11779" width="19.42578125" style="35" customWidth="1"/>
    <col min="11780" max="11780" width="13.42578125" style="35" customWidth="1"/>
    <col min="11781" max="11781" width="17.5703125" style="35" customWidth="1"/>
    <col min="11782" max="12032" width="9.140625" style="35"/>
    <col min="12033" max="12033" width="28" style="35" customWidth="1"/>
    <col min="12034" max="12034" width="18.5703125" style="35" customWidth="1"/>
    <col min="12035" max="12035" width="19.42578125" style="35" customWidth="1"/>
    <col min="12036" max="12036" width="13.42578125" style="35" customWidth="1"/>
    <col min="12037" max="12037" width="17.5703125" style="35" customWidth="1"/>
    <col min="12038" max="12288" width="9.140625" style="35"/>
    <col min="12289" max="12289" width="28" style="35" customWidth="1"/>
    <col min="12290" max="12290" width="18.5703125" style="35" customWidth="1"/>
    <col min="12291" max="12291" width="19.42578125" style="35" customWidth="1"/>
    <col min="12292" max="12292" width="13.42578125" style="35" customWidth="1"/>
    <col min="12293" max="12293" width="17.5703125" style="35" customWidth="1"/>
    <col min="12294" max="12544" width="9.140625" style="35"/>
    <col min="12545" max="12545" width="28" style="35" customWidth="1"/>
    <col min="12546" max="12546" width="18.5703125" style="35" customWidth="1"/>
    <col min="12547" max="12547" width="19.42578125" style="35" customWidth="1"/>
    <col min="12548" max="12548" width="13.42578125" style="35" customWidth="1"/>
    <col min="12549" max="12549" width="17.5703125" style="35" customWidth="1"/>
    <col min="12550" max="12800" width="9.140625" style="35"/>
    <col min="12801" max="12801" width="28" style="35" customWidth="1"/>
    <col min="12802" max="12802" width="18.5703125" style="35" customWidth="1"/>
    <col min="12803" max="12803" width="19.42578125" style="35" customWidth="1"/>
    <col min="12804" max="12804" width="13.42578125" style="35" customWidth="1"/>
    <col min="12805" max="12805" width="17.5703125" style="35" customWidth="1"/>
    <col min="12806" max="13056" width="9.140625" style="35"/>
    <col min="13057" max="13057" width="28" style="35" customWidth="1"/>
    <col min="13058" max="13058" width="18.5703125" style="35" customWidth="1"/>
    <col min="13059" max="13059" width="19.42578125" style="35" customWidth="1"/>
    <col min="13060" max="13060" width="13.42578125" style="35" customWidth="1"/>
    <col min="13061" max="13061" width="17.5703125" style="35" customWidth="1"/>
    <col min="13062" max="13312" width="9.140625" style="35"/>
    <col min="13313" max="13313" width="28" style="35" customWidth="1"/>
    <col min="13314" max="13314" width="18.5703125" style="35" customWidth="1"/>
    <col min="13315" max="13315" width="19.42578125" style="35" customWidth="1"/>
    <col min="13316" max="13316" width="13.42578125" style="35" customWidth="1"/>
    <col min="13317" max="13317" width="17.5703125" style="35" customWidth="1"/>
    <col min="13318" max="13568" width="9.140625" style="35"/>
    <col min="13569" max="13569" width="28" style="35" customWidth="1"/>
    <col min="13570" max="13570" width="18.5703125" style="35" customWidth="1"/>
    <col min="13571" max="13571" width="19.42578125" style="35" customWidth="1"/>
    <col min="13572" max="13572" width="13.42578125" style="35" customWidth="1"/>
    <col min="13573" max="13573" width="17.5703125" style="35" customWidth="1"/>
    <col min="13574" max="13824" width="9.140625" style="35"/>
    <col min="13825" max="13825" width="28" style="35" customWidth="1"/>
    <col min="13826" max="13826" width="18.5703125" style="35" customWidth="1"/>
    <col min="13827" max="13827" width="19.42578125" style="35" customWidth="1"/>
    <col min="13828" max="13828" width="13.42578125" style="35" customWidth="1"/>
    <col min="13829" max="13829" width="17.5703125" style="35" customWidth="1"/>
    <col min="13830" max="14080" width="9.140625" style="35"/>
    <col min="14081" max="14081" width="28" style="35" customWidth="1"/>
    <col min="14082" max="14082" width="18.5703125" style="35" customWidth="1"/>
    <col min="14083" max="14083" width="19.42578125" style="35" customWidth="1"/>
    <col min="14084" max="14084" width="13.42578125" style="35" customWidth="1"/>
    <col min="14085" max="14085" width="17.5703125" style="35" customWidth="1"/>
    <col min="14086" max="14336" width="9.140625" style="35"/>
    <col min="14337" max="14337" width="28" style="35" customWidth="1"/>
    <col min="14338" max="14338" width="18.5703125" style="35" customWidth="1"/>
    <col min="14339" max="14339" width="19.42578125" style="35" customWidth="1"/>
    <col min="14340" max="14340" width="13.42578125" style="35" customWidth="1"/>
    <col min="14341" max="14341" width="17.5703125" style="35" customWidth="1"/>
    <col min="14342" max="14592" width="9.140625" style="35"/>
    <col min="14593" max="14593" width="28" style="35" customWidth="1"/>
    <col min="14594" max="14594" width="18.5703125" style="35" customWidth="1"/>
    <col min="14595" max="14595" width="19.42578125" style="35" customWidth="1"/>
    <col min="14596" max="14596" width="13.42578125" style="35" customWidth="1"/>
    <col min="14597" max="14597" width="17.5703125" style="35" customWidth="1"/>
    <col min="14598" max="14848" width="9.140625" style="35"/>
    <col min="14849" max="14849" width="28" style="35" customWidth="1"/>
    <col min="14850" max="14850" width="18.5703125" style="35" customWidth="1"/>
    <col min="14851" max="14851" width="19.42578125" style="35" customWidth="1"/>
    <col min="14852" max="14852" width="13.42578125" style="35" customWidth="1"/>
    <col min="14853" max="14853" width="17.5703125" style="35" customWidth="1"/>
    <col min="14854" max="15104" width="9.140625" style="35"/>
    <col min="15105" max="15105" width="28" style="35" customWidth="1"/>
    <col min="15106" max="15106" width="18.5703125" style="35" customWidth="1"/>
    <col min="15107" max="15107" width="19.42578125" style="35" customWidth="1"/>
    <col min="15108" max="15108" width="13.42578125" style="35" customWidth="1"/>
    <col min="15109" max="15109" width="17.5703125" style="35" customWidth="1"/>
    <col min="15110" max="15360" width="9.140625" style="35"/>
    <col min="15361" max="15361" width="28" style="35" customWidth="1"/>
    <col min="15362" max="15362" width="18.5703125" style="35" customWidth="1"/>
    <col min="15363" max="15363" width="19.42578125" style="35" customWidth="1"/>
    <col min="15364" max="15364" width="13.42578125" style="35" customWidth="1"/>
    <col min="15365" max="15365" width="17.5703125" style="35" customWidth="1"/>
    <col min="15366" max="15616" width="9.140625" style="35"/>
    <col min="15617" max="15617" width="28" style="35" customWidth="1"/>
    <col min="15618" max="15618" width="18.5703125" style="35" customWidth="1"/>
    <col min="15619" max="15619" width="19.42578125" style="35" customWidth="1"/>
    <col min="15620" max="15620" width="13.42578125" style="35" customWidth="1"/>
    <col min="15621" max="15621" width="17.5703125" style="35" customWidth="1"/>
    <col min="15622" max="15872" width="9.140625" style="35"/>
    <col min="15873" max="15873" width="28" style="35" customWidth="1"/>
    <col min="15874" max="15874" width="18.5703125" style="35" customWidth="1"/>
    <col min="15875" max="15875" width="19.42578125" style="35" customWidth="1"/>
    <col min="15876" max="15876" width="13.42578125" style="35" customWidth="1"/>
    <col min="15877" max="15877" width="17.5703125" style="35" customWidth="1"/>
    <col min="15878" max="16128" width="9.140625" style="35"/>
    <col min="16129" max="16129" width="28" style="35" customWidth="1"/>
    <col min="16130" max="16130" width="18.5703125" style="35" customWidth="1"/>
    <col min="16131" max="16131" width="19.42578125" style="35" customWidth="1"/>
    <col min="16132" max="16132" width="13.42578125" style="35" customWidth="1"/>
    <col min="16133" max="16133" width="17.5703125" style="35" customWidth="1"/>
    <col min="16134" max="16384" width="9.140625" style="35"/>
  </cols>
  <sheetData>
    <row r="1" spans="1:7" ht="12.75" x14ac:dyDescent="0.2">
      <c r="A1" s="636" t="s">
        <v>448</v>
      </c>
      <c r="B1" s="637"/>
      <c r="C1" s="637"/>
      <c r="D1" s="637"/>
      <c r="E1" s="249" t="s">
        <v>447</v>
      </c>
    </row>
    <row r="2" spans="1:7" ht="12.75" x14ac:dyDescent="0.2">
      <c r="A2" s="636" t="s">
        <v>449</v>
      </c>
      <c r="B2" s="637"/>
      <c r="C2" s="637"/>
      <c r="D2" s="637"/>
      <c r="E2" s="196"/>
    </row>
    <row r="3" spans="1:7" ht="12.75" x14ac:dyDescent="0.2">
      <c r="A3" s="636" t="s">
        <v>450</v>
      </c>
      <c r="B3" s="637"/>
      <c r="C3" s="637"/>
      <c r="D3" s="637"/>
      <c r="E3" s="196"/>
    </row>
    <row r="4" spans="1:7" ht="12.75" x14ac:dyDescent="0.2">
      <c r="A4" s="636" t="s">
        <v>452</v>
      </c>
      <c r="B4" s="637"/>
      <c r="C4" s="637"/>
      <c r="D4" s="637"/>
      <c r="E4" s="196"/>
    </row>
    <row r="5" spans="1:7" ht="12.75" x14ac:dyDescent="0.2">
      <c r="A5" s="636" t="s">
        <v>451</v>
      </c>
      <c r="B5" s="637"/>
      <c r="C5" s="637"/>
      <c r="D5" s="637"/>
      <c r="E5" s="196"/>
    </row>
    <row r="6" spans="1:7" ht="12.75" x14ac:dyDescent="0.2">
      <c r="A6" s="636" t="s">
        <v>49</v>
      </c>
      <c r="B6" s="637"/>
      <c r="C6" s="637"/>
      <c r="D6" s="637"/>
      <c r="E6" s="196"/>
    </row>
    <row r="7" spans="1:7" ht="12.75" x14ac:dyDescent="0.2">
      <c r="A7" s="196"/>
      <c r="B7" s="196"/>
      <c r="C7" s="196"/>
      <c r="D7" s="196"/>
      <c r="E7" s="196"/>
    </row>
    <row r="8" spans="1:7" x14ac:dyDescent="0.2">
      <c r="A8" s="634" t="s">
        <v>529</v>
      </c>
      <c r="B8" s="635"/>
      <c r="C8" s="635"/>
      <c r="D8" s="635"/>
      <c r="E8" s="635"/>
    </row>
    <row r="9" spans="1:7" ht="23.25" customHeight="1" x14ac:dyDescent="0.2">
      <c r="A9" s="635"/>
      <c r="B9" s="635"/>
      <c r="C9" s="635"/>
      <c r="D9" s="635"/>
      <c r="E9" s="635"/>
    </row>
    <row r="10" spans="1:7" ht="12.75" x14ac:dyDescent="0.2">
      <c r="A10" s="196"/>
      <c r="B10" s="250"/>
      <c r="C10" s="196"/>
      <c r="D10" s="196"/>
      <c r="E10" s="196"/>
    </row>
    <row r="11" spans="1:7" ht="12.75" x14ac:dyDescent="0.2">
      <c r="A11" s="196"/>
      <c r="B11" s="196"/>
      <c r="C11" s="196"/>
      <c r="D11" s="196"/>
      <c r="E11" s="196"/>
    </row>
    <row r="12" spans="1:7" ht="12.75" x14ac:dyDescent="0.2">
      <c r="A12" s="196"/>
      <c r="B12" s="196"/>
      <c r="C12" s="196"/>
      <c r="D12" s="196"/>
      <c r="E12" s="196"/>
    </row>
    <row r="13" spans="1:7" ht="31.5" customHeight="1" x14ac:dyDescent="0.2">
      <c r="A13" s="251" t="s">
        <v>378</v>
      </c>
      <c r="B13" s="251" t="s">
        <v>379</v>
      </c>
      <c r="C13" s="252" t="s">
        <v>380</v>
      </c>
      <c r="D13" s="251" t="s">
        <v>381</v>
      </c>
      <c r="E13" s="252" t="s">
        <v>382</v>
      </c>
    </row>
    <row r="14" spans="1:7" ht="15" customHeight="1" x14ac:dyDescent="0.2">
      <c r="A14" s="251">
        <v>1</v>
      </c>
      <c r="B14" s="251">
        <v>2</v>
      </c>
      <c r="C14" s="252">
        <v>3</v>
      </c>
      <c r="D14" s="251">
        <v>4</v>
      </c>
      <c r="E14" s="252" t="s">
        <v>383</v>
      </c>
    </row>
    <row r="15" spans="1:7" ht="15" customHeight="1" x14ac:dyDescent="0.2">
      <c r="A15" s="251" t="s">
        <v>440</v>
      </c>
      <c r="B15" s="315">
        <v>739107.71</v>
      </c>
      <c r="C15" s="316">
        <f>(B15/B21)</f>
        <v>0.95842357551648683</v>
      </c>
      <c r="D15" s="317">
        <v>5177.7299999999996</v>
      </c>
      <c r="E15" s="253">
        <f>+D15/B15</f>
        <v>7.0053795001001947E-3</v>
      </c>
      <c r="G15" s="55"/>
    </row>
    <row r="16" spans="1:7" ht="15" customHeight="1" x14ac:dyDescent="0.2">
      <c r="A16" s="254" t="s">
        <v>508</v>
      </c>
      <c r="B16" s="318">
        <v>32062.5</v>
      </c>
      <c r="C16" s="316">
        <f>(B16/B21)</f>
        <v>4.1576424483513182E-2</v>
      </c>
      <c r="D16" s="502">
        <v>304.58999999999997</v>
      </c>
      <c r="E16" s="253">
        <f>+D16/B16</f>
        <v>9.4998830409356722E-3</v>
      </c>
    </row>
    <row r="17" spans="1:6" ht="15" customHeight="1" x14ac:dyDescent="0.2">
      <c r="A17" s="47"/>
      <c r="B17" s="255"/>
      <c r="C17" s="256"/>
      <c r="D17" s="255"/>
      <c r="E17" s="256"/>
    </row>
    <row r="18" spans="1:6" ht="15" customHeight="1" x14ac:dyDescent="0.2">
      <c r="A18" s="47"/>
      <c r="B18" s="106"/>
      <c r="C18" s="257"/>
      <c r="D18" s="106"/>
      <c r="E18" s="257"/>
    </row>
    <row r="19" spans="1:6" ht="15" customHeight="1" x14ac:dyDescent="0.2">
      <c r="A19" s="47"/>
      <c r="B19" s="106"/>
      <c r="C19" s="257"/>
      <c r="D19" s="106"/>
      <c r="E19" s="257"/>
    </row>
    <row r="20" spans="1:6" ht="15" customHeight="1" x14ac:dyDescent="0.2">
      <c r="A20" s="47"/>
      <c r="B20" s="106"/>
      <c r="C20" s="257"/>
      <c r="D20" s="106"/>
      <c r="E20" s="257"/>
    </row>
    <row r="21" spans="1:6" ht="12.75" x14ac:dyDescent="0.2">
      <c r="A21" s="193" t="s">
        <v>384</v>
      </c>
      <c r="B21" s="258">
        <f>SUM(B15:B20)</f>
        <v>771170.21</v>
      </c>
      <c r="C21" s="259">
        <f>SUM(C15:C16)</f>
        <v>1</v>
      </c>
      <c r="D21" s="260">
        <f>SUM(D15:D20)</f>
        <v>5482.32</v>
      </c>
      <c r="E21" s="259">
        <f>E15</f>
        <v>7.0053795001001947E-3</v>
      </c>
    </row>
    <row r="22" spans="1:6" ht="12.75" x14ac:dyDescent="0.2">
      <c r="A22" s="261"/>
      <c r="B22" s="262"/>
      <c r="C22" s="261"/>
      <c r="D22" s="261"/>
      <c r="E22" s="263"/>
    </row>
    <row r="23" spans="1:6" ht="12.75" x14ac:dyDescent="0.2">
      <c r="A23" s="196"/>
      <c r="B23" s="264"/>
      <c r="C23" s="196"/>
      <c r="D23" s="196"/>
      <c r="E23" s="196"/>
    </row>
    <row r="24" spans="1:6" ht="12.75" x14ac:dyDescent="0.2">
      <c r="A24" s="196" t="s">
        <v>239</v>
      </c>
      <c r="B24" s="264"/>
      <c r="C24" s="147"/>
      <c r="D24" s="196" t="s">
        <v>240</v>
      </c>
      <c r="E24" s="147"/>
      <c r="F24" s="32"/>
    </row>
    <row r="25" spans="1:6" ht="12.75" x14ac:dyDescent="0.2">
      <c r="A25" s="203" t="s">
        <v>463</v>
      </c>
      <c r="B25" s="196"/>
      <c r="C25" s="147"/>
      <c r="D25" s="196" t="s">
        <v>241</v>
      </c>
      <c r="E25" s="147"/>
      <c r="F25" s="32"/>
    </row>
    <row r="26" spans="1:6" ht="12.75" x14ac:dyDescent="0.2">
      <c r="A26" s="196"/>
      <c r="B26" s="196"/>
      <c r="C26" s="147"/>
      <c r="D26" s="196"/>
      <c r="E26" s="265"/>
      <c r="F26" s="32"/>
    </row>
    <row r="28" spans="1:6" x14ac:dyDescent="0.2">
      <c r="B28" s="324"/>
      <c r="D28" s="55"/>
    </row>
    <row r="32" spans="1:6" x14ac:dyDescent="0.2">
      <c r="D32" s="55"/>
    </row>
    <row r="33" spans="2:4" x14ac:dyDescent="0.2">
      <c r="B33" s="324"/>
      <c r="D33" s="55"/>
    </row>
  </sheetData>
  <mergeCells count="7">
    <mergeCell ref="A8:E9"/>
    <mergeCell ref="A1:D1"/>
    <mergeCell ref="A2:D2"/>
    <mergeCell ref="A3:D3"/>
    <mergeCell ref="A4:D4"/>
    <mergeCell ref="A5:D5"/>
    <mergeCell ref="A6:D6"/>
  </mergeCells>
  <printOptions horizontalCentered="1"/>
  <pageMargins left="0.62" right="0.70866141732283472" top="0.74803149606299213" bottom="0.74803149606299213" header="0.31496062992125984" footer="0.31496062992125984"/>
  <pageSetup scale="8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 Prilog 1</vt:lpstr>
      <vt:lpstr>Prilog 2</vt:lpstr>
      <vt:lpstr>Prilog 3</vt:lpstr>
      <vt:lpstr> Prilog 3a</vt:lpstr>
      <vt:lpstr>Prilog 4</vt:lpstr>
      <vt:lpstr>Prilog 5 </vt:lpstr>
      <vt:lpstr>Prilog 5a </vt:lpstr>
      <vt:lpstr>Prilog 5b</vt:lpstr>
      <vt:lpstr>Prilog 5c</vt:lpstr>
      <vt:lpstr>Prilog 6</vt:lpstr>
      <vt:lpstr>Prilog 7</vt:lpstr>
      <vt:lpstr>Prilog 8</vt:lpstr>
      <vt:lpstr>' Prilog 1'!Print_Area</vt:lpstr>
      <vt:lpstr>' Prilog 3a'!Print_Area</vt:lpstr>
      <vt:lpstr>'Prilog 2'!Print_Area</vt:lpstr>
      <vt:lpstr>'Prilog 3'!Print_Area</vt:lpstr>
      <vt:lpstr>'Prilog 4'!Print_Area</vt:lpstr>
      <vt:lpstr>'Prilog 5 '!Print_Area</vt:lpstr>
      <vt:lpstr>'Prilog 5a '!Print_Area</vt:lpstr>
      <vt:lpstr>'Prilog 5b'!Print_Area</vt:lpstr>
      <vt:lpstr>'Prilog 5c'!Print_Area</vt:lpstr>
      <vt:lpstr>'Prilog 6'!Print_Area</vt:lpstr>
      <vt:lpstr>'Prilog 7'!Print_Area</vt:lpstr>
      <vt:lpstr>'Prilog 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Selmanovic</dc:creator>
  <cp:lastModifiedBy>Sabina Selmanovic</cp:lastModifiedBy>
  <cp:lastPrinted>2026-02-16T08:42:04Z</cp:lastPrinted>
  <dcterms:created xsi:type="dcterms:W3CDTF">2024-07-04T11:49:11Z</dcterms:created>
  <dcterms:modified xsi:type="dcterms:W3CDTF">2026-04-13T08:05:59Z</dcterms:modified>
</cp:coreProperties>
</file>