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Dcsrv-ilirika\ZVANICNI DOKUMENTI2\ZIF Fortuna Fond\NVI ZIF Fortuna\NVI 2025\Polugodišnji\"/>
    </mc:Choice>
  </mc:AlternateContent>
  <xr:revisionPtr revIDLastSave="0" documentId="13_ncr:1_{C517A31D-68CA-4DA9-81B0-CBC16DCB1AE2}" xr6:coauthVersionLast="45" xr6:coauthVersionMax="45" xr10:uidLastSave="{00000000-0000-0000-0000-000000000000}"/>
  <bookViews>
    <workbookView xWindow="-120" yWindow="-120" windowWidth="29040" windowHeight="15990" tabRatio="678" xr2:uid="{00000000-000D-0000-FFFF-FFFF00000000}"/>
  </bookViews>
  <sheets>
    <sheet name=" Prilog 1" sheetId="10" r:id="rId1"/>
    <sheet name="Prilog 2" sheetId="11" r:id="rId2"/>
    <sheet name="Prilog 3" sheetId="15" r:id="rId3"/>
    <sheet name=" Prilog 3a" sheetId="1" r:id="rId4"/>
    <sheet name="Prilog 4" sheetId="7" r:id="rId5"/>
    <sheet name="Prilog 5" sheetId="6" r:id="rId6"/>
    <sheet name="Prilog 5a" sheetId="16" r:id="rId7"/>
    <sheet name="Prilog 5b" sheetId="22" r:id="rId8"/>
    <sheet name="Prilog 5c" sheetId="12" r:id="rId9"/>
    <sheet name="Prilog 6" sheetId="8" r:id="rId10"/>
    <sheet name="Prilog 7" sheetId="21" r:id="rId11"/>
    <sheet name="Prilog 8" sheetId="20" r:id="rId12"/>
  </sheets>
  <definedNames>
    <definedName name="OLE_LINK1" localSheetId="3">' Prilog 3a'!#REF!</definedName>
    <definedName name="_xlnm.Print_Area" localSheetId="0">' Prilog 1'!$A$1:$C$39</definedName>
    <definedName name="_xlnm.Print_Area" localSheetId="3">' Prilog 3a'!$A$1:$R$40</definedName>
    <definedName name="_xlnm.Print_Area" localSheetId="1">'Prilog 2'!$A$1:$O$140</definedName>
    <definedName name="_xlnm.Print_Area" localSheetId="2">'Prilog 3'!$A$1:$R$25</definedName>
    <definedName name="_xlnm.Print_Area" localSheetId="4">'Prilog 4'!$A$1:$D$37</definedName>
    <definedName name="_xlnm.Print_Area" localSheetId="5">'Prilog 5'!$A$1:$Q$62</definedName>
    <definedName name="_xlnm.Print_Area" localSheetId="6">'Prilog 5a'!$A$1:$M$47</definedName>
    <definedName name="_xlnm.Print_Area" localSheetId="7">'Prilog 5b'!$A$1:$K$67</definedName>
    <definedName name="_xlnm.Print_Area" localSheetId="8">'Prilog 5c'!$A$1:$E$24</definedName>
    <definedName name="_xlnm.Print_Area" localSheetId="9">'Prilog 6'!$A$1:$D$36</definedName>
    <definedName name="_xlnm.Print_Area" localSheetId="10">'Prilog 7'!$A$1:$G$35</definedName>
    <definedName name="_xlnm.Print_Area" localSheetId="11">'Prilog 8'!$B$1:$I$39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22" l="1"/>
  <c r="J40" i="22" l="1"/>
  <c r="J36" i="22"/>
  <c r="J35" i="22"/>
  <c r="J32" i="22"/>
  <c r="J33" i="22"/>
  <c r="J34" i="22"/>
  <c r="J30" i="22"/>
  <c r="J31" i="22"/>
  <c r="J26" i="22"/>
  <c r="J27" i="22"/>
  <c r="J28" i="22"/>
  <c r="J29" i="22"/>
  <c r="J21" i="22"/>
  <c r="J22" i="22"/>
  <c r="J23" i="22"/>
  <c r="J24" i="22"/>
  <c r="J25" i="22"/>
  <c r="J16" i="22"/>
  <c r="J17" i="22"/>
  <c r="J18" i="22"/>
  <c r="J19" i="22"/>
  <c r="J20" i="22"/>
  <c r="C26" i="7"/>
  <c r="C14" i="7"/>
  <c r="C24" i="7" l="1"/>
  <c r="H27" i="1" l="1"/>
  <c r="H30" i="1" s="1"/>
  <c r="H31" i="1" s="1"/>
  <c r="H33" i="1" s="1"/>
  <c r="E15" i="12" l="1"/>
  <c r="D16" i="12"/>
  <c r="E16" i="12" s="1"/>
  <c r="B16" i="12"/>
  <c r="F40" i="22"/>
  <c r="G40" i="22"/>
  <c r="J38" i="22"/>
  <c r="J39" i="22"/>
  <c r="J37" i="22"/>
  <c r="G38" i="22"/>
  <c r="G39" i="22"/>
  <c r="G37" i="22"/>
  <c r="F38" i="22"/>
  <c r="F39" i="22"/>
  <c r="F37" i="22"/>
  <c r="J15" i="22"/>
  <c r="M27" i="16"/>
  <c r="L25" i="16"/>
  <c r="L24" i="16"/>
  <c r="L22" i="16"/>
  <c r="L21" i="16"/>
  <c r="L20" i="16"/>
  <c r="L27" i="16" s="1"/>
  <c r="M18" i="6"/>
  <c r="K18" i="6"/>
  <c r="L18" i="6" l="1"/>
  <c r="B29" i="16"/>
  <c r="B32" i="16"/>
  <c r="P19" i="15" l="1"/>
  <c r="Q19" i="15"/>
  <c r="R19" i="15"/>
  <c r="P18" i="15"/>
  <c r="O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19" i="15"/>
  <c r="B18" i="15"/>
  <c r="K38" i="22" l="1"/>
  <c r="K16" i="22" l="1"/>
  <c r="K17" i="22"/>
  <c r="K19" i="22"/>
  <c r="K20" i="22"/>
  <c r="K22" i="22"/>
  <c r="K23" i="22"/>
  <c r="K24" i="22"/>
  <c r="K25" i="22"/>
  <c r="K26" i="22"/>
  <c r="K27" i="22"/>
  <c r="K28" i="22"/>
  <c r="K29" i="22"/>
  <c r="K30" i="22"/>
  <c r="K31" i="22"/>
  <c r="K33" i="22"/>
  <c r="K35" i="22"/>
  <c r="K37" i="22"/>
  <c r="B31" i="21" l="1"/>
  <c r="A33" i="8"/>
  <c r="A21" i="12"/>
  <c r="B48" i="22"/>
  <c r="A58" i="6"/>
  <c r="B33" i="7"/>
  <c r="A22" i="15"/>
  <c r="D18" i="12" l="1"/>
  <c r="B18" i="12"/>
  <c r="C15" i="12" l="1"/>
  <c r="C16" i="12"/>
  <c r="A36" i="8"/>
  <c r="A24" i="12"/>
  <c r="A61" i="6"/>
  <c r="G29" i="22" l="1"/>
  <c r="G30" i="22"/>
  <c r="F30" i="22"/>
  <c r="F29" i="22"/>
  <c r="C27" i="7" l="1"/>
  <c r="M30" i="6" l="1"/>
  <c r="M25" i="6" l="1"/>
  <c r="G36" i="22" l="1"/>
  <c r="G35" i="22"/>
  <c r="F36" i="22"/>
  <c r="F3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31" i="22"/>
  <c r="G32" i="22"/>
  <c r="G33" i="22"/>
  <c r="G34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31" i="22"/>
  <c r="F32" i="22"/>
  <c r="F33" i="22"/>
  <c r="F34" i="22"/>
  <c r="G15" i="22"/>
  <c r="F15" i="22"/>
  <c r="K32" i="22" l="1"/>
  <c r="K18" i="22"/>
  <c r="K36" i="22"/>
  <c r="K40" i="22"/>
  <c r="K34" i="22"/>
  <c r="K21" i="22"/>
  <c r="K15" i="22"/>
  <c r="F34" i="21" l="1"/>
  <c r="B34" i="21"/>
  <c r="J50" i="22"/>
  <c r="B51" i="22"/>
  <c r="K32" i="16"/>
  <c r="C36" i="7"/>
  <c r="B36" i="7"/>
  <c r="O25" i="15"/>
  <c r="A25" i="15"/>
  <c r="C1" i="7" l="1"/>
  <c r="C2" i="7"/>
  <c r="C3" i="7"/>
  <c r="C5" i="7"/>
  <c r="C6" i="7"/>
  <c r="D6" i="15" l="1"/>
  <c r="D5" i="15"/>
  <c r="D3" i="15"/>
  <c r="D2" i="15"/>
  <c r="D1" i="15"/>
  <c r="E1" i="6" l="1"/>
  <c r="E2" i="6"/>
  <c r="E3" i="6"/>
  <c r="E5" i="6"/>
  <c r="E6" i="6"/>
  <c r="C6" i="8"/>
  <c r="C5" i="8"/>
  <c r="C3" i="8"/>
  <c r="C2" i="8"/>
  <c r="C1" i="8"/>
  <c r="C6" i="12"/>
  <c r="C5" i="12"/>
  <c r="C3" i="12"/>
  <c r="C2" i="12"/>
  <c r="C1" i="12"/>
  <c r="D20" i="7" l="1"/>
  <c r="D15" i="7" l="1"/>
  <c r="D22" i="7"/>
  <c r="D18" i="7"/>
  <c r="D24" i="7"/>
  <c r="D16" i="7"/>
  <c r="D25" i="7"/>
  <c r="D21" i="7"/>
  <c r="D17" i="7"/>
  <c r="C28" i="7"/>
  <c r="D26" i="7"/>
  <c r="D14" i="7"/>
  <c r="D27" i="7"/>
  <c r="D23" i="7"/>
  <c r="D19" i="7"/>
  <c r="D28" i="7" l="1"/>
  <c r="C29" i="7" l="1"/>
  <c r="C29" i="8" s="1"/>
  <c r="C23" i="8"/>
  <c r="C22" i="8" l="1"/>
  <c r="C28" i="8"/>
  <c r="C30" i="7"/>
  <c r="K39" i="22" l="1"/>
  <c r="C18" i="8" l="1"/>
  <c r="C31" i="8" l="1"/>
  <c r="C20" i="8"/>
</calcChain>
</file>

<file path=xl/sharedStrings.xml><?xml version="1.0" encoding="utf-8"?>
<sst xmlns="http://schemas.openxmlformats.org/spreadsheetml/2006/main" count="1008" uniqueCount="493">
  <si>
    <t>1.</t>
  </si>
  <si>
    <t>2.</t>
  </si>
  <si>
    <t>3.</t>
  </si>
  <si>
    <t>4.</t>
  </si>
  <si>
    <t>5.</t>
  </si>
  <si>
    <t>Gotovina i gotovinski ekvivalenti</t>
  </si>
  <si>
    <t>I</t>
  </si>
  <si>
    <t>II</t>
  </si>
  <si>
    <t>IV</t>
  </si>
  <si>
    <t>Naknada depozitaru</t>
  </si>
  <si>
    <t>Naknada za reviziju</t>
  </si>
  <si>
    <t>Naknada za računovodstvo</t>
  </si>
  <si>
    <t xml:space="preserve">Troškovi servisiranja dioničara </t>
  </si>
  <si>
    <t>Ostali troškovi</t>
  </si>
  <si>
    <t>Ukupno troškovi:</t>
  </si>
  <si>
    <t>Vrsta troška</t>
  </si>
  <si>
    <t>Iznos (KM)</t>
  </si>
  <si>
    <t>Udio %</t>
  </si>
  <si>
    <t>Tekuća godina</t>
  </si>
  <si>
    <t>Prethodna godina</t>
  </si>
  <si>
    <t>III</t>
  </si>
  <si>
    <t>Finansijski pokazatelji</t>
  </si>
  <si>
    <t>Isplaćeni iznos investitorima u toku godine</t>
  </si>
  <si>
    <t>Oznaka papira</t>
  </si>
  <si>
    <t xml:space="preserve">Naziv fonda :                                                        </t>
  </si>
  <si>
    <t xml:space="preserve">Registarski broj fonda : </t>
  </si>
  <si>
    <t xml:space="preserve">Naziv društva za upravljanje: </t>
  </si>
  <si>
    <t>Matični broj društva za upravljanje:</t>
  </si>
  <si>
    <t xml:space="preserve">JIB društva za upravljanje: </t>
  </si>
  <si>
    <t>JIB investicionog fonda:</t>
  </si>
  <si>
    <t>Naknada berzi</t>
  </si>
  <si>
    <t>Naknade i troškovi nadzornog odbora</t>
  </si>
  <si>
    <t>Troškovi kupovine i prodaje ulaganja</t>
  </si>
  <si>
    <t>Sadržaj</t>
  </si>
  <si>
    <t>Napomena</t>
  </si>
  <si>
    <t xml:space="preserve">1.Informacije o identitetu Fonda </t>
  </si>
  <si>
    <t>web:</t>
  </si>
  <si>
    <t>punu i skraćenu firmu, adresu sjedišta:</t>
  </si>
  <si>
    <t>broj telefona i telefaksa:</t>
  </si>
  <si>
    <t>e-mail adresu:</t>
  </si>
  <si>
    <t>registarski broj Fonda u registru kod Komisije:</t>
  </si>
  <si>
    <t xml:space="preserve">ime i prezime predsjednika i članova nadzornog odbora Fonda; </t>
  </si>
  <si>
    <t xml:space="preserve">ime i prezime članova odbora za reviziju; </t>
  </si>
  <si>
    <t xml:space="preserve">2. Informacije o Društvu koje upravlja Fondom: </t>
  </si>
  <si>
    <t xml:space="preserve">ime i prezime direktora Fonda; </t>
  </si>
  <si>
    <t xml:space="preserve">Naziv emitenta </t>
  </si>
  <si>
    <t>Ukupan broj emitovanih vp/udjela</t>
  </si>
  <si>
    <t>Nabavna cijena vp/udjela</t>
  </si>
  <si>
    <t>% od NVI fonda</t>
  </si>
  <si>
    <t>Obaveze po osnovu troškova poslovanja</t>
  </si>
  <si>
    <t>NVI po dionici/udjelu fonda</t>
  </si>
  <si>
    <t>IMOVINA FONDA</t>
  </si>
  <si>
    <t>UKUPNO</t>
  </si>
  <si>
    <t>Ostalo</t>
  </si>
  <si>
    <t xml:space="preserve">Stanje na početku perioda </t>
  </si>
  <si>
    <t xml:space="preserve">Transakcije tokom perioda </t>
  </si>
  <si>
    <t xml:space="preserve">Stanje na kraju perioda </t>
  </si>
  <si>
    <t xml:space="preserve"> % učešća kod emitenta</t>
  </si>
  <si>
    <t xml:space="preserve">Jedinična fer vrij.                </t>
  </si>
  <si>
    <t xml:space="preserve">Ukupna fer vrijednost ulaganja </t>
  </si>
  <si>
    <t xml:space="preserve"> % učešća u NVI fonda</t>
  </si>
  <si>
    <t>vrijednost</t>
  </si>
  <si>
    <t xml:space="preserve">količina </t>
  </si>
  <si>
    <t xml:space="preserve">prosječna cijena </t>
  </si>
  <si>
    <t xml:space="preserve">Kupovine </t>
  </si>
  <si>
    <t>Prodaje</t>
  </si>
  <si>
    <t>Simbol</t>
  </si>
  <si>
    <t xml:space="preserve">Opis </t>
  </si>
  <si>
    <t>Vrijednost neto imovine po dionici/udjelu fonda na početku perioda</t>
  </si>
  <si>
    <t>Broj dionica/udjela na početku perioda</t>
  </si>
  <si>
    <t>Vrijednost dionice/udjela na početku perioda</t>
  </si>
  <si>
    <t>Broj dionica/udjela na kraju perioda</t>
  </si>
  <si>
    <t>Vrijednost dionice/udjela na kraju perioda</t>
  </si>
  <si>
    <t xml:space="preserve">Pozicija </t>
  </si>
  <si>
    <t>R.Br.</t>
  </si>
  <si>
    <t>Naziv berzanskog posrednika</t>
  </si>
  <si>
    <t xml:space="preserve">Vrijednost transakcija </t>
  </si>
  <si>
    <t>Učešće u ukupnoj vrijednosti transakcija</t>
  </si>
  <si>
    <t>Ukupno</t>
  </si>
  <si>
    <t>Iznos provizije</t>
  </si>
  <si>
    <t>Učešće provizije u vrijednosti transkcija</t>
  </si>
  <si>
    <t>5=4/3</t>
  </si>
  <si>
    <t>Naziv emitenta</t>
  </si>
  <si>
    <t>-</t>
  </si>
  <si>
    <t>ZJP-031-03</t>
  </si>
  <si>
    <t>4263012890007</t>
  </si>
  <si>
    <t xml:space="preserve">Naknade i troškovi direktora fonda </t>
  </si>
  <si>
    <t>Naknada društvu za upravljanje (provizija)</t>
  </si>
  <si>
    <t>ZIF "FORTUNA FOND" d.d.</t>
  </si>
  <si>
    <t>LILIUM ASSET MANAGEMENT d.o.o. Sarajevo</t>
  </si>
  <si>
    <t>4201337670008</t>
  </si>
  <si>
    <t xml:space="preserve">NVI </t>
  </si>
  <si>
    <t>Rb</t>
  </si>
  <si>
    <t>Broj vp/udjela u vlasništvu Fonda</t>
  </si>
  <si>
    <t>% vlasništva fonda</t>
  </si>
  <si>
    <t>Fer cijena vp/udjela</t>
  </si>
  <si>
    <t>Ukupna vrijednost ulaganja</t>
  </si>
  <si>
    <t>Način vrednovanja</t>
  </si>
  <si>
    <t>Vrijednost prekoračenja</t>
  </si>
  <si>
    <t>Datum nastanka prekoračenja</t>
  </si>
  <si>
    <t>Rok za usaglašavanje</t>
  </si>
  <si>
    <t>ULAGANJA U INSTRUMENTE KAPITALA</t>
  </si>
  <si>
    <t>Ulaganje u dionice domaćih emitenata (osim u dionice investicijskih fondova)</t>
  </si>
  <si>
    <t>Ukupna ulaganja u dionice domaćih emitenata (osim u dionice investicijskih fondova)</t>
  </si>
  <si>
    <t>Ulaganje u dionice domaćih investicijskih fondova</t>
  </si>
  <si>
    <t>Ukupna ulaganja u dionice domaćih investicijskih fondova</t>
  </si>
  <si>
    <t>Ukupna ulaganja u dionice domaćih emitenata</t>
  </si>
  <si>
    <t>Ulaganje u dionice inostranih emitenata (osim dionica investicijskih fondova)</t>
  </si>
  <si>
    <t>Ulaganje u dionice inostranih investicijskih fondova</t>
  </si>
  <si>
    <t>Ukupno ulaganje u dionice inostranih investicijskih fondova</t>
  </si>
  <si>
    <t>Ukupna ulaganja u dionice inostranih emitenata</t>
  </si>
  <si>
    <t>UKUPNA ULAGANJA U INSTRUMENTE KAPITALA</t>
  </si>
  <si>
    <t>ULAGANJA U DUŽNIČKE INSTRUMENTE</t>
  </si>
  <si>
    <t>Ulaganje u obveznice domaćih emitenata</t>
  </si>
  <si>
    <t>Ukupna ulaganja u obveznice domaćih emitenata</t>
  </si>
  <si>
    <t>Ostala ulaganja u dužničke instrumente domaćih emitenata</t>
  </si>
  <si>
    <t>Ukupna ostala ulaganja u dužničke instrumente domaćih emitenata</t>
  </si>
  <si>
    <t>Ukupna ulaganja u dužničke instrumente domaćih emitenata</t>
  </si>
  <si>
    <t>Ulaganja u obveznice inostranih emitenata</t>
  </si>
  <si>
    <t>Ukupna ulaganja u obveznice inostranih emitenata</t>
  </si>
  <si>
    <t>Ostala ulaganja u dužničke instrumente inostranih emitenata</t>
  </si>
  <si>
    <t>Ukupna ulaganja u dužničke instrumente inostranih emitenata</t>
  </si>
  <si>
    <t>UKUPNA ULAGANJA U DUŽNIČKE INSTRUMENTE</t>
  </si>
  <si>
    <t>ULAGANJA U FINANSIJSKE DERIVATE</t>
  </si>
  <si>
    <t>Ulaganje u finansijske derivate domaćih emitenata</t>
  </si>
  <si>
    <t>Ulaganje u finansijske derivate inostranih emitenata</t>
  </si>
  <si>
    <t>Ukupna ulaganja u finansijske derivate inostranih emitenata</t>
  </si>
  <si>
    <t>UKUPNA ULAGANJA U FINANSIJSKE DERIVATE</t>
  </si>
  <si>
    <t>OSTALA ULAGANJA</t>
  </si>
  <si>
    <t>Ulaganja u ostale dozvoljene oblike finansijske imovine u inostranstvu</t>
  </si>
  <si>
    <t>UKUPNA OSTALA ULAGANJA</t>
  </si>
  <si>
    <t>ULAGANJA U DEPOZITE</t>
  </si>
  <si>
    <t>Ulaganje u depozite kod domaćih banaka</t>
  </si>
  <si>
    <t>Ukupna ulaganja u depozite kod domaćih banaka</t>
  </si>
  <si>
    <t>Ulaganje u depozite kod inostranih banaka</t>
  </si>
  <si>
    <t>Ukupna ulaganja u depozite kod inostranih banaka</t>
  </si>
  <si>
    <t>UKUPNA ULAGANJA U DEPOZITE</t>
  </si>
  <si>
    <t>ULAGANJE U NEKRETNINE</t>
  </si>
  <si>
    <t>Ulaganje u nekretnine radi izdavanja u najam</t>
  </si>
  <si>
    <t>Ukupna ulaganja u nekretnine radi davanja u najam</t>
  </si>
  <si>
    <t>Ulaganje u nekretnine radi prodaje</t>
  </si>
  <si>
    <t>Ukupna ulaganja u nekretnine radi prodaje</t>
  </si>
  <si>
    <t>UKUPNA ULAGANJA U NEKRETNINE</t>
  </si>
  <si>
    <t>REKAPITULACIJA</t>
  </si>
  <si>
    <t>Vrijednost ulaganja</t>
  </si>
  <si>
    <t>Površina m2</t>
  </si>
  <si>
    <t>Cijena po m2</t>
  </si>
  <si>
    <t>Fer vrijednost nekretnine</t>
  </si>
  <si>
    <t>% prekoračenja u investiranju</t>
  </si>
  <si>
    <t>UKUPNA DOMAĆA ULAGANJA</t>
  </si>
  <si>
    <t>UKUPNA ULAGANJA U INOSTRANSTVU</t>
  </si>
  <si>
    <t>UKUPNA ULAGANJA</t>
  </si>
  <si>
    <t>Nabavna vrijednost ulaganja</t>
  </si>
  <si>
    <t>Datum</t>
  </si>
  <si>
    <t>OBAVEZE FONDA</t>
  </si>
  <si>
    <t>Ukupna vrijednost imovine</t>
  </si>
  <si>
    <t>Iznos umanjenja neto vrijednosti imovine zbog prekoračenja i neusklađenosti ulaganja</t>
  </si>
  <si>
    <t>Neto vrijednost imovine i obračun naknade za upravljanje</t>
  </si>
  <si>
    <t>% naknade za upravljanje</t>
  </si>
  <si>
    <t>Iznos naknade za upravljanje</t>
  </si>
  <si>
    <t>Broj dionica/udjela fonda</t>
  </si>
  <si>
    <t>Ulaganja</t>
  </si>
  <si>
    <t>Potraživanja</t>
  </si>
  <si>
    <t>Obaveze po osnovu ulaganja</t>
  </si>
  <si>
    <t>6 (2+3+4+5)</t>
  </si>
  <si>
    <t>11 (7+8+9+10)</t>
  </si>
  <si>
    <t>16 (14*15/365)</t>
  </si>
  <si>
    <t>Prosjek za period</t>
  </si>
  <si>
    <t>Rb.</t>
  </si>
  <si>
    <t>Naknada Registru vrijednosnih papira u Federaciji BiH</t>
  </si>
  <si>
    <t>Naknada Komisiji za vrijednosne papire Federacije BiH</t>
  </si>
  <si>
    <t>Rashodi po osnovu poreza</t>
  </si>
  <si>
    <t>Ukupno troškovi iz člana 65. ili 93. Zakona o investicijskim fondovima</t>
  </si>
  <si>
    <t>Ime i prezime odgovornog lica društva za upravljanje</t>
  </si>
  <si>
    <t>R. Br.</t>
  </si>
  <si>
    <t>ULAGANJA U UDJELE INVESTICIJSKIH FONDOVA</t>
  </si>
  <si>
    <t>ULAGANJA U OSTALE FINANSIJSKE INSTRUMENTE I DERIVATE</t>
  </si>
  <si>
    <t>Stanje na početku perioda</t>
  </si>
  <si>
    <t>Vrsta nekretnine</t>
  </si>
  <si>
    <t>Fer vrijednost</t>
  </si>
  <si>
    <t>% učešća u NVI fonda</t>
  </si>
  <si>
    <t>Transakcije tokom perioda</t>
  </si>
  <si>
    <t>Kupovina</t>
  </si>
  <si>
    <t>Prodaja</t>
  </si>
  <si>
    <t>Stanje na kraju perioda</t>
  </si>
  <si>
    <t>Cijena m2</t>
  </si>
  <si>
    <t>ULAGANJE U DEPOZITE</t>
  </si>
  <si>
    <t>Naziv banke</t>
  </si>
  <si>
    <t>Vrijednost depozita</t>
  </si>
  <si>
    <t>% učešća u NIV fonda</t>
  </si>
  <si>
    <t>Iznos</t>
  </si>
  <si>
    <t>Dospjeće</t>
  </si>
  <si>
    <t>Datum prodaje</t>
  </si>
  <si>
    <t>Vrsta ulaganja</t>
  </si>
  <si>
    <t>Simbol ili oznaka</t>
  </si>
  <si>
    <t>Oznaka kategorije finansijske imovine i obaveze prema MSFI 9*</t>
  </si>
  <si>
    <t>Količina ili nominalna vrijednost</t>
  </si>
  <si>
    <t>Knjigovodstvena ili fer vrijednost</t>
  </si>
  <si>
    <t>Prodajna vrijednost</t>
  </si>
  <si>
    <t>Realizirani dobitak/gubitak</t>
  </si>
  <si>
    <t>Ime i prezime osobe koja je sačinila izvještaj</t>
  </si>
  <si>
    <t>2. Prenosivi dužnički vrijednosni papiri</t>
  </si>
  <si>
    <t>1. Prenosivi vlasnički vrijednosni papiri</t>
  </si>
  <si>
    <t>3. Instrumenti tržišta novca</t>
  </si>
  <si>
    <t>4. Udjeli/dionice investicijskih fondova</t>
  </si>
  <si>
    <t>5. Depoziti</t>
  </si>
  <si>
    <t>6. Nekretnine</t>
  </si>
  <si>
    <t>7. Finansijski derivati</t>
  </si>
  <si>
    <t>8. Ostala ulaganja</t>
  </si>
  <si>
    <t>9. Poslovni udjeli</t>
  </si>
  <si>
    <t>*Oznaka kategorije finansijske imovine prema MSFI 9</t>
  </si>
  <si>
    <t>2 Finansijska imovina i obaveze po fer vrijednosti kroz ostali ukupni rezultat</t>
  </si>
  <si>
    <t>3 Finansijska imovina i obaveze po amortizovanom trošku</t>
  </si>
  <si>
    <t>1. Finansijska imovina i finansijske obaveze po fer vrijednosti kroz bilans uspjeha</t>
  </si>
  <si>
    <t>Vrijednost neto imovine investicijskog fonda po dionici/udjela na kraju perioda</t>
  </si>
  <si>
    <t>Vrijednost neto imovine investicijskog fonda po dionici/udjela tokom perioda</t>
  </si>
  <si>
    <t xml:space="preserve">Najniža neto vrijednost imovine investicijskog fonda po dionici/udjelu </t>
  </si>
  <si>
    <t>Najviša neto vrijednost imovine po dionici/udjelu</t>
  </si>
  <si>
    <t>Najniža cijena dionice/vrijednost udjela</t>
  </si>
  <si>
    <t>Najviša cijena dionice/vrijednosti udjela</t>
  </si>
  <si>
    <t>Prosječna cijena dionice/vrijednosti udjela</t>
  </si>
  <si>
    <t>Odnos rashoda i prosječne neto imovine investicijskog fonda</t>
  </si>
  <si>
    <t>Odnos realizovane dobiti od ulaganja i prosječne neto imovine investicijskog fonda</t>
  </si>
  <si>
    <t>Stopa prinosa na neto imovinu investicijskog fonda</t>
  </si>
  <si>
    <t xml:space="preserve">firmu i adresu sjedište depozitara Fonda. </t>
  </si>
  <si>
    <t>Obaveze prema DUF-u</t>
  </si>
  <si>
    <t>14                       (12-13)</t>
  </si>
  <si>
    <t>18               (12/17)</t>
  </si>
  <si>
    <t>Ime i prezime osobe koja je sačinila izvještaj:</t>
  </si>
  <si>
    <t>________________________________________</t>
  </si>
  <si>
    <t xml:space="preserve">Ime i prezime osobe koja je sačinila izvještaj: </t>
  </si>
  <si>
    <t>Površina          m2</t>
  </si>
  <si>
    <t>Prilog 8</t>
  </si>
  <si>
    <t xml:space="preserve">Redni broj </t>
  </si>
  <si>
    <t>Kategorija udjeličara/dioničara</t>
  </si>
  <si>
    <t>Broj udjela/dionica- domaći vlasnici</t>
  </si>
  <si>
    <t>Broj udjeličara/dioničara- domaći vlasnici</t>
  </si>
  <si>
    <t>Broj udjela/dionica- inostrani vlasnici</t>
  </si>
  <si>
    <t>Ukupan broj udjela/dionica</t>
  </si>
  <si>
    <t>Kreditne institucije</t>
  </si>
  <si>
    <t>Osiguravajuća društva</t>
  </si>
  <si>
    <t>Investicijski fondovi</t>
  </si>
  <si>
    <t>Penzijski fondovi</t>
  </si>
  <si>
    <t>Investicijska društva</t>
  </si>
  <si>
    <t>Ostale pravne osobe</t>
  </si>
  <si>
    <t>Fizičke osobe</t>
  </si>
  <si>
    <t>Prilog 7</t>
  </si>
  <si>
    <t>PRIHODI OD DIVIDENDE</t>
  </si>
  <si>
    <t>Broj dionica ili % učešća</t>
  </si>
  <si>
    <t>Dividenda po dionici</t>
  </si>
  <si>
    <t>PRIHODI OD KAMATE NA DEPOZITE</t>
  </si>
  <si>
    <t>Ugovor o oročenju</t>
  </si>
  <si>
    <t>Iznos oročenja</t>
  </si>
  <si>
    <t>Kamatna stopa</t>
  </si>
  <si>
    <t>Dospjeli prihod od kamate</t>
  </si>
  <si>
    <t>NAZIV EMITENTA</t>
  </si>
  <si>
    <t xml:space="preserve">Simbol </t>
  </si>
  <si>
    <t>Iznos ulaganja</t>
  </si>
  <si>
    <t>PRIHODI OD NAJMA</t>
  </si>
  <si>
    <t>Ugovor o najmu</t>
  </si>
  <si>
    <t>Površina u m2</t>
  </si>
  <si>
    <t>Cijena najma po m2</t>
  </si>
  <si>
    <t>Prihodi od najma</t>
  </si>
  <si>
    <t xml:space="preserve">Ime i prezime odgovornog lica društva za upravljanje: </t>
  </si>
  <si>
    <t>Prilog 5b</t>
  </si>
  <si>
    <t>Prilog 5a</t>
  </si>
  <si>
    <t>Oznaka kategorije imovine i obaveza prema MSF19*</t>
  </si>
  <si>
    <t>Trošak nabave ili početna vrijednost izvještajnog perioda</t>
  </si>
  <si>
    <t>Nerealizirani dobitak ili gubitak priznat kroz bilans uspjeha -usklađivanje fer vrijednosti</t>
  </si>
  <si>
    <t>Neto kursne razlike</t>
  </si>
  <si>
    <t>Amortizacija diskonta ili premije imovine s fiksnim dospijećem</t>
  </si>
  <si>
    <t>Umanjenje vrijednosti za očekivane kreditne gubitke</t>
  </si>
  <si>
    <t>Nerealizirani dobitak ili gubitak priznat kroz ostali ukupni reultat (u izvještajnom periodu)</t>
  </si>
  <si>
    <t>Revalorizacijske rezerve računovodstvene zaštite</t>
  </si>
  <si>
    <t xml:space="preserve"> Ukupni prihodi </t>
  </si>
  <si>
    <t>Broj udjeličara/dioničara - inostrani vlasnici</t>
  </si>
  <si>
    <t>Ukupan broj udjeličara/dioničara</t>
  </si>
  <si>
    <t>6 (5/4*100)</t>
  </si>
  <si>
    <t>9 (5*8)</t>
  </si>
  <si>
    <t>Ukupna ostala ulaganja u dužničke instrumente inostranih emitenata</t>
  </si>
  <si>
    <t>Ukupna ulaganja u finansijske derivate domaćih emitenata</t>
  </si>
  <si>
    <t>Ulaganje u ostale dozvoljene oblike finansijske imovine u zemlji</t>
  </si>
  <si>
    <t>Ukupna ulaganja u ostale oblike finansijske imovine u zemlji</t>
  </si>
  <si>
    <t>Ulaganja u udjele domaćih investicijskih fondova</t>
  </si>
  <si>
    <t>Ukupna ulaganja u udjele domaćih investicijskih fondova</t>
  </si>
  <si>
    <t>Ulaganja u udjele inostranih investicijskih fondova</t>
  </si>
  <si>
    <t>Ukupna ulaganja u udjele inostranih investicijskih fondova</t>
  </si>
  <si>
    <t>UKUPNA ULAGANJA U UDJELE INVESTICIJSKIH FONDOVA</t>
  </si>
  <si>
    <t>Prilog 4.</t>
  </si>
  <si>
    <t>pri čemu Vrsta ulaganja može biti:</t>
  </si>
  <si>
    <t>Neto imovina investicijskog fonda na početku perioda</t>
  </si>
  <si>
    <t>Neto imovina investicijskog fonda na kraju perioda</t>
  </si>
  <si>
    <t>Naziv/ime i prezime najmoprimca</t>
  </si>
  <si>
    <t>PRIHODI OD KAMATE OD OBVEZNICA I DRUGIH DUŽNIČKIH INSTRUMENTA</t>
  </si>
  <si>
    <t>Učešće u % NAV-u INVESTICIJSKOG FONDA</t>
  </si>
  <si>
    <t>Prilog 3</t>
  </si>
  <si>
    <t>Prilog 5</t>
  </si>
  <si>
    <t>Prilog 1</t>
  </si>
  <si>
    <t xml:space="preserve">firmu i sjedište ovlaštenog revizora; </t>
  </si>
  <si>
    <t>Prilog 2</t>
  </si>
  <si>
    <t>Naziv emitenta ili druge ugovorne strane</t>
  </si>
  <si>
    <t>Prilog 5c</t>
  </si>
  <si>
    <t>Prilog 6</t>
  </si>
  <si>
    <t>2022-2026</t>
  </si>
  <si>
    <t xml:space="preserve">Rješenje br. 05/2-19-210/18 od 14.06.2019.                                                              </t>
  </si>
  <si>
    <t>Rješenje br. 05/1-19-159/08 od 17.04.2008.</t>
  </si>
  <si>
    <t xml:space="preserve"> www.lilium-dzu.ba</t>
  </si>
  <si>
    <t xml:space="preserve"> info@lilium-dzu.ba</t>
  </si>
  <si>
    <t xml:space="preserve"> +387 33 953 480</t>
  </si>
  <si>
    <t>LILIUM ASSET MANAGEMENT Društvo za upravljanje investicijskim fondovima d.o.o. Sarajevo, Dženetića čikma 8, 71000 Sarajevo</t>
  </si>
  <si>
    <t>Raiffesen bank d.d. Sarajevo</t>
  </si>
  <si>
    <t>Zuko doo Sarajevo, Sarajevo</t>
  </si>
  <si>
    <t>Jasminka Gajić, predsjednik
Suad Rošić, član
Mirjana Damjanović, član</t>
  </si>
  <si>
    <t xml:space="preserve">Sergej Goriup, predsjednik
Iris Nezirević, član
Armin Alijagić, član </t>
  </si>
  <si>
    <t>Hamdija Velagić</t>
  </si>
  <si>
    <t>www.lilium-dzu.ba</t>
  </si>
  <si>
    <t>fortunafond@lilium-dzu.ba</t>
  </si>
  <si>
    <t xml:space="preserve">Zatvoreni investicioni fond sa javnom ponudom "FORTUNA FOND" d.d., 
ZIF "FORTUNA FOND" d.d., 
Dženetića čikma 8 , 71000 Sarajevo,BIH
</t>
  </si>
  <si>
    <t>mandatni period direktora Fonda:</t>
  </si>
  <si>
    <t>mandatni period članova nadzornog odbora Fonda:</t>
  </si>
  <si>
    <t>mandatni period čalnova odbora za reviziju Fonda:</t>
  </si>
  <si>
    <t>firmu i sjedište ovlaštenog revizora:</t>
  </si>
  <si>
    <t>godine za koje je ovašteni revizor vršio reviziju finansijskih izvještaja Fonda:</t>
  </si>
  <si>
    <t xml:space="preserve">firmu i adresu sjedište depozirata Fonda. </t>
  </si>
  <si>
    <t xml:space="preserve">broj i datum Rješenja Kojim je izdata dozvola za osnivanje  Društva </t>
  </si>
  <si>
    <t xml:space="preserve">broj i datum Rješenja Kojim je izdata dozvola Društvu za upravljanje Fondom: </t>
  </si>
  <si>
    <t>imena i prezimena  članova uprave Društva:</t>
  </si>
  <si>
    <t>mandatni period članova uprave Društva:</t>
  </si>
  <si>
    <t xml:space="preserve">imena i prezimena predsjednika i članova nadzornog odbora Društva; </t>
  </si>
  <si>
    <t xml:space="preserve">imena i prezimena članova odbora za reviziju; </t>
  </si>
  <si>
    <t>mandatni period članova odbora za reviziju Društva za upravljanje:</t>
  </si>
  <si>
    <t>godine za koje je ovašteni revizor vršio reviziju finansijske izvještaje Društva za upravljanje:</t>
  </si>
  <si>
    <t>BHTSR</t>
  </si>
  <si>
    <t>Tržišna cijena</t>
  </si>
  <si>
    <t>Raiffeisen bank BH ,  Sarajevo</t>
  </si>
  <si>
    <t>BIPVR</t>
  </si>
  <si>
    <t>Procjena</t>
  </si>
  <si>
    <t>BIRBRK4</t>
  </si>
  <si>
    <t>ENISR</t>
  </si>
  <si>
    <t>INGRK2</t>
  </si>
  <si>
    <t>SVIPR</t>
  </si>
  <si>
    <t>JPESR</t>
  </si>
  <si>
    <t>HTKMR</t>
  </si>
  <si>
    <t>PRAKRK3</t>
  </si>
  <si>
    <t>SVKORA</t>
  </si>
  <si>
    <t>EFNFRK1</t>
  </si>
  <si>
    <t>MIGFRK2</t>
  </si>
  <si>
    <t>BOKS-R-A</t>
  </si>
  <si>
    <t>CMEG-R-A</t>
  </si>
  <si>
    <t>HEDR-R-A</t>
  </si>
  <si>
    <t>HETR-R-A</t>
  </si>
  <si>
    <t>VDBL-R-A</t>
  </si>
  <si>
    <t>INDUSTRIJSKE PLANTAŽE A.D. BANJA LUKA</t>
  </si>
  <si>
    <t>IPBL-K-A</t>
  </si>
  <si>
    <t xml:space="preserve">OIF MONETA Podgorica                                                                                </t>
  </si>
  <si>
    <t>NVI - Procjena na osnovu cijene 
objavljene od strane DUIF</t>
  </si>
  <si>
    <t>REPUBLIKA SRPSKA - MINISTARSTVO FINANSIJA - RATNA ŠTETA 5</t>
  </si>
  <si>
    <t>RSRS-O-E</t>
  </si>
  <si>
    <t>REPUBLIKA SRPSKA - MINISTARSTVO FINANSIJA - RATNA ŠTETA 6</t>
  </si>
  <si>
    <t>RSRS-O-F</t>
  </si>
  <si>
    <t>REPUBLIKA SRPSKA - MINISTARSTVO FINANSIJA - RATNA ŠTETA 9</t>
  </si>
  <si>
    <t>RSRS-O-I</t>
  </si>
  <si>
    <t>REPUBLIKA SRPSKA - MINISTARSTVO FINANSIJA - RATNA ŠTETA 10</t>
  </si>
  <si>
    <t>RSRS-O-J</t>
  </si>
  <si>
    <t>REPUBLIKA SRPSKA - MINISTARSTVO FINANSIJA - RATNA ŠTETA 12</t>
  </si>
  <si>
    <t>RSRS-O-L</t>
  </si>
  <si>
    <t>MH ERS - MP AD TREBINJE - ZEDP ELEKTRO-BIJELJINA AD BIJELJINA</t>
  </si>
  <si>
    <t>ELBJ-R-A</t>
  </si>
  <si>
    <t>MJEŠOVITI HOLDING ERS-MP AD TREBINJE-ZP HIDROELEKTRANE NA VRBASU AD MRKONJIC GRA</t>
  </si>
  <si>
    <t>HELV-R-A</t>
  </si>
  <si>
    <t>MJEŠOVITI HOLDING ERS, MP AD TREBINJE-ZP RITE GACKO AD GACKO</t>
  </si>
  <si>
    <t>RITE-R-A</t>
  </si>
  <si>
    <t>TELEKOM SRPSKE AD BANJA LUKA</t>
  </si>
  <si>
    <t>TLKM-R-A</t>
  </si>
  <si>
    <t>Nedim Vilogorac dipl. oec.</t>
  </si>
  <si>
    <t>Raiffeisen BANK d.d. Bosna i Hercegovina</t>
  </si>
  <si>
    <t>OIF "MONETA"</t>
  </si>
  <si>
    <t>GORENJE M.B.H. WIEN</t>
  </si>
  <si>
    <t>OMNIA INTERNATIONAL</t>
  </si>
  <si>
    <t>UniCredit Bank d.d. Mostar</t>
  </si>
  <si>
    <t>ZIF "PROF-PLUS" d.d. Sarajevo</t>
  </si>
  <si>
    <t>ZIF "NAPRIJED" d.d. Sarajevo</t>
  </si>
  <si>
    <t>GORENJE COMMERCE D.O.O. SARAJEVO</t>
  </si>
  <si>
    <t>HADŽIĆ SUAD</t>
  </si>
  <si>
    <t>BRODOMERKUR DD</t>
  </si>
  <si>
    <t>Nedim Vilogorac, Mirza Sladić</t>
  </si>
  <si>
    <t>01.09.2021. godine - 31.08.2025. godine</t>
  </si>
  <si>
    <t>20.12.2021. godine - 20.12.2025. godine</t>
  </si>
  <si>
    <t>12            
  (6-11)</t>
  </si>
  <si>
    <t>BH TELECOM D.D. SARAJEVO</t>
  </si>
  <si>
    <t>BIHAĆKA PIVOVARA D.D. BIHAĆ</t>
  </si>
  <si>
    <t>BIRA D.D. BIHAĆ</t>
  </si>
  <si>
    <t>ENERGOINVEST D.D. SARAJEVO</t>
  </si>
  <si>
    <t>INGRAM D.D. SREBRENIK</t>
  </si>
  <si>
    <t>IP SVJETLOST D.D. SARAJEVO</t>
  </si>
  <si>
    <t>JP ELEKTROPRIVREDA BIH D.D. SARAJEVO</t>
  </si>
  <si>
    <t>JP HT D.D. MOSTAR</t>
  </si>
  <si>
    <t>PREVOZ RADNIKA KREKA DD TUZLA D.D. TUZLA</t>
  </si>
  <si>
    <t xml:space="preserve">SVJETLOSTKOMERC DD SARAJEVO                                                                         </t>
  </si>
  <si>
    <t>BOKSIT A.D. MILIĆI</t>
  </si>
  <si>
    <t>ČAJEVAC MEGA AD BANJALUKA</t>
  </si>
  <si>
    <t>HIDROELEKTRANE NA DRINI A.D. VIŠEGRAD</t>
  </si>
  <si>
    <t>HIDROELEKTRANE NA TREBIŠNJICI A.D. TREBINJE</t>
  </si>
  <si>
    <t>VODOVOD A.D. BANJA LUKA</t>
  </si>
  <si>
    <t>ZIF EUROFOND-1 D.D. TUZLA</t>
  </si>
  <si>
    <t>ZIF MI GROUP D.D. SARAJEVO</t>
  </si>
  <si>
    <t xml:space="preserve">Ljiljana Kamberović, Almir Hodžić, Andrea Ćorić </t>
  </si>
  <si>
    <t>ZUKO doo Sarajevo</t>
  </si>
  <si>
    <t>2020-2024</t>
  </si>
  <si>
    <t>mandatni period članova Nadzornog odobora Društva za upravljanje</t>
  </si>
  <si>
    <t>2021. godinu- Merfi radio ,2022. godinu Zuko doo.</t>
  </si>
  <si>
    <t>Prilog 3a</t>
  </si>
  <si>
    <t>Redni broj</t>
  </si>
  <si>
    <t>Opis</t>
  </si>
  <si>
    <t>Ukupna vrijednost na dan izvještaja</t>
  </si>
  <si>
    <t>Učešće u vrijednosti imovine fonda (%)</t>
  </si>
  <si>
    <t>IMOVINA INVESTICIJSKOG FONDA</t>
  </si>
  <si>
    <t>Ulaganje fonda (2.1+2.2.+2.3.+2.4.+2.5.+2.6.+2.7.)</t>
  </si>
  <si>
    <t>2.1.</t>
  </si>
  <si>
    <t>Ulaganje u instrumente kapitala (dionice osim dionica investicijskih fondova)</t>
  </si>
  <si>
    <t>2.2.</t>
  </si>
  <si>
    <t>Ulaganja u dužničke instrumente (obveznice)</t>
  </si>
  <si>
    <t>2.3.</t>
  </si>
  <si>
    <t>Ulaganja u druge vrste dužničkih instrumenata</t>
  </si>
  <si>
    <t>2.4.</t>
  </si>
  <si>
    <t>Ulaganja u dionice i udjele investicijskih fondova</t>
  </si>
  <si>
    <t>2.5.</t>
  </si>
  <si>
    <t>Ostala finansijska imovina</t>
  </si>
  <si>
    <t>2.6.</t>
  </si>
  <si>
    <t>Depoziti i plasmani</t>
  </si>
  <si>
    <t>2.7.</t>
  </si>
  <si>
    <t>Ulaganja u nekretnine</t>
  </si>
  <si>
    <t>Potraživanja (3.1.+3.2.+3.3.)</t>
  </si>
  <si>
    <t>3.1.</t>
  </si>
  <si>
    <t>Potraživanja iz poslovanja</t>
  </si>
  <si>
    <t>3.2.</t>
  </si>
  <si>
    <t>Potraživanja od društva za upravljanje</t>
  </si>
  <si>
    <t>3.3.</t>
  </si>
  <si>
    <t>Ostala potraživanja, odgođena porezna imovina i razgraničenja</t>
  </si>
  <si>
    <t>I=(1+2+3)</t>
  </si>
  <si>
    <t>UKUPNA IMOVINA INVESTICIJSKOG FONDA</t>
  </si>
  <si>
    <t>OBAVEZE INVESTICIJSKOG FONDA</t>
  </si>
  <si>
    <t>6.</t>
  </si>
  <si>
    <t>Obaveze prema društvu za upravljanje</t>
  </si>
  <si>
    <t>7.</t>
  </si>
  <si>
    <t>Ostale obaveze</t>
  </si>
  <si>
    <t>II=(4+5+6+7)</t>
  </si>
  <si>
    <t>UKUPNE OBAVEZE INVESTICIJSKOG FONDA</t>
  </si>
  <si>
    <t>III=(I-II)</t>
  </si>
  <si>
    <t>NETO IMOVINA INVESTICIJSKOG FONDA</t>
  </si>
  <si>
    <t>BROJ DIONIOCA/UDJELA</t>
  </si>
  <si>
    <t>V=(III/IV)</t>
  </si>
  <si>
    <t>NETO VRIJEDNOST IMOVINE PO DIONICI/UDJELU</t>
  </si>
  <si>
    <t>VI</t>
  </si>
  <si>
    <t>CIJENA DIONICE/UDJELA</t>
  </si>
  <si>
    <t>2018,2019,2020,2021,2022,2023,2024</t>
  </si>
  <si>
    <t>Elvira Žilić dipl.ecc</t>
  </si>
  <si>
    <t>januar</t>
  </si>
  <si>
    <t>februar</t>
  </si>
  <si>
    <t>mart</t>
  </si>
  <si>
    <t>DUVAPLAST AD KAKMUŽ</t>
  </si>
  <si>
    <t>DPLS-R-A</t>
  </si>
  <si>
    <t>Raiffeisen Capital ad Banjaluka</t>
  </si>
  <si>
    <t>Datum izvještaja: 30.06.2025.g.</t>
  </si>
  <si>
    <t>IZVJEŠTAJ O OBRAČUNU  NETO VRIJEDNOSTI IMOVINE INVESTICIJSKOG FONDA  ZA PERIOD 01.01.-30.06.2025.g.</t>
  </si>
  <si>
    <t>april</t>
  </si>
  <si>
    <t>maj</t>
  </si>
  <si>
    <t>juni</t>
  </si>
  <si>
    <t>IZVJEŠTAJ O  TRANSAKCIJAMA IMOVINOM  INVESTICIJSKOG FONDA  za period 01.01.-30.06.2025.g.</t>
  </si>
  <si>
    <t>Raiffesen bank dd</t>
  </si>
  <si>
    <t>IZVJEŠTAJ O STRUKTURI PRIHODA OD IMOVINE INVESTICIJSKOG FONDA za period 01.01.-30.06.2025.g.</t>
  </si>
  <si>
    <t>OPĆI PODACI O INVESTICIJSKOM FONDU na dan 30.06.2025.g.</t>
  </si>
  <si>
    <t>18.04.2025. godine - 17.04.2029. godine</t>
  </si>
  <si>
    <t>IZVJEŠTAJ O UTVRĐIVANJU VRIJEDNOSTI IMOVINE IZ PORTFOLIJA INVESTICIJSKOG FONDA na dan 30.06.2025.g.</t>
  </si>
  <si>
    <t>IZVJEŠTAJ O OBRAČUNU NETO VRIJEDNOSTI IMOVINE INVESTICIJSKOG FONDA PO DIONICI/UDJELU na dan 30.06.2025.g.</t>
  </si>
  <si>
    <t>IZVJEŠTAJ O STRUKTURI I VISINI TROŠKOVA INVESTICIJSKOG FONDA za period 01.01.-30.06.2025.g.</t>
  </si>
  <si>
    <t>Ukupno:</t>
  </si>
  <si>
    <t>IZVJEŠTAJ O REALIZIRANIM DOBICIMA (GUBICIMA) OD PRODAJE IMOVINE INVESTICIJSKOG FONDA za period 01.01.-30.06.2025.g.</t>
  </si>
  <si>
    <t>IZVJEŠTAJ O NEREALIZIRANIM DOBICIMA (GUBICIMA) I UMANJENJU VRIJEDNOSTI IMOVINE INVESTICIJSKOG FONDA na dan 30.06.2025.g.</t>
  </si>
  <si>
    <t>IZVJEŠTAJ O VRIJEDNOSTI TRANSAKCIJA FONDA OBAVLJENIM PUTEM  POJEDINAČNOG  PROFESIONALNOG POSREDNIKA I IZNOSU OBRAČUNATE NAKNADE za period 01.01.-30.06.2025.g.</t>
  </si>
  <si>
    <t>IZVJEŠTAJ O UDJELIČARIMA/DIONIČARIMA INVESTICIJSKOG FONDA na dan 30.06.2025.g.</t>
  </si>
  <si>
    <t>IZVJEŠTAJ O PRVIH 10 UDJELIČARA/ DIONIČARA INVESTICIJSKOG FONDA na dan 30.06.2025..g.</t>
  </si>
  <si>
    <t>IZVJEŠTAJ O FINANSIJSKIM POKAZATELJIMA INVESTICIJSKOG FONDA  za period 01.01.-30.06.2025.g.</t>
  </si>
  <si>
    <t>*RSRSOE:</t>
  </si>
  <si>
    <t>Dospijeće glavnice obveznice</t>
  </si>
  <si>
    <t>*RSRSOF:</t>
  </si>
  <si>
    <t>REPUBLIKA SRPSKA - MINISTARSTVO FINANSIJA - RATNA ŠTETA 6 *</t>
  </si>
  <si>
    <t>REPUBLIKA SRPSKA - MINISTARSTVO FINANSIJA - RATNA ŠTETA 5 *</t>
  </si>
  <si>
    <t>RSRS-O-F *</t>
  </si>
  <si>
    <t>RSRS-O-E *</t>
  </si>
  <si>
    <t>Azra Babović, predsjednica         Aldina Avdić, član                                        Damir Smajić, član                         </t>
  </si>
  <si>
    <t>Udio troškove iz tačke 15. u prosječnoj neto vrijednosti imovine fonda (%) za 01.01.-30.06.2025.period</t>
  </si>
  <si>
    <t>Prosječna vrijednost neto imovine fonda za 01.01.-30.06.2025.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</si>
</sst>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K_M_-;\-* #,##0.00\ _K_M_-;_-* &quot;-&quot;??\ _K_M_-;_-@_-"/>
    <numFmt numFmtId="165" formatCode="#,##0.00\ &quot;kn&quot;;[Red]\-#,##0.00\ &quot;kn&quot;"/>
    <numFmt numFmtId="166" formatCode="#,##0_ ;\-#,##0\ "/>
    <numFmt numFmtId="167" formatCode="0.0000"/>
    <numFmt numFmtId="168" formatCode="#,##0.00_ ;\-#,##0.00&quot; &quot;"/>
    <numFmt numFmtId="169" formatCode="#,##0.0000"/>
    <numFmt numFmtId="170" formatCode="#,##0.00_ ;\-#,##0.00\ "/>
    <numFmt numFmtId="171" formatCode="#,##0.00000"/>
    <numFmt numFmtId="172" formatCode="#,##0.00\ _k_n"/>
    <numFmt numFmtId="173" formatCode="0.0000%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Arial CE"/>
      <charset val="238"/>
    </font>
    <font>
      <u/>
      <sz val="10"/>
      <color indexed="12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u/>
      <sz val="10"/>
      <name val="Times New Roman"/>
      <family val="1"/>
    </font>
    <font>
      <sz val="9"/>
      <name val="Times New Roman"/>
      <family val="1"/>
    </font>
    <font>
      <u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sz val="9"/>
      <color rgb="FFFF0000"/>
      <name val="Times New Roman"/>
      <family val="1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i/>
      <sz val="10"/>
      <color theme="0"/>
      <name val="Times New Roman"/>
      <family val="1"/>
    </font>
    <font>
      <sz val="1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b/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u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FFC000"/>
      <name val="Times New Roman"/>
      <family val="1"/>
    </font>
    <font>
      <sz val="10"/>
      <color rgb="FF0070C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mali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malia"/>
      <family val="2"/>
    </font>
    <font>
      <sz val="8"/>
      <name val="Amalia"/>
      <family val="2"/>
    </font>
    <font>
      <u/>
      <sz val="10"/>
      <color indexed="12"/>
      <name val="Times New Roman"/>
      <family val="1"/>
      <charset val="238"/>
    </font>
    <font>
      <sz val="10"/>
      <color indexed="63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164" fontId="4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6" applyNumberFormat="0" applyFill="0" applyAlignment="0" applyProtection="0"/>
    <xf numFmtId="0" fontId="35" fillId="22" borderId="0" applyNumberFormat="0" applyBorder="0" applyAlignment="0" applyProtection="0"/>
    <xf numFmtId="0" fontId="46" fillId="0" borderId="0"/>
    <xf numFmtId="0" fontId="40" fillId="0" borderId="0"/>
    <xf numFmtId="0" fontId="40" fillId="0" borderId="0"/>
    <xf numFmtId="0" fontId="46" fillId="0" borderId="0"/>
    <xf numFmtId="0" fontId="46" fillId="0" borderId="0"/>
    <xf numFmtId="0" fontId="40" fillId="0" borderId="0"/>
    <xf numFmtId="0" fontId="40" fillId="0" borderId="0"/>
    <xf numFmtId="0" fontId="14" fillId="0" borderId="0"/>
    <xf numFmtId="0" fontId="20" fillId="0" borderId="0"/>
    <xf numFmtId="0" fontId="10" fillId="0" borderId="0"/>
    <xf numFmtId="0" fontId="10" fillId="23" borderId="7" applyNumberFormat="0" applyFont="0" applyAlignment="0" applyProtection="0"/>
    <xf numFmtId="0" fontId="36" fillId="20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56" fillId="0" borderId="0"/>
    <xf numFmtId="0" fontId="9" fillId="0" borderId="0"/>
    <xf numFmtId="164" fontId="14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71" fillId="23" borderId="7" applyNumberFormat="0" applyFont="0" applyAlignment="0" applyProtection="0"/>
    <xf numFmtId="0" fontId="7" fillId="0" borderId="0"/>
    <xf numFmtId="0" fontId="6" fillId="0" borderId="0"/>
    <xf numFmtId="0" fontId="5" fillId="0" borderId="0"/>
    <xf numFmtId="0" fontId="72" fillId="0" borderId="0"/>
    <xf numFmtId="0" fontId="72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5">
    <xf numFmtId="0" fontId="0" fillId="0" borderId="0" xfId="0"/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10" xfId="0" applyFont="1" applyBorder="1"/>
    <xf numFmtId="0" fontId="18" fillId="0" borderId="0" xfId="0" applyFont="1" applyAlignment="1">
      <alignment wrapText="1"/>
    </xf>
    <xf numFmtId="0" fontId="18" fillId="0" borderId="0" xfId="0" applyFont="1"/>
    <xf numFmtId="0" fontId="15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5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5" fillId="0" borderId="14" xfId="0" applyFont="1" applyBorder="1" applyAlignment="1">
      <alignment wrapText="1"/>
    </xf>
    <xf numFmtId="168" fontId="14" fillId="0" borderId="10" xfId="0" applyNumberFormat="1" applyFont="1" applyBorder="1" applyAlignment="1">
      <alignment horizontal="right"/>
    </xf>
    <xf numFmtId="0" fontId="16" fillId="0" borderId="0" xfId="0" applyFont="1" applyAlignment="1">
      <alignment wrapText="1"/>
    </xf>
    <xf numFmtId="4" fontId="15" fillId="0" borderId="10" xfId="0" applyNumberFormat="1" applyFont="1" applyBorder="1"/>
    <xf numFmtId="3" fontId="15" fillId="0" borderId="10" xfId="0" applyNumberFormat="1" applyFont="1" applyBorder="1"/>
    <xf numFmtId="165" fontId="15" fillId="0" borderId="0" xfId="0" applyNumberFormat="1" applyFont="1"/>
    <xf numFmtId="4" fontId="15" fillId="0" borderId="0" xfId="0" applyNumberFormat="1" applyFont="1"/>
    <xf numFmtId="0" fontId="14" fillId="0" borderId="15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22" fillId="0" borderId="0" xfId="0" applyFont="1"/>
    <xf numFmtId="4" fontId="15" fillId="0" borderId="10" xfId="0" applyNumberFormat="1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4" fontId="15" fillId="26" borderId="10" xfId="0" applyNumberFormat="1" applyFont="1" applyFill="1" applyBorder="1" applyAlignment="1">
      <alignment horizontal="center"/>
    </xf>
    <xf numFmtId="4" fontId="15" fillId="26" borderId="10" xfId="0" applyNumberFormat="1" applyFont="1" applyFill="1" applyBorder="1"/>
    <xf numFmtId="3" fontId="15" fillId="26" borderId="10" xfId="0" applyNumberFormat="1" applyFont="1" applyFill="1" applyBorder="1"/>
    <xf numFmtId="0" fontId="15" fillId="26" borderId="10" xfId="0" applyFont="1" applyFill="1" applyBorder="1"/>
    <xf numFmtId="2" fontId="15" fillId="26" borderId="10" xfId="0" applyNumberFormat="1" applyFont="1" applyFill="1" applyBorder="1"/>
    <xf numFmtId="0" fontId="47" fillId="26" borderId="10" xfId="0" applyFont="1" applyFill="1" applyBorder="1"/>
    <xf numFmtId="168" fontId="14" fillId="26" borderId="13" xfId="25" applyNumberFormat="1" applyFont="1" applyFill="1" applyBorder="1" applyAlignment="1">
      <alignment horizontal="right"/>
    </xf>
    <xf numFmtId="3" fontId="15" fillId="0" borderId="10" xfId="0" applyNumberFormat="1" applyFont="1" applyBorder="1" applyAlignment="1">
      <alignment horizontal="right" wrapText="1"/>
    </xf>
    <xf numFmtId="4" fontId="47" fillId="0" borderId="0" xfId="0" applyNumberFormat="1" applyFont="1"/>
    <xf numFmtId="0" fontId="11" fillId="0" borderId="10" xfId="0" applyFont="1" applyBorder="1" applyAlignment="1">
      <alignment horizontal="right"/>
    </xf>
    <xf numFmtId="4" fontId="11" fillId="0" borderId="10" xfId="0" applyNumberFormat="1" applyFont="1" applyBorder="1" applyAlignment="1">
      <alignment horizontal="center"/>
    </xf>
    <xf numFmtId="10" fontId="11" fillId="0" borderId="10" xfId="0" applyNumberFormat="1" applyFont="1" applyBorder="1"/>
    <xf numFmtId="2" fontId="15" fillId="26" borderId="17" xfId="0" applyNumberFormat="1" applyFont="1" applyFill="1" applyBorder="1"/>
    <xf numFmtId="0" fontId="42" fillId="0" borderId="0" xfId="47" applyFont="1" applyAlignment="1">
      <alignment horizontal="left"/>
    </xf>
    <xf numFmtId="0" fontId="49" fillId="0" borderId="0" xfId="0" applyFont="1"/>
    <xf numFmtId="0" fontId="43" fillId="0" borderId="0" xfId="0" applyFont="1"/>
    <xf numFmtId="4" fontId="43" fillId="0" borderId="0" xfId="0" applyNumberFormat="1" applyFont="1"/>
    <xf numFmtId="0" fontId="44" fillId="0" borderId="0" xfId="47" applyFont="1" applyAlignment="1">
      <alignment horizontal="left"/>
    </xf>
    <xf numFmtId="0" fontId="14" fillId="0" borderId="0" xfId="0" applyFont="1"/>
    <xf numFmtId="166" fontId="14" fillId="0" borderId="0" xfId="0" applyNumberFormat="1" applyFont="1" applyAlignment="1">
      <alignment horizontal="right"/>
    </xf>
    <xf numFmtId="0" fontId="50" fillId="0" borderId="0" xfId="45" applyFont="1"/>
    <xf numFmtId="0" fontId="50" fillId="0" borderId="0" xfId="0" applyFont="1"/>
    <xf numFmtId="0" fontId="45" fillId="0" borderId="0" xfId="0" applyFont="1"/>
    <xf numFmtId="4" fontId="14" fillId="0" borderId="0" xfId="0" applyNumberFormat="1" applyFont="1"/>
    <xf numFmtId="0" fontId="49" fillId="0" borderId="27" xfId="0" applyFont="1" applyBorder="1"/>
    <xf numFmtId="0" fontId="51" fillId="26" borderId="29" xfId="0" applyFont="1" applyFill="1" applyBorder="1"/>
    <xf numFmtId="0" fontId="51" fillId="26" borderId="28" xfId="0" applyFont="1" applyFill="1" applyBorder="1"/>
    <xf numFmtId="0" fontId="51" fillId="26" borderId="30" xfId="0" applyFont="1" applyFill="1" applyBorder="1"/>
    <xf numFmtId="0" fontId="51" fillId="0" borderId="30" xfId="0" applyFont="1" applyBorder="1"/>
    <xf numFmtId="0" fontId="51" fillId="0" borderId="0" xfId="0" applyFont="1"/>
    <xf numFmtId="0" fontId="52" fillId="0" borderId="0" xfId="0" applyFont="1"/>
    <xf numFmtId="0" fontId="49" fillId="0" borderId="28" xfId="0" applyFont="1" applyBorder="1"/>
    <xf numFmtId="0" fontId="52" fillId="0" borderId="31" xfId="0" applyFont="1" applyBorder="1"/>
    <xf numFmtId="0" fontId="51" fillId="0" borderId="28" xfId="0" applyFont="1" applyBorder="1"/>
    <xf numFmtId="0" fontId="15" fillId="26" borderId="10" xfId="0" applyFont="1" applyFill="1" applyBorder="1" applyAlignment="1">
      <alignment horizontal="left"/>
    </xf>
    <xf numFmtId="0" fontId="49" fillId="24" borderId="0" xfId="0" applyFont="1" applyFill="1"/>
    <xf numFmtId="4" fontId="15" fillId="0" borderId="10" xfId="0" applyNumberFormat="1" applyFont="1" applyBorder="1" applyAlignment="1">
      <alignment horizontal="right"/>
    </xf>
    <xf numFmtId="0" fontId="15" fillId="26" borderId="10" xfId="0" applyFont="1" applyFill="1" applyBorder="1" applyAlignment="1">
      <alignment vertical="top"/>
    </xf>
    <xf numFmtId="167" fontId="15" fillId="0" borderId="10" xfId="0" applyNumberFormat="1" applyFont="1" applyBorder="1" applyAlignment="1">
      <alignment horizontal="right" wrapText="1"/>
    </xf>
    <xf numFmtId="10" fontId="15" fillId="0" borderId="10" xfId="0" applyNumberFormat="1" applyFont="1" applyBorder="1" applyAlignment="1">
      <alignment horizontal="right"/>
    </xf>
    <xf numFmtId="0" fontId="15" fillId="0" borderId="0" xfId="0" applyFont="1" applyAlignment="1">
      <alignment wrapText="1"/>
    </xf>
    <xf numFmtId="0" fontId="15" fillId="0" borderId="10" xfId="0" applyFont="1" applyBorder="1" applyAlignment="1">
      <alignment horizontal="center" wrapText="1"/>
    </xf>
    <xf numFmtId="0" fontId="15" fillId="0" borderId="10" xfId="0" applyFont="1" applyBorder="1" applyAlignment="1">
      <alignment wrapText="1"/>
    </xf>
    <xf numFmtId="0" fontId="15" fillId="0" borderId="10" xfId="0" applyFont="1" applyBorder="1" applyAlignment="1">
      <alignment horizontal="center"/>
    </xf>
    <xf numFmtId="0" fontId="48" fillId="0" borderId="10" xfId="0" applyFont="1" applyBorder="1"/>
    <xf numFmtId="0" fontId="15" fillId="26" borderId="17" xfId="0" applyFont="1" applyFill="1" applyBorder="1"/>
    <xf numFmtId="0" fontId="47" fillId="26" borderId="17" xfId="0" applyFont="1" applyFill="1" applyBorder="1"/>
    <xf numFmtId="0" fontId="18" fillId="26" borderId="0" xfId="0" applyFont="1" applyFill="1" applyBorder="1"/>
    <xf numFmtId="0" fontId="42" fillId="26" borderId="0" xfId="47" applyFont="1" applyFill="1" applyBorder="1" applyAlignment="1">
      <alignment horizontal="left"/>
    </xf>
    <xf numFmtId="2" fontId="18" fillId="26" borderId="0" xfId="0" applyNumberFormat="1" applyFont="1" applyFill="1" applyBorder="1"/>
    <xf numFmtId="4" fontId="18" fillId="26" borderId="0" xfId="0" applyNumberFormat="1" applyFont="1" applyFill="1" applyBorder="1"/>
    <xf numFmtId="0" fontId="18" fillId="0" borderId="0" xfId="0" applyFont="1" applyBorder="1" applyAlignment="1">
      <alignment horizontal="center"/>
    </xf>
    <xf numFmtId="0" fontId="15" fillId="26" borderId="0" xfId="0" applyFont="1" applyFill="1" applyBorder="1"/>
    <xf numFmtId="4" fontId="15" fillId="26" borderId="0" xfId="0" applyNumberFormat="1" applyFont="1" applyFill="1" applyBorder="1"/>
    <xf numFmtId="0" fontId="47" fillId="26" borderId="0" xfId="0" applyFont="1" applyFill="1" applyBorder="1"/>
    <xf numFmtId="4" fontId="47" fillId="26" borderId="0" xfId="0" applyNumberFormat="1" applyFont="1" applyFill="1" applyBorder="1"/>
    <xf numFmtId="4" fontId="53" fillId="26" borderId="0" xfId="0" applyNumberFormat="1" applyFont="1" applyFill="1" applyBorder="1"/>
    <xf numFmtId="4" fontId="15" fillId="26" borderId="0" xfId="0" applyNumberFormat="1" applyFont="1" applyFill="1" applyBorder="1" applyAlignment="1">
      <alignment horizontal="right" wrapText="1"/>
    </xf>
    <xf numFmtId="0" fontId="15" fillId="0" borderId="0" xfId="0" applyFont="1" applyBorder="1" applyAlignment="1">
      <alignment horizontal="center"/>
    </xf>
    <xf numFmtId="0" fontId="18" fillId="26" borderId="0" xfId="0" applyFont="1" applyFill="1" applyBorder="1" applyAlignment="1">
      <alignment vertical="top"/>
    </xf>
    <xf numFmtId="4" fontId="18" fillId="0" borderId="0" xfId="0" applyNumberFormat="1" applyFont="1" applyBorder="1" applyAlignment="1">
      <alignment horizontal="center"/>
    </xf>
    <xf numFmtId="0" fontId="48" fillId="0" borderId="17" xfId="0" applyFont="1" applyBorder="1"/>
    <xf numFmtId="0" fontId="15" fillId="0" borderId="0" xfId="0" applyFont="1" applyBorder="1"/>
    <xf numFmtId="0" fontId="48" fillId="0" borderId="0" xfId="0" applyFont="1" applyBorder="1"/>
    <xf numFmtId="0" fontId="59" fillId="26" borderId="10" xfId="0" applyFont="1" applyFill="1" applyBorder="1" applyAlignment="1">
      <alignment horizontal="center"/>
    </xf>
    <xf numFmtId="0" fontId="59" fillId="26" borderId="10" xfId="0" applyFont="1" applyFill="1" applyBorder="1" applyAlignment="1">
      <alignment horizontal="center" vertical="top"/>
    </xf>
    <xf numFmtId="0" fontId="59" fillId="0" borderId="10" xfId="0" applyFont="1" applyBorder="1" applyAlignment="1">
      <alignment horizontal="center"/>
    </xf>
    <xf numFmtId="0" fontId="47" fillId="26" borderId="33" xfId="0" applyFont="1" applyFill="1" applyBorder="1"/>
    <xf numFmtId="0" fontId="59" fillId="26" borderId="11" xfId="0" applyFont="1" applyFill="1" applyBorder="1" applyAlignment="1">
      <alignment horizontal="center"/>
    </xf>
    <xf numFmtId="0" fontId="59" fillId="0" borderId="36" xfId="0" applyFont="1" applyBorder="1" applyAlignment="1">
      <alignment horizontal="center"/>
    </xf>
    <xf numFmtId="0" fontId="15" fillId="26" borderId="11" xfId="0" applyFont="1" applyFill="1" applyBorder="1"/>
    <xf numFmtId="0" fontId="15" fillId="0" borderId="36" xfId="0" applyFont="1" applyBorder="1"/>
    <xf numFmtId="4" fontId="15" fillId="0" borderId="36" xfId="0" applyNumberFormat="1" applyFont="1" applyBorder="1"/>
    <xf numFmtId="0" fontId="47" fillId="26" borderId="11" xfId="0" applyFont="1" applyFill="1" applyBorder="1"/>
    <xf numFmtId="4" fontId="47" fillId="0" borderId="36" xfId="0" applyNumberFormat="1" applyFont="1" applyBorder="1"/>
    <xf numFmtId="4" fontId="15" fillId="0" borderId="36" xfId="0" applyNumberFormat="1" applyFont="1" applyBorder="1" applyAlignment="1">
      <alignment vertical="top" wrapText="1"/>
    </xf>
    <xf numFmtId="4" fontId="15" fillId="26" borderId="10" xfId="0" applyNumberFormat="1" applyFont="1" applyFill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10" fillId="0" borderId="0" xfId="0" applyFont="1"/>
    <xf numFmtId="0" fontId="0" fillId="0" borderId="32" xfId="0" applyBorder="1"/>
    <xf numFmtId="4" fontId="45" fillId="0" borderId="0" xfId="0" applyNumberFormat="1" applyFont="1" applyAlignment="1"/>
    <xf numFmtId="0" fontId="0" fillId="0" borderId="0" xfId="0" applyAlignment="1"/>
    <xf numFmtId="0" fontId="15" fillId="0" borderId="10" xfId="0" applyFont="1" applyBorder="1" applyAlignment="1">
      <alignment horizontal="left"/>
    </xf>
    <xf numFmtId="0" fontId="15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61" fillId="0" borderId="10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1" fillId="0" borderId="10" xfId="0" applyFont="1" applyFill="1" applyBorder="1" applyAlignment="1">
      <alignment horizontal="center" vertical="center" wrapText="1"/>
    </xf>
    <xf numFmtId="0" fontId="61" fillId="0" borderId="10" xfId="0" applyFont="1" applyBorder="1"/>
    <xf numFmtId="0" fontId="10" fillId="0" borderId="0" xfId="0" applyFont="1" applyFill="1" applyBorder="1"/>
    <xf numFmtId="0" fontId="62" fillId="0" borderId="0" xfId="0" applyFont="1"/>
    <xf numFmtId="0" fontId="62" fillId="0" borderId="10" xfId="0" applyFont="1" applyBorder="1"/>
    <xf numFmtId="0" fontId="60" fillId="0" borderId="0" xfId="0" applyFont="1"/>
    <xf numFmtId="0" fontId="62" fillId="0" borderId="0" xfId="0" applyFont="1" applyBorder="1"/>
    <xf numFmtId="0" fontId="62" fillId="0" borderId="10" xfId="0" applyFont="1" applyBorder="1" applyAlignment="1">
      <alignment horizontal="center"/>
    </xf>
    <xf numFmtId="0" fontId="62" fillId="0" borderId="0" xfId="0" applyFont="1" applyAlignment="1">
      <alignment horizontal="right"/>
    </xf>
    <xf numFmtId="0" fontId="55" fillId="0" borderId="0" xfId="0" applyFont="1" applyAlignment="1">
      <alignment horizontal="left" wrapText="1"/>
    </xf>
    <xf numFmtId="0" fontId="57" fillId="0" borderId="0" xfId="0" applyFont="1" applyAlignment="1">
      <alignment vertical="center" wrapText="1"/>
    </xf>
    <xf numFmtId="0" fontId="60" fillId="0" borderId="10" xfId="0" applyFont="1" applyBorder="1" applyAlignment="1">
      <alignment horizontal="center" vertical="center" wrapText="1"/>
    </xf>
    <xf numFmtId="4" fontId="47" fillId="0" borderId="43" xfId="0" applyNumberFormat="1" applyFont="1" applyBorder="1"/>
    <xf numFmtId="0" fontId="15" fillId="26" borderId="36" xfId="0" applyFont="1" applyFill="1" applyBorder="1"/>
    <xf numFmtId="0" fontId="58" fillId="26" borderId="21" xfId="0" applyFont="1" applyFill="1" applyBorder="1" applyAlignment="1">
      <alignment horizontal="center" vertical="center" wrapText="1"/>
    </xf>
    <xf numFmtId="0" fontId="58" fillId="26" borderId="34" xfId="0" applyFont="1" applyFill="1" applyBorder="1" applyAlignment="1">
      <alignment horizontal="center" vertical="center" wrapText="1"/>
    </xf>
    <xf numFmtId="2" fontId="58" fillId="26" borderId="34" xfId="0" applyNumberFormat="1" applyFont="1" applyFill="1" applyBorder="1" applyAlignment="1">
      <alignment horizontal="center" vertical="center" wrapText="1"/>
    </xf>
    <xf numFmtId="4" fontId="58" fillId="26" borderId="34" xfId="0" applyNumberFormat="1" applyFont="1" applyFill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8" fillId="26" borderId="10" xfId="0" applyFont="1" applyFill="1" applyBorder="1" applyAlignment="1">
      <alignment horizontal="center" vertical="center" wrapText="1"/>
    </xf>
    <xf numFmtId="0" fontId="58" fillId="26" borderId="35" xfId="0" applyFont="1" applyFill="1" applyBorder="1" applyAlignment="1">
      <alignment horizontal="center" vertical="center" wrapText="1"/>
    </xf>
    <xf numFmtId="0" fontId="59" fillId="26" borderId="36" xfId="0" applyFont="1" applyFill="1" applyBorder="1" applyAlignment="1">
      <alignment horizontal="center"/>
    </xf>
    <xf numFmtId="0" fontId="57" fillId="0" borderId="0" xfId="0" applyFont="1" applyAlignment="1">
      <alignment horizontal="left" wrapText="1"/>
    </xf>
    <xf numFmtId="0" fontId="55" fillId="0" borderId="0" xfId="0" applyFont="1" applyAlignment="1">
      <alignment horizontal="center" wrapText="1"/>
    </xf>
    <xf numFmtId="0" fontId="5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  <xf numFmtId="0" fontId="15" fillId="26" borderId="0" xfId="0" applyNumberFormat="1" applyFont="1" applyFill="1" applyBorder="1"/>
    <xf numFmtId="0" fontId="42" fillId="26" borderId="0" xfId="47" applyNumberFormat="1" applyFont="1" applyFill="1" applyBorder="1"/>
    <xf numFmtId="0" fontId="42" fillId="26" borderId="0" xfId="47" applyNumberFormat="1" applyFont="1" applyFill="1" applyBorder="1" applyAlignment="1">
      <alignment horizontal="left"/>
    </xf>
    <xf numFmtId="0" fontId="55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3" fillId="28" borderId="10" xfId="0" applyFont="1" applyFill="1" applyBorder="1" applyAlignment="1">
      <alignment horizontal="center" wrapText="1"/>
    </xf>
    <xf numFmtId="0" fontId="14" fillId="28" borderId="10" xfId="0" applyFont="1" applyFill="1" applyBorder="1" applyAlignment="1">
      <alignment horizontal="center" wrapText="1"/>
    </xf>
    <xf numFmtId="0" fontId="15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43" fillId="0" borderId="0" xfId="0" applyFont="1" applyBorder="1"/>
    <xf numFmtId="0" fontId="49" fillId="0" borderId="0" xfId="0" applyFont="1" applyBorder="1"/>
    <xf numFmtId="0" fontId="55" fillId="0" borderId="0" xfId="0" applyFont="1"/>
    <xf numFmtId="0" fontId="66" fillId="0" borderId="0" xfId="0" applyFont="1" applyAlignment="1">
      <alignment wrapText="1"/>
    </xf>
    <xf numFmtId="0" fontId="66" fillId="0" borderId="0" xfId="0" applyFont="1"/>
    <xf numFmtId="0" fontId="65" fillId="0" borderId="0" xfId="47" applyFont="1" applyAlignment="1">
      <alignment horizontal="left"/>
    </xf>
    <xf numFmtId="0" fontId="55" fillId="0" borderId="0" xfId="0" applyFont="1" applyAlignment="1">
      <alignment horizontal="right"/>
    </xf>
    <xf numFmtId="0" fontId="61" fillId="26" borderId="0" xfId="0" applyFont="1" applyFill="1" applyAlignment="1"/>
    <xf numFmtId="0" fontId="60" fillId="0" borderId="21" xfId="0" applyFont="1" applyBorder="1" applyAlignment="1">
      <alignment horizontal="center"/>
    </xf>
    <xf numFmtId="0" fontId="60" fillId="0" borderId="34" xfId="0" applyFont="1" applyBorder="1" applyAlignment="1">
      <alignment horizontal="center"/>
    </xf>
    <xf numFmtId="0" fontId="60" fillId="0" borderId="35" xfId="0" applyFont="1" applyBorder="1" applyAlignment="1">
      <alignment horizontal="center"/>
    </xf>
    <xf numFmtId="0" fontId="62" fillId="0" borderId="46" xfId="0" applyFont="1" applyBorder="1"/>
    <xf numFmtId="0" fontId="62" fillId="0" borderId="12" xfId="0" applyFont="1" applyBorder="1"/>
    <xf numFmtId="0" fontId="62" fillId="0" borderId="39" xfId="0" applyFont="1" applyBorder="1"/>
    <xf numFmtId="0" fontId="60" fillId="0" borderId="34" xfId="0" applyFont="1" applyBorder="1" applyAlignment="1">
      <alignment horizontal="center" wrapText="1"/>
    </xf>
    <xf numFmtId="0" fontId="14" fillId="28" borderId="11" xfId="0" applyFont="1" applyFill="1" applyBorder="1" applyAlignment="1">
      <alignment horizontal="right"/>
    </xf>
    <xf numFmtId="0" fontId="14" fillId="28" borderId="36" xfId="0" applyFont="1" applyFill="1" applyBorder="1" applyAlignment="1">
      <alignment horizontal="center" wrapText="1"/>
    </xf>
    <xf numFmtId="0" fontId="14" fillId="0" borderId="50" xfId="0" applyFont="1" applyBorder="1" applyAlignment="1">
      <alignment horizontal="center"/>
    </xf>
    <xf numFmtId="168" fontId="14" fillId="0" borderId="51" xfId="48" applyNumberFormat="1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168" fontId="14" fillId="0" borderId="36" xfId="0" applyNumberFormat="1" applyFont="1" applyBorder="1" applyAlignment="1">
      <alignment horizontal="right"/>
    </xf>
    <xf numFmtId="166" fontId="14" fillId="0" borderId="39" xfId="0" applyNumberFormat="1" applyFont="1" applyBorder="1" applyAlignment="1">
      <alignment horizontal="right"/>
    </xf>
    <xf numFmtId="0" fontId="57" fillId="0" borderId="14" xfId="0" applyFont="1" applyBorder="1" applyAlignment="1">
      <alignment horizontal="center" vertical="top" wrapText="1"/>
    </xf>
    <xf numFmtId="0" fontId="55" fillId="0" borderId="10" xfId="0" applyFont="1" applyBorder="1" applyAlignment="1">
      <alignment horizontal="justify" vertical="top" wrapText="1"/>
    </xf>
    <xf numFmtId="0" fontId="57" fillId="0" borderId="10" xfId="0" applyFont="1" applyBorder="1" applyAlignment="1">
      <alignment horizontal="justify" vertical="top" wrapText="1"/>
    </xf>
    <xf numFmtId="0" fontId="55" fillId="0" borderId="0" xfId="0" applyFont="1" applyFill="1" applyBorder="1" applyAlignment="1">
      <alignment horizontal="justify" vertical="top" wrapText="1"/>
    </xf>
    <xf numFmtId="0" fontId="54" fillId="26" borderId="0" xfId="0" applyFont="1" applyFill="1" applyBorder="1" applyAlignment="1">
      <alignment horizontal="center"/>
    </xf>
    <xf numFmtId="2" fontId="53" fillId="26" borderId="0" xfId="0" applyNumberFormat="1" applyFont="1" applyFill="1" applyBorder="1"/>
    <xf numFmtId="2" fontId="15" fillId="0" borderId="0" xfId="0" applyNumberFormat="1" applyFont="1" applyBorder="1"/>
    <xf numFmtId="171" fontId="47" fillId="26" borderId="0" xfId="0" applyNumberFormat="1" applyFont="1" applyFill="1" applyBorder="1"/>
    <xf numFmtId="4" fontId="58" fillId="27" borderId="19" xfId="0" applyNumberFormat="1" applyFont="1" applyFill="1" applyBorder="1" applyAlignment="1">
      <alignment wrapText="1"/>
    </xf>
    <xf numFmtId="0" fontId="58" fillId="27" borderId="19" xfId="0" applyFont="1" applyFill="1" applyBorder="1" applyAlignment="1">
      <alignment wrapText="1"/>
    </xf>
    <xf numFmtId="0" fontId="58" fillId="27" borderId="10" xfId="0" applyFont="1" applyFill="1" applyBorder="1" applyAlignment="1">
      <alignment horizontal="center" wrapText="1"/>
    </xf>
    <xf numFmtId="0" fontId="58" fillId="27" borderId="36" xfId="0" applyFont="1" applyFill="1" applyBorder="1" applyAlignment="1">
      <alignment wrapText="1"/>
    </xf>
    <xf numFmtId="0" fontId="15" fillId="26" borderId="37" xfId="0" applyFont="1" applyFill="1" applyBorder="1" applyAlignment="1"/>
    <xf numFmtId="0" fontId="15" fillId="26" borderId="18" xfId="0" applyFont="1" applyFill="1" applyBorder="1" applyAlignment="1"/>
    <xf numFmtId="0" fontId="15" fillId="26" borderId="38" xfId="0" applyFont="1" applyFill="1" applyBorder="1" applyAlignment="1"/>
    <xf numFmtId="4" fontId="11" fillId="26" borderId="18" xfId="0" applyNumberFormat="1" applyFont="1" applyFill="1" applyBorder="1" applyAlignment="1"/>
    <xf numFmtId="4" fontId="11" fillId="26" borderId="10" xfId="0" applyNumberFormat="1" applyFont="1" applyFill="1" applyBorder="1"/>
    <xf numFmtId="0" fontId="15" fillId="26" borderId="37" xfId="0" applyFont="1" applyFill="1" applyBorder="1" applyAlignment="1">
      <alignment vertical="top"/>
    </xf>
    <xf numFmtId="0" fontId="15" fillId="26" borderId="18" xfId="0" applyFont="1" applyFill="1" applyBorder="1" applyAlignment="1">
      <alignment vertical="top"/>
    </xf>
    <xf numFmtId="0" fontId="15" fillId="26" borderId="38" xfId="0" applyFont="1" applyFill="1" applyBorder="1" applyAlignment="1">
      <alignment vertical="top"/>
    </xf>
    <xf numFmtId="4" fontId="11" fillId="26" borderId="18" xfId="0" applyNumberFormat="1" applyFont="1" applyFill="1" applyBorder="1" applyAlignment="1">
      <alignment vertical="top"/>
    </xf>
    <xf numFmtId="0" fontId="10" fillId="0" borderId="0" xfId="0" applyFont="1" applyBorder="1"/>
    <xf numFmtId="167" fontId="15" fillId="0" borderId="10" xfId="0" applyNumberFormat="1" applyFont="1" applyFill="1" applyBorder="1"/>
    <xf numFmtId="0" fontId="15" fillId="0" borderId="10" xfId="0" applyFont="1" applyFill="1" applyBorder="1"/>
    <xf numFmtId="0" fontId="62" fillId="0" borderId="46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39" xfId="0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36" xfId="0" applyFont="1" applyBorder="1" applyAlignment="1">
      <alignment horizontal="center"/>
    </xf>
    <xf numFmtId="167" fontId="15" fillId="26" borderId="10" xfId="0" applyNumberFormat="1" applyFont="1" applyFill="1" applyBorder="1" applyAlignment="1">
      <alignment horizontal="right"/>
    </xf>
    <xf numFmtId="4" fontId="15" fillId="26" borderId="10" xfId="0" applyNumberFormat="1" applyFont="1" applyFill="1" applyBorder="1" applyAlignment="1">
      <alignment horizontal="right"/>
    </xf>
    <xf numFmtId="4" fontId="48" fillId="0" borderId="10" xfId="0" applyNumberFormat="1" applyFont="1" applyBorder="1"/>
    <xf numFmtId="4" fontId="48" fillId="0" borderId="36" xfId="0" applyNumberFormat="1" applyFont="1" applyBorder="1"/>
    <xf numFmtId="10" fontId="15" fillId="26" borderId="10" xfId="0" applyNumberFormat="1" applyFont="1" applyFill="1" applyBorder="1"/>
    <xf numFmtId="4" fontId="48" fillId="27" borderId="12" xfId="0" applyNumberFormat="1" applyFont="1" applyFill="1" applyBorder="1"/>
    <xf numFmtId="10" fontId="14" fillId="0" borderId="51" xfId="48" applyNumberFormat="1" applyFont="1" applyBorder="1" applyAlignment="1">
      <alignment horizontal="right"/>
    </xf>
    <xf numFmtId="2" fontId="15" fillId="26" borderId="17" xfId="0" applyNumberFormat="1" applyFont="1" applyFill="1" applyBorder="1" applyAlignment="1">
      <alignment horizontal="right"/>
    </xf>
    <xf numFmtId="10" fontId="15" fillId="26" borderId="10" xfId="0" applyNumberFormat="1" applyFont="1" applyFill="1" applyBorder="1" applyAlignment="1">
      <alignment horizontal="right"/>
    </xf>
    <xf numFmtId="3" fontId="62" fillId="0" borderId="10" xfId="0" applyNumberFormat="1" applyFont="1" applyBorder="1"/>
    <xf numFmtId="3" fontId="62" fillId="0" borderId="0" xfId="0" applyNumberFormat="1" applyFont="1"/>
    <xf numFmtId="169" fontId="62" fillId="0" borderId="10" xfId="0" applyNumberFormat="1" applyFont="1" applyBorder="1" applyAlignment="1">
      <alignment horizontal="right"/>
    </xf>
    <xf numFmtId="4" fontId="13" fillId="0" borderId="10" xfId="0" applyNumberFormat="1" applyFont="1" applyBorder="1"/>
    <xf numFmtId="0" fontId="15" fillId="26" borderId="10" xfId="0" applyFont="1" applyFill="1" applyBorder="1" applyAlignment="1">
      <alignment horizontal="center"/>
    </xf>
    <xf numFmtId="10" fontId="14" fillId="0" borderId="12" xfId="0" applyNumberFormat="1" applyFont="1" applyBorder="1" applyAlignment="1">
      <alignment horizontal="right"/>
    </xf>
    <xf numFmtId="4" fontId="0" fillId="0" borderId="0" xfId="0" applyNumberFormat="1"/>
    <xf numFmtId="4" fontId="55" fillId="0" borderId="10" xfId="0" applyNumberFormat="1" applyFont="1" applyBorder="1" applyAlignment="1">
      <alignment horizontal="center"/>
    </xf>
    <xf numFmtId="0" fontId="55" fillId="26" borderId="10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center"/>
    </xf>
    <xf numFmtId="10" fontId="15" fillId="0" borderId="10" xfId="0" applyNumberFormat="1" applyFont="1" applyFill="1" applyBorder="1" applyAlignment="1">
      <alignment horizontal="center"/>
    </xf>
    <xf numFmtId="4" fontId="15" fillId="0" borderId="10" xfId="0" applyNumberFormat="1" applyFont="1" applyFill="1" applyBorder="1" applyAlignment="1">
      <alignment horizontal="center"/>
    </xf>
    <xf numFmtId="3" fontId="15" fillId="0" borderId="10" xfId="0" applyNumberFormat="1" applyFont="1" applyFill="1" applyBorder="1" applyAlignment="1">
      <alignment horizontal="center"/>
    </xf>
    <xf numFmtId="10" fontId="15" fillId="26" borderId="10" xfId="0" applyNumberFormat="1" applyFont="1" applyFill="1" applyBorder="1" applyAlignment="1">
      <alignment horizontal="center"/>
    </xf>
    <xf numFmtId="3" fontId="15" fillId="26" borderId="10" xfId="0" applyNumberFormat="1" applyFont="1" applyFill="1" applyBorder="1" applyAlignment="1">
      <alignment horizontal="center"/>
    </xf>
    <xf numFmtId="0" fontId="55" fillId="26" borderId="10" xfId="0" applyFont="1" applyFill="1" applyBorder="1"/>
    <xf numFmtId="3" fontId="55" fillId="26" borderId="10" xfId="0" applyNumberFormat="1" applyFont="1" applyFill="1" applyBorder="1" applyAlignment="1">
      <alignment horizontal="right"/>
    </xf>
    <xf numFmtId="4" fontId="55" fillId="26" borderId="10" xfId="0" applyNumberFormat="1" applyFont="1" applyFill="1" applyBorder="1" applyAlignment="1">
      <alignment horizontal="right"/>
    </xf>
    <xf numFmtId="4" fontId="55" fillId="26" borderId="10" xfId="0" applyNumberFormat="1" applyFont="1" applyFill="1" applyBorder="1" applyAlignment="1">
      <alignment horizontal="center"/>
    </xf>
    <xf numFmtId="4" fontId="55" fillId="0" borderId="10" xfId="0" applyNumberFormat="1" applyFont="1" applyFill="1" applyBorder="1" applyAlignment="1">
      <alignment horizontal="center"/>
    </xf>
    <xf numFmtId="0" fontId="67" fillId="0" borderId="10" xfId="0" applyFont="1" applyBorder="1" applyAlignment="1">
      <alignment horizontal="center"/>
    </xf>
    <xf numFmtId="0" fontId="67" fillId="26" borderId="10" xfId="0" applyFont="1" applyFill="1" applyBorder="1" applyAlignment="1">
      <alignment horizontal="center"/>
    </xf>
    <xf numFmtId="0" fontId="68" fillId="26" borderId="10" xfId="0" applyFont="1" applyFill="1" applyBorder="1" applyAlignment="1">
      <alignment horizontal="left"/>
    </xf>
    <xf numFmtId="0" fontId="68" fillId="26" borderId="10" xfId="0" applyFont="1" applyFill="1" applyBorder="1" applyAlignment="1">
      <alignment horizontal="center"/>
    </xf>
    <xf numFmtId="10" fontId="68" fillId="26" borderId="10" xfId="0" applyNumberFormat="1" applyFont="1" applyFill="1" applyBorder="1" applyAlignment="1">
      <alignment horizontal="center"/>
    </xf>
    <xf numFmtId="4" fontId="68" fillId="26" borderId="10" xfId="0" applyNumberFormat="1" applyFont="1" applyFill="1" applyBorder="1" applyAlignment="1">
      <alignment horizontal="center"/>
    </xf>
    <xf numFmtId="3" fontId="68" fillId="26" borderId="10" xfId="0" applyNumberFormat="1" applyFont="1" applyFill="1" applyBorder="1" applyAlignment="1">
      <alignment horizontal="center"/>
    </xf>
    <xf numFmtId="2" fontId="68" fillId="26" borderId="10" xfId="0" applyNumberFormat="1" applyFont="1" applyFill="1" applyBorder="1" applyAlignment="1">
      <alignment horizontal="center"/>
    </xf>
    <xf numFmtId="4" fontId="68" fillId="26" borderId="10" xfId="0" applyNumberFormat="1" applyFont="1" applyFill="1" applyBorder="1" applyAlignment="1">
      <alignment horizontal="right"/>
    </xf>
    <xf numFmtId="4" fontId="11" fillId="0" borderId="10" xfId="0" applyNumberFormat="1" applyFont="1" applyBorder="1" applyAlignment="1">
      <alignment horizontal="right" wrapText="1"/>
    </xf>
    <xf numFmtId="4" fontId="11" fillId="26" borderId="10" xfId="0" applyNumberFormat="1" applyFont="1" applyFill="1" applyBorder="1" applyAlignment="1">
      <alignment horizontal="right"/>
    </xf>
    <xf numFmtId="172" fontId="70" fillId="0" borderId="0" xfId="40" applyNumberFormat="1" applyFont="1"/>
    <xf numFmtId="0" fontId="14" fillId="26" borderId="10" xfId="0" applyFont="1" applyFill="1" applyBorder="1" applyAlignment="1">
      <alignment horizontal="center" vertical="center" wrapText="1"/>
    </xf>
    <xf numFmtId="0" fontId="14" fillId="26" borderId="10" xfId="0" applyFont="1" applyFill="1" applyBorder="1" applyAlignment="1">
      <alignment horizontal="left" vertical="center" wrapText="1"/>
    </xf>
    <xf numFmtId="4" fontId="14" fillId="26" borderId="10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4" fontId="69" fillId="26" borderId="0" xfId="0" applyNumberFormat="1" applyFont="1" applyFill="1"/>
    <xf numFmtId="4" fontId="15" fillId="0" borderId="10" xfId="0" applyNumberFormat="1" applyFont="1" applyFill="1" applyBorder="1"/>
    <xf numFmtId="169" fontId="0" fillId="0" borderId="0" xfId="0" applyNumberFormat="1"/>
    <xf numFmtId="0" fontId="14" fillId="0" borderId="0" xfId="0" applyFont="1" applyBorder="1" applyAlignment="1">
      <alignment horizontal="left"/>
    </xf>
    <xf numFmtId="167" fontId="15" fillId="0" borderId="10" xfId="0" applyNumberFormat="1" applyFont="1" applyFill="1" applyBorder="1"/>
    <xf numFmtId="14" fontId="15" fillId="0" borderId="36" xfId="0" applyNumberFormat="1" applyFont="1" applyBorder="1" applyAlignment="1">
      <alignment horizontal="right"/>
    </xf>
    <xf numFmtId="4" fontId="15" fillId="0" borderId="0" xfId="0" applyNumberFormat="1" applyFont="1" applyBorder="1"/>
    <xf numFmtId="0" fontId="55" fillId="0" borderId="0" xfId="0" applyFont="1" applyAlignment="1">
      <alignment horizontal="left" wrapText="1"/>
    </xf>
    <xf numFmtId="0" fontId="15" fillId="26" borderId="10" xfId="0" applyFont="1" applyFill="1" applyBorder="1" applyAlignment="1">
      <alignment horizontal="center" wrapText="1"/>
    </xf>
    <xf numFmtId="0" fontId="55" fillId="0" borderId="46" xfId="0" applyFont="1" applyBorder="1" applyAlignment="1">
      <alignment horizontal="center"/>
    </xf>
    <xf numFmtId="2" fontId="55" fillId="0" borderId="12" xfId="0" applyNumberFormat="1" applyFont="1" applyBorder="1" applyAlignment="1">
      <alignment horizontal="center"/>
    </xf>
    <xf numFmtId="4" fontId="55" fillId="0" borderId="39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55" fillId="0" borderId="0" xfId="0" applyFont="1" applyAlignment="1">
      <alignment wrapText="1"/>
    </xf>
    <xf numFmtId="0" fontId="0" fillId="0" borderId="14" xfId="0" applyBorder="1"/>
    <xf numFmtId="0" fontId="0" fillId="0" borderId="0" xfId="0" applyBorder="1"/>
    <xf numFmtId="14" fontId="55" fillId="0" borderId="10" xfId="0" applyNumberFormat="1" applyFont="1" applyBorder="1" applyAlignment="1">
      <alignment horizontal="center"/>
    </xf>
    <xf numFmtId="0" fontId="55" fillId="0" borderId="0" xfId="0" applyFont="1" applyBorder="1"/>
    <xf numFmtId="172" fontId="73" fillId="0" borderId="0" xfId="0" applyNumberFormat="1" applyFont="1"/>
    <xf numFmtId="3" fontId="15" fillId="0" borderId="10" xfId="0" applyNumberFormat="1" applyFont="1" applyFill="1" applyBorder="1"/>
    <xf numFmtId="14" fontId="15" fillId="26" borderId="10" xfId="0" applyNumberFormat="1" applyFont="1" applyFill="1" applyBorder="1"/>
    <xf numFmtId="14" fontId="15" fillId="26" borderId="10" xfId="0" applyNumberFormat="1" applyFont="1" applyFill="1" applyBorder="1" applyAlignment="1">
      <alignment horizontal="right"/>
    </xf>
    <xf numFmtId="14" fontId="15" fillId="0" borderId="36" xfId="0" applyNumberFormat="1" applyFont="1" applyBorder="1"/>
    <xf numFmtId="14" fontId="15" fillId="26" borderId="36" xfId="0" applyNumberFormat="1" applyFont="1" applyFill="1" applyBorder="1"/>
    <xf numFmtId="169" fontId="15" fillId="26" borderId="10" xfId="0" applyNumberFormat="1" applyFont="1" applyFill="1" applyBorder="1" applyAlignment="1">
      <alignment horizontal="right"/>
    </xf>
    <xf numFmtId="0" fontId="16" fillId="26" borderId="0" xfId="0" applyFont="1" applyFill="1" applyBorder="1"/>
    <xf numFmtId="0" fontId="44" fillId="26" borderId="0" xfId="47" applyFont="1" applyFill="1" applyBorder="1" applyAlignment="1">
      <alignment horizontal="left"/>
    </xf>
    <xf numFmtId="2" fontId="16" fillId="26" borderId="0" xfId="0" applyNumberFormat="1" applyFont="1" applyFill="1" applyBorder="1"/>
    <xf numFmtId="0" fontId="14" fillId="26" borderId="0" xfId="0" applyFont="1" applyFill="1" applyBorder="1"/>
    <xf numFmtId="49" fontId="44" fillId="26" borderId="0" xfId="47" applyNumberFormat="1" applyFont="1" applyFill="1" applyBorder="1"/>
    <xf numFmtId="49" fontId="44" fillId="26" borderId="0" xfId="47" applyNumberFormat="1" applyFont="1" applyFill="1" applyBorder="1" applyAlignment="1">
      <alignment horizontal="left"/>
    </xf>
    <xf numFmtId="0" fontId="14" fillId="0" borderId="10" xfId="0" applyFont="1" applyBorder="1" applyAlignment="1">
      <alignment vertical="center"/>
    </xf>
    <xf numFmtId="0" fontId="13" fillId="28" borderId="10" xfId="0" applyFont="1" applyFill="1" applyBorder="1" applyAlignment="1">
      <alignment horizontal="center"/>
    </xf>
    <xf numFmtId="16" fontId="14" fillId="0" borderId="10" xfId="0" applyNumberFormat="1" applyFont="1" applyBorder="1" applyAlignment="1">
      <alignment horizontal="center"/>
    </xf>
    <xf numFmtId="0" fontId="13" fillId="28" borderId="10" xfId="0" applyFont="1" applyFill="1" applyBorder="1" applyAlignment="1">
      <alignment horizontal="center" vertical="center"/>
    </xf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3" fillId="0" borderId="10" xfId="0" applyFont="1" applyBorder="1" applyAlignment="1">
      <alignment horizontal="center"/>
    </xf>
    <xf numFmtId="4" fontId="14" fillId="0" borderId="0" xfId="0" applyNumberFormat="1" applyFont="1" applyBorder="1"/>
    <xf numFmtId="0" fontId="14" fillId="0" borderId="0" xfId="0" applyFont="1" applyFill="1" applyBorder="1"/>
    <xf numFmtId="0" fontId="14" fillId="26" borderId="17" xfId="0" applyFont="1" applyFill="1" applyBorder="1"/>
    <xf numFmtId="0" fontId="14" fillId="26" borderId="10" xfId="0" applyFont="1" applyFill="1" applyBorder="1"/>
    <xf numFmtId="2" fontId="62" fillId="26" borderId="10" xfId="0" applyNumberFormat="1" applyFont="1" applyFill="1" applyBorder="1"/>
    <xf numFmtId="4" fontId="14" fillId="0" borderId="10" xfId="0" applyNumberFormat="1" applyFont="1" applyBorder="1"/>
    <xf numFmtId="3" fontId="55" fillId="0" borderId="46" xfId="0" applyNumberFormat="1" applyFont="1" applyBorder="1" applyAlignment="1">
      <alignment horizontal="center"/>
    </xf>
    <xf numFmtId="2" fontId="15" fillId="0" borderId="17" xfId="0" applyNumberFormat="1" applyFont="1" applyFill="1" applyBorder="1"/>
    <xf numFmtId="2" fontId="15" fillId="0" borderId="10" xfId="0" applyNumberFormat="1" applyFont="1" applyFill="1" applyBorder="1"/>
    <xf numFmtId="2" fontId="15" fillId="0" borderId="17" xfId="0" applyNumberFormat="1" applyFont="1" applyFill="1" applyBorder="1" applyAlignment="1">
      <alignment horizontal="right"/>
    </xf>
    <xf numFmtId="173" fontId="15" fillId="26" borderId="10" xfId="0" applyNumberFormat="1" applyFont="1" applyFill="1" applyBorder="1" applyAlignment="1">
      <alignment horizontal="right"/>
    </xf>
    <xf numFmtId="3" fontId="15" fillId="0" borderId="10" xfId="0" applyNumberFormat="1" applyFont="1" applyBorder="1" applyAlignment="1">
      <alignment horizontal="center"/>
    </xf>
    <xf numFmtId="3" fontId="55" fillId="0" borderId="10" xfId="0" applyNumberFormat="1" applyFont="1" applyBorder="1" applyAlignment="1">
      <alignment horizontal="center"/>
    </xf>
    <xf numFmtId="2" fontId="15" fillId="26" borderId="10" xfId="0" applyNumberFormat="1" applyFont="1" applyFill="1" applyBorder="1" applyAlignment="1">
      <alignment horizontal="center" wrapText="1"/>
    </xf>
    <xf numFmtId="2" fontId="15" fillId="0" borderId="10" xfId="0" applyNumberFormat="1" applyFont="1" applyBorder="1" applyAlignment="1">
      <alignment horizontal="center"/>
    </xf>
    <xf numFmtId="4" fontId="14" fillId="26" borderId="10" xfId="0" applyNumberFormat="1" applyFont="1" applyFill="1" applyBorder="1"/>
    <xf numFmtId="4" fontId="73" fillId="0" borderId="0" xfId="0" applyNumberFormat="1" applyFont="1" applyBorder="1"/>
    <xf numFmtId="3" fontId="73" fillId="0" borderId="0" xfId="0" applyNumberFormat="1" applyFont="1" applyBorder="1"/>
    <xf numFmtId="4" fontId="0" fillId="0" borderId="0" xfId="0" applyNumberFormat="1" applyBorder="1"/>
    <xf numFmtId="14" fontId="14" fillId="0" borderId="10" xfId="0" applyNumberFormat="1" applyFont="1" applyBorder="1"/>
    <xf numFmtId="2" fontId="14" fillId="0" borderId="10" xfId="0" applyNumberFormat="1" applyFont="1" applyBorder="1"/>
    <xf numFmtId="10" fontId="14" fillId="0" borderId="10" xfId="0" applyNumberFormat="1" applyFont="1" applyBorder="1"/>
    <xf numFmtId="3" fontId="14" fillId="0" borderId="10" xfId="0" applyNumberFormat="1" applyFont="1" applyBorder="1"/>
    <xf numFmtId="0" fontId="50" fillId="0" borderId="0" xfId="0" applyFont="1" applyBorder="1"/>
    <xf numFmtId="4" fontId="49" fillId="0" borderId="0" xfId="0" applyNumberFormat="1" applyFont="1"/>
    <xf numFmtId="0" fontId="15" fillId="0" borderId="0" xfId="0" applyFont="1" applyAlignment="1">
      <alignment horizontal="left" wrapText="1"/>
    </xf>
    <xf numFmtId="0" fontId="14" fillId="0" borderId="10" xfId="0" applyFont="1" applyBorder="1" applyAlignment="1">
      <alignment horizontal="center"/>
    </xf>
    <xf numFmtId="0" fontId="55" fillId="0" borderId="0" xfId="0" applyFont="1" applyAlignment="1">
      <alignment horizontal="left" wrapText="1"/>
    </xf>
    <xf numFmtId="2" fontId="14" fillId="26" borderId="10" xfId="0" applyNumberFormat="1" applyFont="1" applyFill="1" applyBorder="1"/>
    <xf numFmtId="3" fontId="14" fillId="26" borderId="10" xfId="0" applyNumberFormat="1" applyFont="1" applyFill="1" applyBorder="1"/>
    <xf numFmtId="4" fontId="15" fillId="0" borderId="10" xfId="0" applyNumberFormat="1" applyFont="1" applyBorder="1" applyAlignment="1">
      <alignment horizontal="center"/>
    </xf>
    <xf numFmtId="2" fontId="15" fillId="26" borderId="10" xfId="0" applyNumberFormat="1" applyFont="1" applyFill="1" applyBorder="1" applyAlignment="1">
      <alignment horizontal="center"/>
    </xf>
    <xf numFmtId="0" fontId="55" fillId="26" borderId="10" xfId="0" applyFont="1" applyFill="1" applyBorder="1" applyAlignment="1">
      <alignment horizontal="center"/>
    </xf>
    <xf numFmtId="10" fontId="55" fillId="26" borderId="10" xfId="0" applyNumberFormat="1" applyFont="1" applyFill="1" applyBorder="1" applyAlignment="1">
      <alignment horizontal="center"/>
    </xf>
    <xf numFmtId="0" fontId="55" fillId="26" borderId="11" xfId="0" applyFont="1" applyFill="1" applyBorder="1" applyAlignment="1">
      <alignment horizontal="center"/>
    </xf>
    <xf numFmtId="4" fontId="55" fillId="26" borderId="36" xfId="0" applyNumberFormat="1" applyFont="1" applyFill="1" applyBorder="1" applyAlignment="1">
      <alignment horizontal="center"/>
    </xf>
    <xf numFmtId="170" fontId="53" fillId="26" borderId="0" xfId="56" applyNumberFormat="1" applyFont="1" applyFill="1" applyBorder="1"/>
    <xf numFmtId="2" fontId="15" fillId="0" borderId="10" xfId="0" applyNumberFormat="1" applyFont="1" applyFill="1" applyBorder="1" applyAlignment="1">
      <alignment horizontal="center"/>
    </xf>
    <xf numFmtId="167" fontId="15" fillId="0" borderId="10" xfId="0" applyNumberFormat="1" applyFont="1" applyFill="1" applyBorder="1" applyAlignment="1">
      <alignment horizontal="center"/>
    </xf>
    <xf numFmtId="14" fontId="55" fillId="0" borderId="10" xfId="0" applyNumberFormat="1" applyFont="1" applyFill="1" applyBorder="1" applyAlignment="1">
      <alignment horizontal="center"/>
    </xf>
    <xf numFmtId="3" fontId="55" fillId="0" borderId="10" xfId="0" applyNumberFormat="1" applyFont="1" applyFill="1" applyBorder="1" applyAlignment="1">
      <alignment horizontal="center"/>
    </xf>
    <xf numFmtId="4" fontId="15" fillId="26" borderId="10" xfId="0" applyNumberFormat="1" applyFont="1" applyFill="1" applyBorder="1" applyAlignment="1">
      <alignment horizontal="center" wrapText="1"/>
    </xf>
    <xf numFmtId="167" fontId="15" fillId="26" borderId="10" xfId="0" applyNumberFormat="1" applyFont="1" applyFill="1" applyBorder="1" applyAlignment="1">
      <alignment horizontal="center" wrapText="1"/>
    </xf>
    <xf numFmtId="0" fontId="62" fillId="0" borderId="48" xfId="0" applyFont="1" applyBorder="1"/>
    <xf numFmtId="4" fontId="55" fillId="26" borderId="33" xfId="0" applyNumberFormat="1" applyFont="1" applyFill="1" applyBorder="1" applyAlignment="1">
      <alignment horizontal="center"/>
    </xf>
    <xf numFmtId="10" fontId="55" fillId="26" borderId="33" xfId="0" applyNumberFormat="1" applyFont="1" applyFill="1" applyBorder="1" applyAlignment="1">
      <alignment horizontal="center"/>
    </xf>
    <xf numFmtId="4" fontId="55" fillId="26" borderId="43" xfId="0" applyNumberFormat="1" applyFont="1" applyFill="1" applyBorder="1" applyAlignment="1">
      <alignment horizontal="center"/>
    </xf>
    <xf numFmtId="0" fontId="55" fillId="0" borderId="46" xfId="0" applyFont="1" applyFill="1" applyBorder="1" applyAlignment="1">
      <alignment horizontal="center"/>
    </xf>
    <xf numFmtId="0" fontId="55" fillId="0" borderId="12" xfId="0" applyFont="1" applyFill="1" applyBorder="1" applyAlignment="1">
      <alignment horizontal="center"/>
    </xf>
    <xf numFmtId="4" fontId="55" fillId="0" borderId="12" xfId="0" applyNumberFormat="1" applyFont="1" applyFill="1" applyBorder="1" applyAlignment="1">
      <alignment horizontal="center"/>
    </xf>
    <xf numFmtId="10" fontId="55" fillId="0" borderId="12" xfId="0" applyNumberFormat="1" applyFont="1" applyFill="1" applyBorder="1" applyAlignment="1">
      <alignment horizontal="center"/>
    </xf>
    <xf numFmtId="4" fontId="55" fillId="0" borderId="39" xfId="0" applyNumberFormat="1" applyFont="1" applyFill="1" applyBorder="1" applyAlignment="1">
      <alignment horizontal="center"/>
    </xf>
    <xf numFmtId="0" fontId="62" fillId="0" borderId="33" xfId="0" applyFont="1" applyBorder="1" applyAlignment="1">
      <alignment horizontal="center"/>
    </xf>
    <xf numFmtId="0" fontId="14" fillId="26" borderId="0" xfId="0" applyFont="1" applyFill="1"/>
    <xf numFmtId="0" fontId="55" fillId="26" borderId="0" xfId="0" applyFont="1" applyFill="1" applyAlignment="1">
      <alignment horizontal="right"/>
    </xf>
    <xf numFmtId="0" fontId="55" fillId="26" borderId="0" xfId="0" applyFont="1" applyFill="1" applyAlignment="1">
      <alignment wrapText="1"/>
    </xf>
    <xf numFmtId="0" fontId="55" fillId="26" borderId="0" xfId="0" applyFont="1" applyFill="1"/>
    <xf numFmtId="0" fontId="55" fillId="26" borderId="0" xfId="0" applyFont="1" applyFill="1" applyAlignment="1">
      <alignment horizontal="left" wrapText="1"/>
    </xf>
    <xf numFmtId="0" fontId="55" fillId="26" borderId="0" xfId="0" applyFont="1" applyFill="1" applyAlignment="1">
      <alignment horizontal="center" wrapText="1"/>
    </xf>
    <xf numFmtId="0" fontId="10" fillId="26" borderId="0" xfId="0" applyFont="1" applyFill="1" applyAlignment="1">
      <alignment horizontal="right"/>
    </xf>
    <xf numFmtId="0" fontId="14" fillId="26" borderId="19" xfId="0" applyFont="1" applyFill="1" applyBorder="1" applyAlignment="1">
      <alignment horizontal="left" vertical="center"/>
    </xf>
    <xf numFmtId="0" fontId="14" fillId="26" borderId="18" xfId="0" applyFont="1" applyFill="1" applyBorder="1" applyAlignment="1">
      <alignment horizontal="center" vertical="center"/>
    </xf>
    <xf numFmtId="0" fontId="14" fillId="26" borderId="17" xfId="0" applyFont="1" applyFill="1" applyBorder="1" applyAlignment="1">
      <alignment horizontal="center" vertical="center"/>
    </xf>
    <xf numFmtId="0" fontId="55" fillId="26" borderId="10" xfId="0" applyFont="1" applyFill="1" applyBorder="1" applyAlignment="1">
      <alignment horizontal="left" vertical="center" wrapText="1"/>
    </xf>
    <xf numFmtId="0" fontId="14" fillId="26" borderId="18" xfId="0" applyFont="1" applyFill="1" applyBorder="1" applyAlignment="1"/>
    <xf numFmtId="0" fontId="14" fillId="26" borderId="17" xfId="0" applyFont="1" applyFill="1" applyBorder="1" applyAlignment="1"/>
    <xf numFmtId="4" fontId="14" fillId="26" borderId="0" xfId="0" applyNumberFormat="1" applyFont="1" applyFill="1"/>
    <xf numFmtId="0" fontId="14" fillId="26" borderId="10" xfId="0" applyFont="1" applyFill="1" applyBorder="1" applyAlignment="1"/>
    <xf numFmtId="0" fontId="10" fillId="26" borderId="0" xfId="0" applyFont="1" applyFill="1"/>
    <xf numFmtId="0" fontId="55" fillId="0" borderId="0" xfId="0" applyFont="1" applyAlignment="1">
      <alignment horizontal="left" wrapText="1"/>
    </xf>
    <xf numFmtId="3" fontId="13" fillId="0" borderId="10" xfId="0" applyNumberFormat="1" applyFont="1" applyBorder="1"/>
    <xf numFmtId="168" fontId="14" fillId="0" borderId="13" xfId="25" applyNumberFormat="1" applyFont="1" applyFill="1" applyBorder="1" applyAlignment="1">
      <alignment horizontal="right"/>
    </xf>
    <xf numFmtId="0" fontId="74" fillId="0" borderId="0" xfId="0" applyFont="1" applyAlignment="1">
      <alignment horizontal="center"/>
    </xf>
    <xf numFmtId="0" fontId="74" fillId="0" borderId="0" xfId="0" applyFont="1"/>
    <xf numFmtId="0" fontId="55" fillId="0" borderId="14" xfId="0" applyFont="1" applyBorder="1" applyAlignment="1">
      <alignment wrapText="1"/>
    </xf>
    <xf numFmtId="0" fontId="75" fillId="0" borderId="10" xfId="35" applyFont="1" applyFill="1" applyBorder="1" applyAlignment="1" applyProtection="1">
      <alignment horizontal="justify" vertical="top" wrapText="1"/>
    </xf>
    <xf numFmtId="0" fontId="76" fillId="0" borderId="10" xfId="0" applyFont="1" applyBorder="1"/>
    <xf numFmtId="0" fontId="55" fillId="0" borderId="0" xfId="0" applyFont="1" applyFill="1" applyBorder="1"/>
    <xf numFmtId="0" fontId="55" fillId="0" borderId="14" xfId="0" applyFont="1" applyBorder="1"/>
    <xf numFmtId="0" fontId="62" fillId="0" borderId="10" xfId="71" applyFont="1" applyBorder="1" applyAlignment="1">
      <alignment wrapText="1"/>
    </xf>
    <xf numFmtId="0" fontId="75" fillId="0" borderId="10" xfId="35" applyFont="1" applyBorder="1" applyAlignment="1" applyProtection="1"/>
    <xf numFmtId="0" fontId="55" fillId="0" borderId="10" xfId="0" applyFont="1" applyBorder="1" applyAlignment="1">
      <alignment wrapText="1"/>
    </xf>
    <xf numFmtId="0" fontId="57" fillId="0" borderId="10" xfId="0" applyFont="1" applyBorder="1" applyAlignment="1">
      <alignment horizontal="center" vertical="top" wrapText="1"/>
    </xf>
    <xf numFmtId="0" fontId="57" fillId="0" borderId="10" xfId="0" applyFont="1" applyBorder="1" applyAlignment="1">
      <alignment horizontal="center"/>
    </xf>
    <xf numFmtId="0" fontId="55" fillId="0" borderId="10" xfId="0" applyFont="1" applyBorder="1"/>
    <xf numFmtId="0" fontId="55" fillId="0" borderId="10" xfId="0" applyFont="1" applyBorder="1" applyAlignment="1">
      <alignment vertical="top" wrapText="1"/>
    </xf>
    <xf numFmtId="0" fontId="14" fillId="0" borderId="26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17" xfId="48" applyFont="1" applyBorder="1" applyAlignment="1">
      <alignment horizontal="left" wrapText="1"/>
    </xf>
    <xf numFmtId="0" fontId="61" fillId="0" borderId="17" xfId="0" applyFont="1" applyBorder="1" applyAlignment="1">
      <alignment horizontal="left" wrapText="1"/>
    </xf>
    <xf numFmtId="0" fontId="61" fillId="0" borderId="0" xfId="0" applyFont="1" applyBorder="1" applyAlignment="1">
      <alignment wrapText="1"/>
    </xf>
    <xf numFmtId="0" fontId="61" fillId="0" borderId="45" xfId="0" applyFont="1" applyBorder="1" applyAlignment="1">
      <alignment horizontal="left" wrapText="1"/>
    </xf>
    <xf numFmtId="0" fontId="14" fillId="0" borderId="1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46" xfId="0" applyFont="1" applyBorder="1" applyAlignment="1">
      <alignment horizontal="center" vertical="center"/>
    </xf>
    <xf numFmtId="14" fontId="55" fillId="0" borderId="10" xfId="0" applyNumberFormat="1" applyFont="1" applyBorder="1" applyAlignment="1">
      <alignment horizontal="left" wrapText="1"/>
    </xf>
    <xf numFmtId="14" fontId="55" fillId="0" borderId="10" xfId="0" applyNumberFormat="1" applyFont="1" applyFill="1" applyBorder="1" applyAlignment="1">
      <alignment horizontal="left" wrapText="1"/>
    </xf>
    <xf numFmtId="0" fontId="64" fillId="29" borderId="10" xfId="0" applyFont="1" applyFill="1" applyBorder="1" applyAlignment="1">
      <alignment horizontal="center"/>
    </xf>
    <xf numFmtId="0" fontId="63" fillId="29" borderId="10" xfId="0" applyFont="1" applyFill="1" applyBorder="1" applyAlignment="1">
      <alignment horizontal="center"/>
    </xf>
    <xf numFmtId="0" fontId="57" fillId="29" borderId="0" xfId="0" applyFont="1" applyFill="1" applyBorder="1" applyAlignment="1">
      <alignment horizontal="left" wrapText="1"/>
    </xf>
    <xf numFmtId="0" fontId="62" fillId="29" borderId="0" xfId="0" applyFont="1" applyFill="1"/>
    <xf numFmtId="0" fontId="60" fillId="29" borderId="0" xfId="0" applyFont="1" applyFill="1"/>
    <xf numFmtId="0" fontId="0" fillId="29" borderId="0" xfId="0" applyFill="1"/>
    <xf numFmtId="0" fontId="61" fillId="0" borderId="0" xfId="0" applyFont="1"/>
    <xf numFmtId="0" fontId="57" fillId="25" borderId="20" xfId="0" applyFont="1" applyFill="1" applyBorder="1" applyAlignment="1">
      <alignment horizontal="center" vertical="top" wrapText="1"/>
    </xf>
    <xf numFmtId="0" fontId="55" fillId="0" borderId="0" xfId="0" applyFont="1" applyAlignment="1">
      <alignment wrapText="1"/>
    </xf>
    <xf numFmtId="0" fontId="57" fillId="29" borderId="10" xfId="0" applyFont="1" applyFill="1" applyBorder="1" applyAlignment="1">
      <alignment horizontal="left" vertical="top" wrapText="1"/>
    </xf>
    <xf numFmtId="0" fontId="15" fillId="26" borderId="37" xfId="0" applyFont="1" applyFill="1" applyBorder="1" applyAlignment="1">
      <alignment horizontal="left"/>
    </xf>
    <xf numFmtId="0" fontId="15" fillId="26" borderId="18" xfId="0" applyFont="1" applyFill="1" applyBorder="1" applyAlignment="1">
      <alignment horizontal="left"/>
    </xf>
    <xf numFmtId="0" fontId="15" fillId="26" borderId="38" xfId="0" applyFont="1" applyFill="1" applyBorder="1" applyAlignment="1">
      <alignment horizontal="left"/>
    </xf>
    <xf numFmtId="0" fontId="60" fillId="0" borderId="37" xfId="0" applyFont="1" applyBorder="1" applyAlignment="1">
      <alignment horizontal="left"/>
    </xf>
    <xf numFmtId="0" fontId="60" fillId="0" borderId="18" xfId="0" applyFont="1" applyBorder="1" applyAlignment="1">
      <alignment horizontal="left"/>
    </xf>
    <xf numFmtId="0" fontId="60" fillId="0" borderId="17" xfId="0" applyFont="1" applyBorder="1" applyAlignment="1">
      <alignment horizontal="left"/>
    </xf>
    <xf numFmtId="0" fontId="57" fillId="26" borderId="37" xfId="0" applyFont="1" applyFill="1" applyBorder="1" applyAlignment="1">
      <alignment horizontal="left"/>
    </xf>
    <xf numFmtId="0" fontId="57" fillId="26" borderId="18" xfId="0" applyFont="1" applyFill="1" applyBorder="1" applyAlignment="1">
      <alignment horizontal="left"/>
    </xf>
    <xf numFmtId="0" fontId="57" fillId="26" borderId="38" xfId="0" applyFont="1" applyFill="1" applyBorder="1" applyAlignment="1">
      <alignment horizontal="left"/>
    </xf>
    <xf numFmtId="0" fontId="58" fillId="27" borderId="37" xfId="0" applyFont="1" applyFill="1" applyBorder="1" applyAlignment="1">
      <alignment horizontal="left"/>
    </xf>
    <xf numFmtId="0" fontId="58" fillId="27" borderId="18" xfId="0" applyFont="1" applyFill="1" applyBorder="1" applyAlignment="1">
      <alignment horizontal="left"/>
    </xf>
    <xf numFmtId="0" fontId="58" fillId="27" borderId="17" xfId="0" applyFont="1" applyFill="1" applyBorder="1" applyAlignment="1">
      <alignment horizontal="left"/>
    </xf>
    <xf numFmtId="0" fontId="57" fillId="27" borderId="37" xfId="0" applyFont="1" applyFill="1" applyBorder="1" applyAlignment="1">
      <alignment horizontal="left"/>
    </xf>
    <xf numFmtId="0" fontId="57" fillId="27" borderId="18" xfId="0" applyFont="1" applyFill="1" applyBorder="1" applyAlignment="1">
      <alignment horizontal="left"/>
    </xf>
    <xf numFmtId="0" fontId="57" fillId="27" borderId="38" xfId="0" applyFont="1" applyFill="1" applyBorder="1" applyAlignment="1">
      <alignment horizontal="left"/>
    </xf>
    <xf numFmtId="0" fontId="48" fillId="0" borderId="37" xfId="0" applyFont="1" applyBorder="1" applyAlignment="1">
      <alignment horizontal="left"/>
    </xf>
    <xf numFmtId="0" fontId="48" fillId="0" borderId="18" xfId="0" applyFont="1" applyBorder="1" applyAlignment="1">
      <alignment horizontal="left"/>
    </xf>
    <xf numFmtId="0" fontId="48" fillId="0" borderId="38" xfId="0" applyFont="1" applyBorder="1" applyAlignment="1">
      <alignment horizontal="left"/>
    </xf>
    <xf numFmtId="0" fontId="18" fillId="26" borderId="0" xfId="0" applyFont="1" applyFill="1" applyBorder="1" applyAlignment="1">
      <alignment horizontal="left" wrapText="1"/>
    </xf>
    <xf numFmtId="0" fontId="57" fillId="27" borderId="19" xfId="0" applyFont="1" applyFill="1" applyBorder="1" applyAlignment="1">
      <alignment wrapText="1"/>
    </xf>
    <xf numFmtId="0" fontId="57" fillId="27" borderId="18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0" fontId="57" fillId="27" borderId="0" xfId="0" applyFont="1" applyFill="1" applyBorder="1" applyAlignment="1">
      <alignment horizontal="center" wrapText="1"/>
    </xf>
    <xf numFmtId="0" fontId="17" fillId="26" borderId="16" xfId="0" applyFont="1" applyFill="1" applyBorder="1" applyAlignment="1">
      <alignment wrapText="1"/>
    </xf>
    <xf numFmtId="0" fontId="17" fillId="26" borderId="20" xfId="0" applyFont="1" applyFill="1" applyBorder="1" applyAlignment="1">
      <alignment wrapText="1"/>
    </xf>
    <xf numFmtId="0" fontId="55" fillId="26" borderId="37" xfId="0" applyFont="1" applyFill="1" applyBorder="1" applyAlignment="1">
      <alignment horizontal="left"/>
    </xf>
    <xf numFmtId="0" fontId="55" fillId="26" borderId="18" xfId="0" applyFont="1" applyFill="1" applyBorder="1" applyAlignment="1">
      <alignment horizontal="left"/>
    </xf>
    <xf numFmtId="0" fontId="55" fillId="26" borderId="38" xfId="0" applyFont="1" applyFill="1" applyBorder="1" applyAlignment="1">
      <alignment horizontal="left"/>
    </xf>
    <xf numFmtId="0" fontId="57" fillId="26" borderId="17" xfId="0" applyFont="1" applyFill="1" applyBorder="1" applyAlignment="1">
      <alignment horizontal="left"/>
    </xf>
    <xf numFmtId="0" fontId="57" fillId="26" borderId="40" xfId="0" applyFont="1" applyFill="1" applyBorder="1" applyAlignment="1">
      <alignment horizontal="left"/>
    </xf>
    <xf numFmtId="0" fontId="57" fillId="26" borderId="41" xfId="0" applyFont="1" applyFill="1" applyBorder="1" applyAlignment="1">
      <alignment horizontal="left"/>
    </xf>
    <xf numFmtId="0" fontId="57" fillId="26" borderId="45" xfId="0" applyFont="1" applyFill="1" applyBorder="1" applyAlignment="1">
      <alignment horizontal="left"/>
    </xf>
    <xf numFmtId="0" fontId="60" fillId="27" borderId="40" xfId="0" applyFont="1" applyFill="1" applyBorder="1" applyAlignment="1">
      <alignment horizontal="left"/>
    </xf>
    <xf numFmtId="0" fontId="60" fillId="27" borderId="41" xfId="0" applyFont="1" applyFill="1" applyBorder="1" applyAlignment="1">
      <alignment horizontal="left"/>
    </xf>
    <xf numFmtId="0" fontId="60" fillId="27" borderId="45" xfId="0" applyFont="1" applyFill="1" applyBorder="1" applyAlignment="1">
      <alignment horizontal="left"/>
    </xf>
    <xf numFmtId="0" fontId="57" fillId="26" borderId="40" xfId="0" applyFont="1" applyFill="1" applyBorder="1" applyAlignment="1">
      <alignment horizontal="left" wrapText="1"/>
    </xf>
    <xf numFmtId="0" fontId="57" fillId="26" borderId="41" xfId="0" applyFont="1" applyFill="1" applyBorder="1" applyAlignment="1">
      <alignment horizontal="left" wrapText="1"/>
    </xf>
    <xf numFmtId="0" fontId="57" fillId="26" borderId="44" xfId="0" applyFont="1" applyFill="1" applyBorder="1" applyAlignment="1">
      <alignment horizontal="left" wrapText="1"/>
    </xf>
    <xf numFmtId="0" fontId="61" fillId="0" borderId="19" xfId="0" applyFont="1" applyBorder="1" applyAlignment="1">
      <alignment horizontal="center" vertical="center" wrapText="1"/>
    </xf>
    <xf numFmtId="0" fontId="61" fillId="0" borderId="18" xfId="0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vertical="center" wrapText="1"/>
    </xf>
    <xf numFmtId="0" fontId="57" fillId="27" borderId="14" xfId="0" applyFont="1" applyFill="1" applyBorder="1" applyAlignment="1">
      <alignment horizontal="center" wrapText="1"/>
    </xf>
    <xf numFmtId="0" fontId="15" fillId="0" borderId="0" xfId="0" applyFont="1" applyAlignment="1">
      <alignment horizontal="left" wrapText="1"/>
    </xf>
    <xf numFmtId="0" fontId="14" fillId="27" borderId="14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6" fillId="26" borderId="0" xfId="0" applyFont="1" applyFill="1" applyBorder="1" applyAlignment="1">
      <alignment horizontal="left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4" fontId="14" fillId="0" borderId="10" xfId="0" applyNumberFormat="1" applyFont="1" applyFill="1" applyBorder="1" applyAlignment="1">
      <alignment horizontal="right"/>
    </xf>
    <xf numFmtId="10" fontId="14" fillId="0" borderId="10" xfId="0" applyNumberFormat="1" applyFont="1" applyBorder="1" applyAlignment="1">
      <alignment horizontal="center"/>
    </xf>
    <xf numFmtId="0" fontId="13" fillId="28" borderId="19" xfId="0" applyFont="1" applyFill="1" applyBorder="1" applyAlignment="1">
      <alignment horizontal="left"/>
    </xf>
    <xf numFmtId="0" fontId="13" fillId="28" borderId="18" xfId="0" applyFont="1" applyFill="1" applyBorder="1" applyAlignment="1">
      <alignment horizontal="left"/>
    </xf>
    <xf numFmtId="0" fontId="13" fillId="28" borderId="17" xfId="0" applyFont="1" applyFill="1" applyBorder="1" applyAlignment="1">
      <alignment horizontal="left"/>
    </xf>
    <xf numFmtId="0" fontId="62" fillId="0" borderId="10" xfId="0" applyFont="1" applyBorder="1" applyAlignment="1">
      <alignment horizontal="left"/>
    </xf>
    <xf numFmtId="0" fontId="13" fillId="28" borderId="10" xfId="0" applyFont="1" applyFill="1" applyBorder="1" applyAlignment="1">
      <alignment horizontal="left" vertical="center"/>
    </xf>
    <xf numFmtId="4" fontId="14" fillId="28" borderId="10" xfId="0" applyNumberFormat="1" applyFont="1" applyFill="1" applyBorder="1" applyAlignment="1">
      <alignment horizontal="right"/>
    </xf>
    <xf numFmtId="4" fontId="14" fillId="0" borderId="19" xfId="0" applyNumberFormat="1" applyFont="1" applyFill="1" applyBorder="1" applyAlignment="1">
      <alignment horizontal="right"/>
    </xf>
    <xf numFmtId="4" fontId="14" fillId="0" borderId="18" xfId="0" applyNumberFormat="1" applyFont="1" applyFill="1" applyBorder="1" applyAlignment="1">
      <alignment horizontal="right"/>
    </xf>
    <xf numFmtId="4" fontId="14" fillId="0" borderId="17" xfId="0" applyNumberFormat="1" applyFont="1" applyFill="1" applyBorder="1" applyAlignment="1">
      <alignment horizontal="right"/>
    </xf>
    <xf numFmtId="0" fontId="13" fillId="28" borderId="10" xfId="0" applyFont="1" applyFill="1" applyBorder="1" applyAlignment="1">
      <alignment horizontal="left"/>
    </xf>
    <xf numFmtId="2" fontId="14" fillId="28" borderId="10" xfId="0" applyNumberFormat="1" applyFont="1" applyFill="1" applyBorder="1" applyAlignment="1">
      <alignment horizontal="right"/>
    </xf>
    <xf numFmtId="0" fontId="13" fillId="0" borderId="10" xfId="0" applyFont="1" applyBorder="1" applyAlignment="1">
      <alignment horizontal="left"/>
    </xf>
    <xf numFmtId="2" fontId="14" fillId="0" borderId="10" xfId="0" applyNumberFormat="1" applyFont="1" applyBorder="1" applyAlignment="1">
      <alignment horizontal="right"/>
    </xf>
    <xf numFmtId="3" fontId="14" fillId="0" borderId="10" xfId="0" applyNumberFormat="1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0" fontId="13" fillId="25" borderId="0" xfId="0" applyFont="1" applyFill="1" applyAlignment="1">
      <alignment horizontal="center" wrapText="1"/>
    </xf>
    <xf numFmtId="0" fontId="45" fillId="0" borderId="0" xfId="0" quotePrefix="1" applyFont="1" applyAlignment="1">
      <alignment horizontal="center"/>
    </xf>
    <xf numFmtId="0" fontId="45" fillId="0" borderId="0" xfId="0" applyFont="1" applyAlignment="1">
      <alignment horizontal="center"/>
    </xf>
    <xf numFmtId="0" fontId="13" fillId="0" borderId="42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61" fillId="0" borderId="22" xfId="0" applyFont="1" applyBorder="1" applyAlignment="1">
      <alignment horizontal="center" wrapText="1"/>
    </xf>
    <xf numFmtId="0" fontId="61" fillId="0" borderId="16" xfId="0" applyFont="1" applyBorder="1" applyAlignment="1">
      <alignment horizontal="center" wrapText="1"/>
    </xf>
    <xf numFmtId="0" fontId="61" fillId="0" borderId="47" xfId="0" applyFont="1" applyBorder="1" applyAlignment="1">
      <alignment horizontal="center" wrapText="1"/>
    </xf>
    <xf numFmtId="0" fontId="61" fillId="0" borderId="49" xfId="0" applyFont="1" applyBorder="1" applyAlignment="1">
      <alignment horizontal="center" wrapText="1"/>
    </xf>
    <xf numFmtId="0" fontId="61" fillId="0" borderId="21" xfId="0" applyFont="1" applyBorder="1" applyAlignment="1">
      <alignment horizontal="center"/>
    </xf>
    <xf numFmtId="0" fontId="61" fillId="0" borderId="48" xfId="0" applyFont="1" applyBorder="1" applyAlignment="1">
      <alignment horizontal="center"/>
    </xf>
    <xf numFmtId="0" fontId="19" fillId="25" borderId="0" xfId="0" applyFont="1" applyFill="1" applyAlignment="1">
      <alignment horizontal="center" wrapText="1"/>
    </xf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vertical="center"/>
    </xf>
    <xf numFmtId="2" fontId="57" fillId="0" borderId="10" xfId="0" applyNumberFormat="1" applyFont="1" applyBorder="1" applyAlignment="1">
      <alignment horizontal="center" vertical="center" wrapText="1"/>
    </xf>
    <xf numFmtId="2" fontId="57" fillId="0" borderId="10" xfId="0" applyNumberFormat="1" applyFont="1" applyBorder="1" applyAlignment="1">
      <alignment vertical="center" wrapText="1"/>
    </xf>
    <xf numFmtId="0" fontId="57" fillId="28" borderId="10" xfId="0" applyFont="1" applyFill="1" applyBorder="1" applyAlignment="1">
      <alignment horizontal="left"/>
    </xf>
    <xf numFmtId="0" fontId="57" fillId="28" borderId="19" xfId="0" applyFont="1" applyFill="1" applyBorder="1" applyAlignment="1">
      <alignment horizontal="left"/>
    </xf>
    <xf numFmtId="0" fontId="57" fillId="28" borderId="18" xfId="0" applyFont="1" applyFill="1" applyBorder="1" applyAlignment="1">
      <alignment horizontal="left"/>
    </xf>
    <xf numFmtId="0" fontId="57" fillId="28" borderId="17" xfId="0" applyFont="1" applyFill="1" applyBorder="1" applyAlignment="1">
      <alignment horizontal="left"/>
    </xf>
    <xf numFmtId="0" fontId="57" fillId="0" borderId="33" xfId="0" applyFont="1" applyBorder="1" applyAlignment="1">
      <alignment horizontal="center" wrapText="1"/>
    </xf>
    <xf numFmtId="0" fontId="57" fillId="0" borderId="13" xfId="0" applyFont="1" applyBorder="1" applyAlignment="1">
      <alignment horizontal="center" wrapText="1"/>
    </xf>
    <xf numFmtId="0" fontId="57" fillId="0" borderId="33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23" xfId="0" applyFont="1" applyBorder="1" applyAlignment="1">
      <alignment horizontal="center" wrapText="1"/>
    </xf>
    <xf numFmtId="0" fontId="57" fillId="0" borderId="15" xfId="0" applyFont="1" applyBorder="1" applyAlignment="1">
      <alignment horizontal="center" wrapText="1"/>
    </xf>
    <xf numFmtId="0" fontId="57" fillId="0" borderId="24" xfId="0" applyFont="1" applyBorder="1" applyAlignment="1">
      <alignment horizontal="center" wrapText="1"/>
    </xf>
    <xf numFmtId="0" fontId="57" fillId="0" borderId="25" xfId="0" applyFont="1" applyBorder="1" applyAlignment="1">
      <alignment horizontal="center" wrapText="1"/>
    </xf>
    <xf numFmtId="0" fontId="57" fillId="0" borderId="14" xfId="0" applyFont="1" applyBorder="1" applyAlignment="1">
      <alignment horizontal="center" wrapText="1"/>
    </xf>
    <xf numFmtId="0" fontId="57" fillId="0" borderId="26" xfId="0" applyFont="1" applyBorder="1" applyAlignment="1">
      <alignment horizontal="center" wrapText="1"/>
    </xf>
    <xf numFmtId="0" fontId="57" fillId="0" borderId="19" xfId="0" applyFont="1" applyBorder="1" applyAlignment="1">
      <alignment horizontal="center" wrapText="1"/>
    </xf>
    <xf numFmtId="0" fontId="57" fillId="0" borderId="18" xfId="0" applyFont="1" applyBorder="1" applyAlignment="1">
      <alignment horizontal="center" wrapText="1"/>
    </xf>
    <xf numFmtId="0" fontId="57" fillId="0" borderId="17" xfId="0" applyFont="1" applyBorder="1" applyAlignment="1">
      <alignment horizontal="center" wrapText="1"/>
    </xf>
    <xf numFmtId="4" fontId="57" fillId="0" borderId="19" xfId="0" applyNumberFormat="1" applyFont="1" applyBorder="1" applyAlignment="1">
      <alignment horizontal="center" wrapText="1"/>
    </xf>
    <xf numFmtId="4" fontId="57" fillId="0" borderId="18" xfId="0" applyNumberFormat="1" applyFont="1" applyBorder="1" applyAlignment="1">
      <alignment horizontal="center" wrapText="1"/>
    </xf>
    <xf numFmtId="4" fontId="57" fillId="0" borderId="17" xfId="0" applyNumberFormat="1" applyFont="1" applyBorder="1" applyAlignment="1">
      <alignment horizontal="center" wrapText="1"/>
    </xf>
    <xf numFmtId="3" fontId="57" fillId="0" borderId="33" xfId="0" applyNumberFormat="1" applyFont="1" applyBorder="1" applyAlignment="1">
      <alignment horizontal="center" wrapText="1"/>
    </xf>
    <xf numFmtId="3" fontId="57" fillId="0" borderId="13" xfId="0" applyNumberFormat="1" applyFont="1" applyBorder="1" applyAlignment="1">
      <alignment horizontal="center" wrapText="1"/>
    </xf>
    <xf numFmtId="3" fontId="57" fillId="0" borderId="23" xfId="0" applyNumberFormat="1" applyFont="1" applyBorder="1" applyAlignment="1">
      <alignment horizontal="center" wrapText="1"/>
    </xf>
    <xf numFmtId="3" fontId="57" fillId="0" borderId="15" xfId="0" applyNumberFormat="1" applyFont="1" applyBorder="1" applyAlignment="1">
      <alignment horizontal="center" wrapText="1"/>
    </xf>
    <xf numFmtId="3" fontId="57" fillId="0" borderId="24" xfId="0" applyNumberFormat="1" applyFont="1" applyBorder="1" applyAlignment="1">
      <alignment horizontal="center" wrapText="1"/>
    </xf>
    <xf numFmtId="3" fontId="57" fillId="0" borderId="25" xfId="0" applyNumberFormat="1" applyFont="1" applyBorder="1" applyAlignment="1">
      <alignment horizontal="center" wrapText="1"/>
    </xf>
    <xf numFmtId="3" fontId="57" fillId="0" borderId="14" xfId="0" applyNumberFormat="1" applyFont="1" applyBorder="1" applyAlignment="1">
      <alignment horizontal="center" wrapText="1"/>
    </xf>
    <xf numFmtId="3" fontId="57" fillId="0" borderId="26" xfId="0" applyNumberFormat="1" applyFont="1" applyBorder="1" applyAlignment="1">
      <alignment horizontal="center" wrapText="1"/>
    </xf>
    <xf numFmtId="4" fontId="57" fillId="0" borderId="33" xfId="0" applyNumberFormat="1" applyFont="1" applyBorder="1" applyAlignment="1">
      <alignment horizontal="center"/>
    </xf>
    <xf numFmtId="4" fontId="57" fillId="0" borderId="13" xfId="0" applyNumberFormat="1" applyFont="1" applyBorder="1" applyAlignment="1">
      <alignment horizontal="center"/>
    </xf>
    <xf numFmtId="3" fontId="57" fillId="0" borderId="10" xfId="0" applyNumberFormat="1" applyFont="1" applyBorder="1" applyAlignment="1">
      <alignment horizontal="center" wrapText="1"/>
    </xf>
    <xf numFmtId="0" fontId="55" fillId="0" borderId="0" xfId="0" applyFont="1" applyAlignment="1">
      <alignment horizontal="left" wrapText="1"/>
    </xf>
    <xf numFmtId="0" fontId="66" fillId="0" borderId="0" xfId="0" applyFont="1" applyAlignment="1">
      <alignment horizontal="center" wrapText="1"/>
    </xf>
    <xf numFmtId="0" fontId="55" fillId="0" borderId="10" xfId="0" applyFont="1" applyBorder="1" applyAlignment="1">
      <alignment horizontal="left" wrapText="1"/>
    </xf>
    <xf numFmtId="0" fontId="57" fillId="27" borderId="0" xfId="0" applyFont="1" applyFill="1" applyAlignment="1">
      <alignment horizontal="center"/>
    </xf>
    <xf numFmtId="14" fontId="55" fillId="0" borderId="19" xfId="0" applyNumberFormat="1" applyFont="1" applyFill="1" applyBorder="1" applyAlignment="1">
      <alignment horizontal="center"/>
    </xf>
    <xf numFmtId="0" fontId="55" fillId="0" borderId="18" xfId="0" applyFont="1" applyFill="1" applyBorder="1" applyAlignment="1">
      <alignment horizontal="center"/>
    </xf>
    <xf numFmtId="0" fontId="55" fillId="0" borderId="17" xfId="0" applyFont="1" applyFill="1" applyBorder="1" applyAlignment="1">
      <alignment horizontal="center"/>
    </xf>
    <xf numFmtId="14" fontId="55" fillId="26" borderId="19" xfId="0" applyNumberFormat="1" applyFont="1" applyFill="1" applyBorder="1" applyAlignment="1">
      <alignment horizontal="center"/>
    </xf>
    <xf numFmtId="0" fontId="55" fillId="26" borderId="18" xfId="0" applyFont="1" applyFill="1" applyBorder="1" applyAlignment="1">
      <alignment horizontal="center"/>
    </xf>
    <xf numFmtId="0" fontId="55" fillId="26" borderId="17" xfId="0" applyFont="1" applyFill="1" applyBorder="1" applyAlignment="1">
      <alignment horizontal="center"/>
    </xf>
    <xf numFmtId="14" fontId="55" fillId="0" borderId="19" xfId="0" applyNumberFormat="1" applyFont="1" applyBorder="1" applyAlignment="1">
      <alignment horizontal="center"/>
    </xf>
    <xf numFmtId="14" fontId="55" fillId="0" borderId="18" xfId="0" applyNumberFormat="1" applyFont="1" applyBorder="1" applyAlignment="1">
      <alignment horizontal="center"/>
    </xf>
    <xf numFmtId="14" fontId="55" fillId="0" borderId="17" xfId="0" applyNumberFormat="1" applyFont="1" applyBorder="1" applyAlignment="1">
      <alignment horizontal="center"/>
    </xf>
    <xf numFmtId="0" fontId="57" fillId="0" borderId="10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55" fillId="26" borderId="0" xfId="0" applyFont="1" applyFill="1" applyAlignment="1">
      <alignment horizontal="left" wrapText="1"/>
    </xf>
    <xf numFmtId="0" fontId="61" fillId="27" borderId="0" xfId="0" applyFont="1" applyFill="1" applyAlignment="1">
      <alignment horizontal="center"/>
    </xf>
    <xf numFmtId="0" fontId="61" fillId="26" borderId="10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left" wrapText="1"/>
    </xf>
    <xf numFmtId="0" fontId="14" fillId="26" borderId="19" xfId="0" applyFont="1" applyFill="1" applyBorder="1" applyAlignment="1">
      <alignment horizontal="center"/>
    </xf>
    <xf numFmtId="0" fontId="14" fillId="26" borderId="18" xfId="0" applyFont="1" applyFill="1" applyBorder="1" applyAlignment="1">
      <alignment horizontal="center"/>
    </xf>
    <xf numFmtId="0" fontId="14" fillId="26" borderId="17" xfId="0" applyFont="1" applyFill="1" applyBorder="1" applyAlignment="1">
      <alignment horizontal="center"/>
    </xf>
    <xf numFmtId="0" fontId="61" fillId="26" borderId="10" xfId="0" applyFont="1" applyFill="1" applyBorder="1" applyAlignment="1">
      <alignment horizontal="center" vertical="center"/>
    </xf>
    <xf numFmtId="0" fontId="15" fillId="25" borderId="0" xfId="0" applyFont="1" applyFill="1" applyAlignment="1">
      <alignment wrapText="1"/>
    </xf>
    <xf numFmtId="0" fontId="18" fillId="0" borderId="0" xfId="0" applyFont="1" applyAlignment="1">
      <alignment horizontal="left" wrapText="1"/>
    </xf>
    <xf numFmtId="0" fontId="11" fillId="25" borderId="0" xfId="0" applyFont="1" applyFill="1" applyAlignment="1">
      <alignment horizontal="center" wrapText="1"/>
    </xf>
    <xf numFmtId="0" fontId="15" fillId="25" borderId="14" xfId="0" applyFont="1" applyFill="1" applyBorder="1" applyAlignment="1">
      <alignment wrapText="1"/>
    </xf>
    <xf numFmtId="0" fontId="64" fillId="29" borderId="19" xfId="0" applyFont="1" applyFill="1" applyBorder="1" applyAlignment="1">
      <alignment horizontal="left"/>
    </xf>
    <xf numFmtId="0" fontId="64" fillId="29" borderId="18" xfId="0" applyFont="1" applyFill="1" applyBorder="1" applyAlignment="1">
      <alignment horizontal="left"/>
    </xf>
    <xf numFmtId="0" fontId="64" fillId="29" borderId="17" xfId="0" applyFont="1" applyFill="1" applyBorder="1" applyAlignment="1">
      <alignment horizontal="left"/>
    </xf>
    <xf numFmtId="0" fontId="63" fillId="29" borderId="19" xfId="0" applyFont="1" applyFill="1" applyBorder="1" applyAlignment="1">
      <alignment horizontal="left"/>
    </xf>
    <xf numFmtId="0" fontId="63" fillId="29" borderId="18" xfId="0" applyFont="1" applyFill="1" applyBorder="1" applyAlignment="1">
      <alignment horizontal="left"/>
    </xf>
    <xf numFmtId="0" fontId="63" fillId="29" borderId="17" xfId="0" applyFont="1" applyFill="1" applyBorder="1" applyAlignment="1">
      <alignment horizontal="left"/>
    </xf>
    <xf numFmtId="0" fontId="57" fillId="27" borderId="0" xfId="0" applyFont="1" applyFill="1" applyAlignment="1">
      <alignment horizontal="center" vertical="center" wrapText="1"/>
    </xf>
    <xf numFmtId="0" fontId="60" fillId="27" borderId="0" xfId="0" applyFont="1" applyFill="1" applyAlignment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omma 2 2" xfId="56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0" xfId="71" xr:uid="{00000000-0005-0000-0000-000028000000}"/>
    <cellStyle name="Normal 10 2" xfId="39" xr:uid="{00000000-0005-0000-0000-000029000000}"/>
    <cellStyle name="Normal 10 2 2" xfId="57" xr:uid="{00000000-0005-0000-0000-00002A000000}"/>
    <cellStyle name="Normal 11" xfId="72" xr:uid="{00000000-0005-0000-0000-00002B000000}"/>
    <cellStyle name="Normal 12" xfId="73" xr:uid="{00000000-0005-0000-0000-00002C000000}"/>
    <cellStyle name="Normal 13" xfId="74" xr:uid="{00000000-0005-0000-0000-00002D000000}"/>
    <cellStyle name="Normal 2" xfId="40" xr:uid="{00000000-0005-0000-0000-00002E000000}"/>
    <cellStyle name="Normal 2 2" xfId="41" xr:uid="{00000000-0005-0000-0000-00002F000000}"/>
    <cellStyle name="Normal 2 2 2" xfId="59" xr:uid="{00000000-0005-0000-0000-000030000000}"/>
    <cellStyle name="Normal 2 3" xfId="42" xr:uid="{00000000-0005-0000-0000-000031000000}"/>
    <cellStyle name="Normal 2 3 2" xfId="60" xr:uid="{00000000-0005-0000-0000-000032000000}"/>
    <cellStyle name="Normal 2 4" xfId="58" xr:uid="{00000000-0005-0000-0000-000033000000}"/>
    <cellStyle name="Normal 2 5" xfId="69" xr:uid="{00000000-0005-0000-0000-000034000000}"/>
    <cellStyle name="Normal 3" xfId="43" xr:uid="{00000000-0005-0000-0000-000035000000}"/>
    <cellStyle name="Normal 3 2" xfId="44" xr:uid="{00000000-0005-0000-0000-000036000000}"/>
    <cellStyle name="Normal 3 2 2" xfId="62" xr:uid="{00000000-0005-0000-0000-000037000000}"/>
    <cellStyle name="Normal 3 3" xfId="61" xr:uid="{00000000-0005-0000-0000-000038000000}"/>
    <cellStyle name="Normal 3 4" xfId="70" xr:uid="{00000000-0005-0000-0000-000039000000}"/>
    <cellStyle name="Normal 4" xfId="45" xr:uid="{00000000-0005-0000-0000-00003A000000}"/>
    <cellStyle name="Normal 4 2" xfId="63" xr:uid="{00000000-0005-0000-0000-00003B000000}"/>
    <cellStyle name="Normal 4 3" xfId="68" xr:uid="{00000000-0005-0000-0000-00003C000000}"/>
    <cellStyle name="Normal 5" xfId="46" xr:uid="{00000000-0005-0000-0000-00003D000000}"/>
    <cellStyle name="Normal 5 2" xfId="54" xr:uid="{00000000-0005-0000-0000-00003E000000}"/>
    <cellStyle name="Normal 6" xfId="55" xr:uid="{00000000-0005-0000-0000-00003F000000}"/>
    <cellStyle name="Normal 7" xfId="65" xr:uid="{00000000-0005-0000-0000-000040000000}"/>
    <cellStyle name="Normal 8" xfId="66" xr:uid="{00000000-0005-0000-0000-000041000000}"/>
    <cellStyle name="Normal 9" xfId="67" xr:uid="{00000000-0005-0000-0000-000042000000}"/>
    <cellStyle name="Normal_OBRAZCI FOND 1-12-2010" xfId="47" xr:uid="{00000000-0005-0000-0000-000043000000}"/>
    <cellStyle name="Normal_Sheet3" xfId="48" xr:uid="{00000000-0005-0000-0000-000044000000}"/>
    <cellStyle name="Note" xfId="49" builtinId="10" customBuiltin="1"/>
    <cellStyle name="Note 2" xfId="64" xr:uid="{00000000-0005-0000-0000-000046000000}"/>
    <cellStyle name="Output" xfId="50" builtinId="21" customBuiltin="1"/>
    <cellStyle name="Title" xfId="51" builtinId="15" customBuiltin="1"/>
    <cellStyle name="Total" xfId="52" builtinId="25" customBuiltin="1"/>
    <cellStyle name="Warning Text" xfId="5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vest.bih@smeinvest.ba" TargetMode="External"/><Relationship Id="rId2" Type="http://schemas.openxmlformats.org/officeDocument/2006/relationships/hyperlink" Target="http://www.lilium-dzu.ba/" TargetMode="External"/><Relationship Id="rId1" Type="http://schemas.openxmlformats.org/officeDocument/2006/relationships/hyperlink" Target="mailto:fortunafond@lilium-dzu.b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meinvest.b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45"/>
  <sheetViews>
    <sheetView tabSelected="1" topLeftCell="A19" zoomScaleNormal="100" workbookViewId="0">
      <selection sqref="A1:C39"/>
    </sheetView>
  </sheetViews>
  <sheetFormatPr defaultRowHeight="12.75"/>
  <cols>
    <col min="1" max="1" width="34.85546875" style="101" customWidth="1"/>
    <col min="2" max="2" width="30.5703125" style="101" customWidth="1"/>
    <col min="3" max="3" width="40.7109375" style="101" customWidth="1"/>
    <col min="4" max="256" width="9.140625" style="101"/>
    <col min="257" max="257" width="49.85546875" style="101" bestFit="1" customWidth="1"/>
    <col min="258" max="258" width="27.140625" style="101" customWidth="1"/>
    <col min="259" max="259" width="48.140625" style="101" bestFit="1" customWidth="1"/>
    <col min="260" max="512" width="9.140625" style="101"/>
    <col min="513" max="513" width="49.85546875" style="101" bestFit="1" customWidth="1"/>
    <col min="514" max="514" width="27.140625" style="101" customWidth="1"/>
    <col min="515" max="515" width="48.140625" style="101" bestFit="1" customWidth="1"/>
    <col min="516" max="768" width="9.140625" style="101"/>
    <col min="769" max="769" width="49.85546875" style="101" bestFit="1" customWidth="1"/>
    <col min="770" max="770" width="27.140625" style="101" customWidth="1"/>
    <col min="771" max="771" width="48.140625" style="101" bestFit="1" customWidth="1"/>
    <col min="772" max="1024" width="9.140625" style="101"/>
    <col min="1025" max="1025" width="49.85546875" style="101" bestFit="1" customWidth="1"/>
    <col min="1026" max="1026" width="27.140625" style="101" customWidth="1"/>
    <col min="1027" max="1027" width="48.140625" style="101" bestFit="1" customWidth="1"/>
    <col min="1028" max="1280" width="9.140625" style="101"/>
    <col min="1281" max="1281" width="49.85546875" style="101" bestFit="1" customWidth="1"/>
    <col min="1282" max="1282" width="27.140625" style="101" customWidth="1"/>
    <col min="1283" max="1283" width="48.140625" style="101" bestFit="1" customWidth="1"/>
    <col min="1284" max="1536" width="9.140625" style="101"/>
    <col min="1537" max="1537" width="49.85546875" style="101" bestFit="1" customWidth="1"/>
    <col min="1538" max="1538" width="27.140625" style="101" customWidth="1"/>
    <col min="1539" max="1539" width="48.140625" style="101" bestFit="1" customWidth="1"/>
    <col min="1540" max="1792" width="9.140625" style="101"/>
    <col min="1793" max="1793" width="49.85546875" style="101" bestFit="1" customWidth="1"/>
    <col min="1794" max="1794" width="27.140625" style="101" customWidth="1"/>
    <col min="1795" max="1795" width="48.140625" style="101" bestFit="1" customWidth="1"/>
    <col min="1796" max="2048" width="9.140625" style="101"/>
    <col min="2049" max="2049" width="49.85546875" style="101" bestFit="1" customWidth="1"/>
    <col min="2050" max="2050" width="27.140625" style="101" customWidth="1"/>
    <col min="2051" max="2051" width="48.140625" style="101" bestFit="1" customWidth="1"/>
    <col min="2052" max="2304" width="9.140625" style="101"/>
    <col min="2305" max="2305" width="49.85546875" style="101" bestFit="1" customWidth="1"/>
    <col min="2306" max="2306" width="27.140625" style="101" customWidth="1"/>
    <col min="2307" max="2307" width="48.140625" style="101" bestFit="1" customWidth="1"/>
    <col min="2308" max="2560" width="9.140625" style="101"/>
    <col min="2561" max="2561" width="49.85546875" style="101" bestFit="1" customWidth="1"/>
    <col min="2562" max="2562" width="27.140625" style="101" customWidth="1"/>
    <col min="2563" max="2563" width="48.140625" style="101" bestFit="1" customWidth="1"/>
    <col min="2564" max="2816" width="9.140625" style="101"/>
    <col min="2817" max="2817" width="49.85546875" style="101" bestFit="1" customWidth="1"/>
    <col min="2818" max="2818" width="27.140625" style="101" customWidth="1"/>
    <col min="2819" max="2819" width="48.140625" style="101" bestFit="1" customWidth="1"/>
    <col min="2820" max="3072" width="9.140625" style="101"/>
    <col min="3073" max="3073" width="49.85546875" style="101" bestFit="1" customWidth="1"/>
    <col min="3074" max="3074" width="27.140625" style="101" customWidth="1"/>
    <col min="3075" max="3075" width="48.140625" style="101" bestFit="1" customWidth="1"/>
    <col min="3076" max="3328" width="9.140625" style="101"/>
    <col min="3329" max="3329" width="49.85546875" style="101" bestFit="1" customWidth="1"/>
    <col min="3330" max="3330" width="27.140625" style="101" customWidth="1"/>
    <col min="3331" max="3331" width="48.140625" style="101" bestFit="1" customWidth="1"/>
    <col min="3332" max="3584" width="9.140625" style="101"/>
    <col min="3585" max="3585" width="49.85546875" style="101" bestFit="1" customWidth="1"/>
    <col min="3586" max="3586" width="27.140625" style="101" customWidth="1"/>
    <col min="3587" max="3587" width="48.140625" style="101" bestFit="1" customWidth="1"/>
    <col min="3588" max="3840" width="9.140625" style="101"/>
    <col min="3841" max="3841" width="49.85546875" style="101" bestFit="1" customWidth="1"/>
    <col min="3842" max="3842" width="27.140625" style="101" customWidth="1"/>
    <col min="3843" max="3843" width="48.140625" style="101" bestFit="1" customWidth="1"/>
    <col min="3844" max="4096" width="9.140625" style="101"/>
    <col min="4097" max="4097" width="49.85546875" style="101" bestFit="1" customWidth="1"/>
    <col min="4098" max="4098" width="27.140625" style="101" customWidth="1"/>
    <col min="4099" max="4099" width="48.140625" style="101" bestFit="1" customWidth="1"/>
    <col min="4100" max="4352" width="9.140625" style="101"/>
    <col min="4353" max="4353" width="49.85546875" style="101" bestFit="1" customWidth="1"/>
    <col min="4354" max="4354" width="27.140625" style="101" customWidth="1"/>
    <col min="4355" max="4355" width="48.140625" style="101" bestFit="1" customWidth="1"/>
    <col min="4356" max="4608" width="9.140625" style="101"/>
    <col min="4609" max="4609" width="49.85546875" style="101" bestFit="1" customWidth="1"/>
    <col min="4610" max="4610" width="27.140625" style="101" customWidth="1"/>
    <col min="4611" max="4611" width="48.140625" style="101" bestFit="1" customWidth="1"/>
    <col min="4612" max="4864" width="9.140625" style="101"/>
    <col min="4865" max="4865" width="49.85546875" style="101" bestFit="1" customWidth="1"/>
    <col min="4866" max="4866" width="27.140625" style="101" customWidth="1"/>
    <col min="4867" max="4867" width="48.140625" style="101" bestFit="1" customWidth="1"/>
    <col min="4868" max="5120" width="9.140625" style="101"/>
    <col min="5121" max="5121" width="49.85546875" style="101" bestFit="1" customWidth="1"/>
    <col min="5122" max="5122" width="27.140625" style="101" customWidth="1"/>
    <col min="5123" max="5123" width="48.140625" style="101" bestFit="1" customWidth="1"/>
    <col min="5124" max="5376" width="9.140625" style="101"/>
    <col min="5377" max="5377" width="49.85546875" style="101" bestFit="1" customWidth="1"/>
    <col min="5378" max="5378" width="27.140625" style="101" customWidth="1"/>
    <col min="5379" max="5379" width="48.140625" style="101" bestFit="1" customWidth="1"/>
    <col min="5380" max="5632" width="9.140625" style="101"/>
    <col min="5633" max="5633" width="49.85546875" style="101" bestFit="1" customWidth="1"/>
    <col min="5634" max="5634" width="27.140625" style="101" customWidth="1"/>
    <col min="5635" max="5635" width="48.140625" style="101" bestFit="1" customWidth="1"/>
    <col min="5636" max="5888" width="9.140625" style="101"/>
    <col min="5889" max="5889" width="49.85546875" style="101" bestFit="1" customWidth="1"/>
    <col min="5890" max="5890" width="27.140625" style="101" customWidth="1"/>
    <col min="5891" max="5891" width="48.140625" style="101" bestFit="1" customWidth="1"/>
    <col min="5892" max="6144" width="9.140625" style="101"/>
    <col min="6145" max="6145" width="49.85546875" style="101" bestFit="1" customWidth="1"/>
    <col min="6146" max="6146" width="27.140625" style="101" customWidth="1"/>
    <col min="6147" max="6147" width="48.140625" style="101" bestFit="1" customWidth="1"/>
    <col min="6148" max="6400" width="9.140625" style="101"/>
    <col min="6401" max="6401" width="49.85546875" style="101" bestFit="1" customWidth="1"/>
    <col min="6402" max="6402" width="27.140625" style="101" customWidth="1"/>
    <col min="6403" max="6403" width="48.140625" style="101" bestFit="1" customWidth="1"/>
    <col min="6404" max="6656" width="9.140625" style="101"/>
    <col min="6657" max="6657" width="49.85546875" style="101" bestFit="1" customWidth="1"/>
    <col min="6658" max="6658" width="27.140625" style="101" customWidth="1"/>
    <col min="6659" max="6659" width="48.140625" style="101" bestFit="1" customWidth="1"/>
    <col min="6660" max="6912" width="9.140625" style="101"/>
    <col min="6913" max="6913" width="49.85546875" style="101" bestFit="1" customWidth="1"/>
    <col min="6914" max="6914" width="27.140625" style="101" customWidth="1"/>
    <col min="6915" max="6915" width="48.140625" style="101" bestFit="1" customWidth="1"/>
    <col min="6916" max="7168" width="9.140625" style="101"/>
    <col min="7169" max="7169" width="49.85546875" style="101" bestFit="1" customWidth="1"/>
    <col min="7170" max="7170" width="27.140625" style="101" customWidth="1"/>
    <col min="7171" max="7171" width="48.140625" style="101" bestFit="1" customWidth="1"/>
    <col min="7172" max="7424" width="9.140625" style="101"/>
    <col min="7425" max="7425" width="49.85546875" style="101" bestFit="1" customWidth="1"/>
    <col min="7426" max="7426" width="27.140625" style="101" customWidth="1"/>
    <col min="7427" max="7427" width="48.140625" style="101" bestFit="1" customWidth="1"/>
    <col min="7428" max="7680" width="9.140625" style="101"/>
    <col min="7681" max="7681" width="49.85546875" style="101" bestFit="1" customWidth="1"/>
    <col min="7682" max="7682" width="27.140625" style="101" customWidth="1"/>
    <col min="7683" max="7683" width="48.140625" style="101" bestFit="1" customWidth="1"/>
    <col min="7684" max="7936" width="9.140625" style="101"/>
    <col min="7937" max="7937" width="49.85546875" style="101" bestFit="1" customWidth="1"/>
    <col min="7938" max="7938" width="27.140625" style="101" customWidth="1"/>
    <col min="7939" max="7939" width="48.140625" style="101" bestFit="1" customWidth="1"/>
    <col min="7940" max="8192" width="9.140625" style="101"/>
    <col min="8193" max="8193" width="49.85546875" style="101" bestFit="1" customWidth="1"/>
    <col min="8194" max="8194" width="27.140625" style="101" customWidth="1"/>
    <col min="8195" max="8195" width="48.140625" style="101" bestFit="1" customWidth="1"/>
    <col min="8196" max="8448" width="9.140625" style="101"/>
    <col min="8449" max="8449" width="49.85546875" style="101" bestFit="1" customWidth="1"/>
    <col min="8450" max="8450" width="27.140625" style="101" customWidth="1"/>
    <col min="8451" max="8451" width="48.140625" style="101" bestFit="1" customWidth="1"/>
    <col min="8452" max="8704" width="9.140625" style="101"/>
    <col min="8705" max="8705" width="49.85546875" style="101" bestFit="1" customWidth="1"/>
    <col min="8706" max="8706" width="27.140625" style="101" customWidth="1"/>
    <col min="8707" max="8707" width="48.140625" style="101" bestFit="1" customWidth="1"/>
    <col min="8708" max="8960" width="9.140625" style="101"/>
    <col min="8961" max="8961" width="49.85546875" style="101" bestFit="1" customWidth="1"/>
    <col min="8962" max="8962" width="27.140625" style="101" customWidth="1"/>
    <col min="8963" max="8963" width="48.140625" style="101" bestFit="1" customWidth="1"/>
    <col min="8964" max="9216" width="9.140625" style="101"/>
    <col min="9217" max="9217" width="49.85546875" style="101" bestFit="1" customWidth="1"/>
    <col min="9218" max="9218" width="27.140625" style="101" customWidth="1"/>
    <col min="9219" max="9219" width="48.140625" style="101" bestFit="1" customWidth="1"/>
    <col min="9220" max="9472" width="9.140625" style="101"/>
    <col min="9473" max="9473" width="49.85546875" style="101" bestFit="1" customWidth="1"/>
    <col min="9474" max="9474" width="27.140625" style="101" customWidth="1"/>
    <col min="9475" max="9475" width="48.140625" style="101" bestFit="1" customWidth="1"/>
    <col min="9476" max="9728" width="9.140625" style="101"/>
    <col min="9729" max="9729" width="49.85546875" style="101" bestFit="1" customWidth="1"/>
    <col min="9730" max="9730" width="27.140625" style="101" customWidth="1"/>
    <col min="9731" max="9731" width="48.140625" style="101" bestFit="1" customWidth="1"/>
    <col min="9732" max="9984" width="9.140625" style="101"/>
    <col min="9985" max="9985" width="49.85546875" style="101" bestFit="1" customWidth="1"/>
    <col min="9986" max="9986" width="27.140625" style="101" customWidth="1"/>
    <col min="9987" max="9987" width="48.140625" style="101" bestFit="1" customWidth="1"/>
    <col min="9988" max="10240" width="9.140625" style="101"/>
    <col min="10241" max="10241" width="49.85546875" style="101" bestFit="1" customWidth="1"/>
    <col min="10242" max="10242" width="27.140625" style="101" customWidth="1"/>
    <col min="10243" max="10243" width="48.140625" style="101" bestFit="1" customWidth="1"/>
    <col min="10244" max="10496" width="9.140625" style="101"/>
    <col min="10497" max="10497" width="49.85546875" style="101" bestFit="1" customWidth="1"/>
    <col min="10498" max="10498" width="27.140625" style="101" customWidth="1"/>
    <col min="10499" max="10499" width="48.140625" style="101" bestFit="1" customWidth="1"/>
    <col min="10500" max="10752" width="9.140625" style="101"/>
    <col min="10753" max="10753" width="49.85546875" style="101" bestFit="1" customWidth="1"/>
    <col min="10754" max="10754" width="27.140625" style="101" customWidth="1"/>
    <col min="10755" max="10755" width="48.140625" style="101" bestFit="1" customWidth="1"/>
    <col min="10756" max="11008" width="9.140625" style="101"/>
    <col min="11009" max="11009" width="49.85546875" style="101" bestFit="1" customWidth="1"/>
    <col min="11010" max="11010" width="27.140625" style="101" customWidth="1"/>
    <col min="11011" max="11011" width="48.140625" style="101" bestFit="1" customWidth="1"/>
    <col min="11012" max="11264" width="9.140625" style="101"/>
    <col min="11265" max="11265" width="49.85546875" style="101" bestFit="1" customWidth="1"/>
    <col min="11266" max="11266" width="27.140625" style="101" customWidth="1"/>
    <col min="11267" max="11267" width="48.140625" style="101" bestFit="1" customWidth="1"/>
    <col min="11268" max="11520" width="9.140625" style="101"/>
    <col min="11521" max="11521" width="49.85546875" style="101" bestFit="1" customWidth="1"/>
    <col min="11522" max="11522" width="27.140625" style="101" customWidth="1"/>
    <col min="11523" max="11523" width="48.140625" style="101" bestFit="1" customWidth="1"/>
    <col min="11524" max="11776" width="9.140625" style="101"/>
    <col min="11777" max="11777" width="49.85546875" style="101" bestFit="1" customWidth="1"/>
    <col min="11778" max="11778" width="27.140625" style="101" customWidth="1"/>
    <col min="11779" max="11779" width="48.140625" style="101" bestFit="1" customWidth="1"/>
    <col min="11780" max="12032" width="9.140625" style="101"/>
    <col min="12033" max="12033" width="49.85546875" style="101" bestFit="1" customWidth="1"/>
    <col min="12034" max="12034" width="27.140625" style="101" customWidth="1"/>
    <col min="12035" max="12035" width="48.140625" style="101" bestFit="1" customWidth="1"/>
    <col min="12036" max="12288" width="9.140625" style="101"/>
    <col min="12289" max="12289" width="49.85546875" style="101" bestFit="1" customWidth="1"/>
    <col min="12290" max="12290" width="27.140625" style="101" customWidth="1"/>
    <col min="12291" max="12291" width="48.140625" style="101" bestFit="1" customWidth="1"/>
    <col min="12292" max="12544" width="9.140625" style="101"/>
    <col min="12545" max="12545" width="49.85546875" style="101" bestFit="1" customWidth="1"/>
    <col min="12546" max="12546" width="27.140625" style="101" customWidth="1"/>
    <col min="12547" max="12547" width="48.140625" style="101" bestFit="1" customWidth="1"/>
    <col min="12548" max="12800" width="9.140625" style="101"/>
    <col min="12801" max="12801" width="49.85546875" style="101" bestFit="1" customWidth="1"/>
    <col min="12802" max="12802" width="27.140625" style="101" customWidth="1"/>
    <col min="12803" max="12803" width="48.140625" style="101" bestFit="1" customWidth="1"/>
    <col min="12804" max="13056" width="9.140625" style="101"/>
    <col min="13057" max="13057" width="49.85546875" style="101" bestFit="1" customWidth="1"/>
    <col min="13058" max="13058" width="27.140625" style="101" customWidth="1"/>
    <col min="13059" max="13059" width="48.140625" style="101" bestFit="1" customWidth="1"/>
    <col min="13060" max="13312" width="9.140625" style="101"/>
    <col min="13313" max="13313" width="49.85546875" style="101" bestFit="1" customWidth="1"/>
    <col min="13314" max="13314" width="27.140625" style="101" customWidth="1"/>
    <col min="13315" max="13315" width="48.140625" style="101" bestFit="1" customWidth="1"/>
    <col min="13316" max="13568" width="9.140625" style="101"/>
    <col min="13569" max="13569" width="49.85546875" style="101" bestFit="1" customWidth="1"/>
    <col min="13570" max="13570" width="27.140625" style="101" customWidth="1"/>
    <col min="13571" max="13571" width="48.140625" style="101" bestFit="1" customWidth="1"/>
    <col min="13572" max="13824" width="9.140625" style="101"/>
    <col min="13825" max="13825" width="49.85546875" style="101" bestFit="1" customWidth="1"/>
    <col min="13826" max="13826" width="27.140625" style="101" customWidth="1"/>
    <col min="13827" max="13827" width="48.140625" style="101" bestFit="1" customWidth="1"/>
    <col min="13828" max="14080" width="9.140625" style="101"/>
    <col min="14081" max="14081" width="49.85546875" style="101" bestFit="1" customWidth="1"/>
    <col min="14082" max="14082" width="27.140625" style="101" customWidth="1"/>
    <col min="14083" max="14083" width="48.140625" style="101" bestFit="1" customWidth="1"/>
    <col min="14084" max="14336" width="9.140625" style="101"/>
    <col min="14337" max="14337" width="49.85546875" style="101" bestFit="1" customWidth="1"/>
    <col min="14338" max="14338" width="27.140625" style="101" customWidth="1"/>
    <col min="14339" max="14339" width="48.140625" style="101" bestFit="1" customWidth="1"/>
    <col min="14340" max="14592" width="9.140625" style="101"/>
    <col min="14593" max="14593" width="49.85546875" style="101" bestFit="1" customWidth="1"/>
    <col min="14594" max="14594" width="27.140625" style="101" customWidth="1"/>
    <col min="14595" max="14595" width="48.140625" style="101" bestFit="1" customWidth="1"/>
    <col min="14596" max="14848" width="9.140625" style="101"/>
    <col min="14849" max="14849" width="49.85546875" style="101" bestFit="1" customWidth="1"/>
    <col min="14850" max="14850" width="27.140625" style="101" customWidth="1"/>
    <col min="14851" max="14851" width="48.140625" style="101" bestFit="1" customWidth="1"/>
    <col min="14852" max="15104" width="9.140625" style="101"/>
    <col min="15105" max="15105" width="49.85546875" style="101" bestFit="1" customWidth="1"/>
    <col min="15106" max="15106" width="27.140625" style="101" customWidth="1"/>
    <col min="15107" max="15107" width="48.140625" style="101" bestFit="1" customWidth="1"/>
    <col min="15108" max="15360" width="9.140625" style="101"/>
    <col min="15361" max="15361" width="49.85546875" style="101" bestFit="1" customWidth="1"/>
    <col min="15362" max="15362" width="27.140625" style="101" customWidth="1"/>
    <col min="15363" max="15363" width="48.140625" style="101" bestFit="1" customWidth="1"/>
    <col min="15364" max="15616" width="9.140625" style="101"/>
    <col min="15617" max="15617" width="49.85546875" style="101" bestFit="1" customWidth="1"/>
    <col min="15618" max="15618" width="27.140625" style="101" customWidth="1"/>
    <col min="15619" max="15619" width="48.140625" style="101" bestFit="1" customWidth="1"/>
    <col min="15620" max="15872" width="9.140625" style="101"/>
    <col min="15873" max="15873" width="49.85546875" style="101" bestFit="1" customWidth="1"/>
    <col min="15874" max="15874" width="27.140625" style="101" customWidth="1"/>
    <col min="15875" max="15875" width="48.140625" style="101" bestFit="1" customWidth="1"/>
    <col min="15876" max="16128" width="9.140625" style="101"/>
    <col min="16129" max="16129" width="49.85546875" style="101" bestFit="1" customWidth="1"/>
    <col min="16130" max="16130" width="27.140625" style="101" customWidth="1"/>
    <col min="16131" max="16131" width="48.140625" style="101" bestFit="1" customWidth="1"/>
    <col min="16132" max="16384" width="9.140625" style="101"/>
  </cols>
  <sheetData>
    <row r="1" spans="1:3">
      <c r="A1" s="154"/>
      <c r="B1" s="154"/>
      <c r="C1" s="158" t="s">
        <v>297</v>
      </c>
    </row>
    <row r="2" spans="1:3">
      <c r="A2" s="391" t="s">
        <v>471</v>
      </c>
      <c r="B2" s="392"/>
      <c r="C2" s="392"/>
    </row>
    <row r="3" spans="1:3">
      <c r="A3" s="174"/>
      <c r="B3" s="361"/>
      <c r="C3" s="361"/>
    </row>
    <row r="4" spans="1:3">
      <c r="A4" s="370" t="s">
        <v>67</v>
      </c>
      <c r="B4" s="369" t="s">
        <v>33</v>
      </c>
      <c r="C4" s="369" t="s">
        <v>34</v>
      </c>
    </row>
    <row r="5" spans="1:3">
      <c r="A5" s="393" t="s">
        <v>35</v>
      </c>
      <c r="B5" s="393"/>
      <c r="C5" s="393"/>
    </row>
    <row r="6" spans="1:3" ht="57.75" customHeight="1">
      <c r="A6" s="372" t="s">
        <v>37</v>
      </c>
      <c r="B6" s="175" t="s">
        <v>317</v>
      </c>
      <c r="C6" s="176"/>
    </row>
    <row r="7" spans="1:3">
      <c r="A7" s="372" t="s">
        <v>38</v>
      </c>
      <c r="B7" s="175" t="s">
        <v>308</v>
      </c>
      <c r="C7" s="176"/>
    </row>
    <row r="8" spans="1:3">
      <c r="A8" s="372" t="s">
        <v>39</v>
      </c>
      <c r="B8" s="367" t="s">
        <v>316</v>
      </c>
      <c r="C8" s="176"/>
    </row>
    <row r="9" spans="1:3">
      <c r="A9" s="372" t="s">
        <v>36</v>
      </c>
      <c r="B9" s="362" t="s">
        <v>315</v>
      </c>
      <c r="C9" s="176"/>
    </row>
    <row r="10" spans="1:3" ht="25.5">
      <c r="A10" s="372" t="s">
        <v>40</v>
      </c>
      <c r="B10" s="175" t="s">
        <v>84</v>
      </c>
      <c r="C10" s="176"/>
    </row>
    <row r="11" spans="1:3">
      <c r="A11" s="372" t="s">
        <v>44</v>
      </c>
      <c r="B11" s="175" t="s">
        <v>314</v>
      </c>
      <c r="C11" s="176"/>
    </row>
    <row r="12" spans="1:3">
      <c r="A12" s="372" t="s">
        <v>318</v>
      </c>
      <c r="B12" s="175" t="s">
        <v>408</v>
      </c>
      <c r="C12" s="371"/>
    </row>
    <row r="13" spans="1:3" ht="38.25">
      <c r="A13" s="372" t="s">
        <v>41</v>
      </c>
      <c r="B13" s="175" t="s">
        <v>313</v>
      </c>
      <c r="C13" s="176"/>
    </row>
    <row r="14" spans="1:3" ht="25.5">
      <c r="A14" s="372" t="s">
        <v>319</v>
      </c>
      <c r="B14" s="175" t="s">
        <v>303</v>
      </c>
      <c r="C14" s="371"/>
    </row>
    <row r="15" spans="1:3" ht="38.25">
      <c r="A15" s="372" t="s">
        <v>42</v>
      </c>
      <c r="B15" s="175" t="s">
        <v>312</v>
      </c>
      <c r="C15" s="176"/>
    </row>
    <row r="16" spans="1:3" ht="25.5">
      <c r="A16" s="372" t="s">
        <v>320</v>
      </c>
      <c r="B16" s="175" t="s">
        <v>303</v>
      </c>
      <c r="C16" s="176"/>
    </row>
    <row r="17" spans="1:11">
      <c r="A17" s="372" t="s">
        <v>321</v>
      </c>
      <c r="B17" s="175" t="s">
        <v>311</v>
      </c>
      <c r="C17" s="176"/>
    </row>
    <row r="18" spans="1:11" ht="25.5">
      <c r="A18" s="372" t="s">
        <v>322</v>
      </c>
      <c r="B18" s="175" t="s">
        <v>455</v>
      </c>
      <c r="C18" s="371"/>
      <c r="G18" s="118"/>
    </row>
    <row r="19" spans="1:11">
      <c r="A19" s="372" t="s">
        <v>323</v>
      </c>
      <c r="B19" s="175" t="s">
        <v>310</v>
      </c>
      <c r="C19" s="176"/>
    </row>
    <row r="20" spans="1:11">
      <c r="A20" s="393" t="s">
        <v>43</v>
      </c>
      <c r="B20" s="393"/>
      <c r="C20" s="393"/>
    </row>
    <row r="21" spans="1:11" ht="51">
      <c r="A21" s="372" t="s">
        <v>37</v>
      </c>
      <c r="B21" s="368" t="s">
        <v>309</v>
      </c>
      <c r="C21" s="176"/>
    </row>
    <row r="22" spans="1:11">
      <c r="A22" s="372" t="s">
        <v>38</v>
      </c>
      <c r="B22" s="363" t="s">
        <v>308</v>
      </c>
      <c r="C22" s="176"/>
    </row>
    <row r="23" spans="1:11">
      <c r="A23" s="372" t="s">
        <v>39</v>
      </c>
      <c r="B23" s="367" t="s">
        <v>307</v>
      </c>
      <c r="C23" s="176"/>
    </row>
    <row r="24" spans="1:11">
      <c r="A24" s="372" t="s">
        <v>36</v>
      </c>
      <c r="B24" s="362" t="s">
        <v>306</v>
      </c>
      <c r="C24" s="176"/>
    </row>
    <row r="25" spans="1:11" ht="25.5">
      <c r="A25" s="372" t="s">
        <v>324</v>
      </c>
      <c r="B25" s="175" t="s">
        <v>305</v>
      </c>
      <c r="C25" s="176"/>
    </row>
    <row r="26" spans="1:11" ht="25.5">
      <c r="A26" s="372" t="s">
        <v>325</v>
      </c>
      <c r="B26" s="175" t="s">
        <v>304</v>
      </c>
      <c r="C26" s="176"/>
    </row>
    <row r="27" spans="1:11">
      <c r="A27" s="372" t="s">
        <v>326</v>
      </c>
      <c r="B27" s="175" t="s">
        <v>385</v>
      </c>
      <c r="C27" s="176"/>
    </row>
    <row r="28" spans="1:11" ht="25.5">
      <c r="A28" s="372" t="s">
        <v>327</v>
      </c>
      <c r="B28" s="175" t="s">
        <v>386</v>
      </c>
      <c r="C28" s="176"/>
    </row>
    <row r="29" spans="1:11" ht="38.25">
      <c r="A29" s="372" t="s">
        <v>328</v>
      </c>
      <c r="B29" s="366" t="s">
        <v>490</v>
      </c>
      <c r="C29" s="176"/>
    </row>
    <row r="30" spans="1:11" ht="25.5">
      <c r="A30" s="372" t="s">
        <v>409</v>
      </c>
      <c r="B30" s="175" t="s">
        <v>472</v>
      </c>
      <c r="C30" s="176"/>
      <c r="J30" s="195"/>
      <c r="K30" s="195"/>
    </row>
    <row r="31" spans="1:11" ht="25.5">
      <c r="A31" s="372" t="s">
        <v>329</v>
      </c>
      <c r="B31" s="175" t="s">
        <v>406</v>
      </c>
      <c r="C31" s="176"/>
      <c r="J31" s="195"/>
      <c r="K31" s="195"/>
    </row>
    <row r="32" spans="1:11" ht="25.5">
      <c r="A32" s="372" t="s">
        <v>330</v>
      </c>
      <c r="B32" s="175" t="s">
        <v>387</v>
      </c>
      <c r="C32" s="176"/>
      <c r="J32" s="195"/>
      <c r="K32" s="195"/>
    </row>
    <row r="33" spans="1:48">
      <c r="A33" s="372" t="s">
        <v>298</v>
      </c>
      <c r="B33" s="175" t="s">
        <v>407</v>
      </c>
      <c r="C33" s="176"/>
      <c r="J33" s="195"/>
      <c r="K33" s="195"/>
    </row>
    <row r="34" spans="1:48" ht="38.25">
      <c r="A34" s="372" t="s">
        <v>331</v>
      </c>
      <c r="B34" s="175" t="s">
        <v>410</v>
      </c>
      <c r="C34" s="176"/>
      <c r="J34" s="195"/>
      <c r="K34" s="195"/>
    </row>
    <row r="35" spans="1:48">
      <c r="A35" s="372" t="s">
        <v>224</v>
      </c>
      <c r="B35" s="175" t="s">
        <v>334</v>
      </c>
      <c r="C35" s="176"/>
      <c r="J35" s="195"/>
      <c r="K35" s="195"/>
    </row>
    <row r="36" spans="1:48">
      <c r="A36" s="177" t="s">
        <v>463</v>
      </c>
      <c r="B36" s="154"/>
      <c r="C36" s="154"/>
      <c r="J36" s="195"/>
      <c r="K36" s="195"/>
    </row>
    <row r="37" spans="1:48" s="26" customFormat="1">
      <c r="A37" s="364" t="s">
        <v>228</v>
      </c>
      <c r="B37" s="154"/>
      <c r="C37" s="154" t="s">
        <v>173</v>
      </c>
      <c r="D37" s="85"/>
      <c r="E37" s="85"/>
      <c r="F37" s="85"/>
      <c r="G37" s="85"/>
      <c r="H37" s="85"/>
      <c r="I37" s="85"/>
      <c r="J37" s="85"/>
      <c r="K37" s="7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68"/>
    </row>
    <row r="38" spans="1:48" s="26" customFormat="1" ht="17.25" customHeight="1">
      <c r="A38" s="365"/>
      <c r="B38" s="154"/>
      <c r="C38" s="365"/>
      <c r="D38" s="85"/>
      <c r="E38" s="85"/>
      <c r="F38" s="85"/>
      <c r="G38" s="85"/>
      <c r="H38" s="85"/>
      <c r="I38" s="85"/>
      <c r="J38" s="85"/>
      <c r="K38" s="7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68"/>
    </row>
    <row r="39" spans="1:48" s="26" customFormat="1">
      <c r="A39" s="154" t="s">
        <v>456</v>
      </c>
      <c r="B39" s="154"/>
      <c r="C39" s="154" t="s">
        <v>374</v>
      </c>
      <c r="D39" s="85"/>
      <c r="E39" s="85"/>
      <c r="F39" s="85"/>
      <c r="G39" s="85"/>
      <c r="H39" s="85"/>
      <c r="I39" s="85"/>
      <c r="J39" s="85"/>
      <c r="K39" s="7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68"/>
    </row>
    <row r="40" spans="1:48">
      <c r="A40" s="154"/>
      <c r="B40" s="154"/>
      <c r="C40" s="154"/>
      <c r="J40" s="195"/>
      <c r="K40" s="195"/>
    </row>
    <row r="41" spans="1:48">
      <c r="A41" s="154"/>
      <c r="B41" s="154"/>
      <c r="C41" s="154"/>
      <c r="J41" s="195"/>
      <c r="K41" s="195"/>
    </row>
    <row r="42" spans="1:48">
      <c r="J42" s="195"/>
      <c r="K42" s="195"/>
    </row>
    <row r="43" spans="1:48">
      <c r="J43" s="195"/>
      <c r="K43" s="195"/>
    </row>
    <row r="44" spans="1:48">
      <c r="J44" s="195"/>
      <c r="K44" s="195"/>
    </row>
    <row r="45" spans="1:48">
      <c r="J45" s="195"/>
      <c r="K45" s="195"/>
    </row>
  </sheetData>
  <mergeCells count="3">
    <mergeCell ref="A2:C2"/>
    <mergeCell ref="A5:C5"/>
    <mergeCell ref="A20:C20"/>
  </mergeCells>
  <phoneticPr fontId="12" type="noConversion"/>
  <hyperlinks>
    <hyperlink ref="B8" r:id="rId1" xr:uid="{73C4C456-843C-4C32-B51E-0560494672B5}"/>
    <hyperlink ref="B9" r:id="rId2" xr:uid="{66EF63FE-D4D5-46A3-A9FB-5206ECD702AC}"/>
    <hyperlink ref="B23" r:id="rId3" display="invest.bih@smeinvest.ba" xr:uid="{8E0F3CA4-12C8-4A1E-A238-4B81B77BB90A}"/>
    <hyperlink ref="B24" r:id="rId4" display="https://www.smeinvest.ba" xr:uid="{F8BF1AD5-8490-428E-8A51-BFFA5A2E459D}"/>
  </hyperlinks>
  <printOptions horizontalCentered="1"/>
  <pageMargins left="0.39370078740157483" right="0.39370078740157483" top="0.78740157480314965" bottom="0.78740157480314965" header="0.51181102362204722" footer="0.51181102362204722"/>
  <pageSetup scale="85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U47"/>
  <sheetViews>
    <sheetView zoomScaleNormal="100" workbookViewId="0">
      <selection sqref="A1:D36"/>
    </sheetView>
  </sheetViews>
  <sheetFormatPr defaultRowHeight="12.75"/>
  <cols>
    <col min="1" max="1" width="7.42578125" style="2" customWidth="1"/>
    <col min="2" max="2" width="65.5703125" style="2" customWidth="1"/>
    <col min="3" max="3" width="24" style="2" customWidth="1"/>
    <col min="4" max="4" width="20.5703125" style="2" customWidth="1"/>
    <col min="5" max="5" width="13.28515625" style="2" bestFit="1" customWidth="1"/>
    <col min="6" max="16384" width="9.140625" style="2"/>
  </cols>
  <sheetData>
    <row r="1" spans="1:4" ht="12.75" customHeight="1">
      <c r="B1" s="4" t="s">
        <v>24</v>
      </c>
      <c r="C1" s="36" t="str">
        <f>'Prilog 2'!D1</f>
        <v>ZIF "FORTUNA FOND" d.d.</v>
      </c>
      <c r="D1" s="142" t="s">
        <v>302</v>
      </c>
    </row>
    <row r="2" spans="1:4" ht="12.75" customHeight="1">
      <c r="B2" s="4" t="s">
        <v>25</v>
      </c>
      <c r="C2" s="36" t="str">
        <f>'Prilog 2'!D2</f>
        <v>ZJP-031-03</v>
      </c>
      <c r="D2" s="5"/>
    </row>
    <row r="3" spans="1:4" ht="12.75" customHeight="1">
      <c r="B3" s="4" t="s">
        <v>26</v>
      </c>
      <c r="C3" s="36" t="str">
        <f>'Prilog 2'!D3</f>
        <v>LILIUM ASSET MANAGEMENT d.o.o. Sarajevo</v>
      </c>
      <c r="D3" s="5"/>
    </row>
    <row r="4" spans="1:4" ht="12.75" customHeight="1">
      <c r="B4" s="4" t="s">
        <v>27</v>
      </c>
      <c r="C4" s="36"/>
      <c r="D4" s="5"/>
    </row>
    <row r="5" spans="1:4" ht="12.75" customHeight="1">
      <c r="B5" s="4" t="s">
        <v>28</v>
      </c>
      <c r="C5" s="36" t="str">
        <f>'Prilog 2'!D5</f>
        <v>4201337670008</v>
      </c>
    </row>
    <row r="6" spans="1:4" ht="12.75" customHeight="1">
      <c r="B6" s="4" t="s">
        <v>29</v>
      </c>
      <c r="C6" s="36" t="str">
        <f>'Prilog 2'!D6</f>
        <v>4263012890007</v>
      </c>
      <c r="D6" s="5"/>
    </row>
    <row r="8" spans="1:4" ht="12.75" customHeight="1">
      <c r="A8" s="535" t="s">
        <v>482</v>
      </c>
      <c r="B8" s="533"/>
      <c r="C8" s="533"/>
      <c r="D8" s="533"/>
    </row>
    <row r="9" spans="1:4" ht="9.75" customHeight="1">
      <c r="A9" s="536"/>
      <c r="B9" s="536"/>
      <c r="C9" s="536"/>
      <c r="D9" s="536"/>
    </row>
    <row r="10" spans="1:4" ht="26.25" customHeight="1">
      <c r="A10" s="10"/>
      <c r="B10" s="10"/>
      <c r="C10" s="10"/>
      <c r="D10" s="10"/>
    </row>
    <row r="11" spans="1:4">
      <c r="A11" s="7" t="s">
        <v>74</v>
      </c>
      <c r="B11" s="7" t="s">
        <v>73</v>
      </c>
      <c r="C11" s="9" t="s">
        <v>18</v>
      </c>
      <c r="D11" s="9" t="s">
        <v>19</v>
      </c>
    </row>
    <row r="12" spans="1:4">
      <c r="A12" s="8">
        <v>1</v>
      </c>
      <c r="B12" s="8">
        <v>2</v>
      </c>
      <c r="C12" s="8">
        <v>3</v>
      </c>
      <c r="D12" s="8">
        <v>4</v>
      </c>
    </row>
    <row r="13" spans="1:4" ht="14.25">
      <c r="A13" s="384" t="s">
        <v>6</v>
      </c>
      <c r="B13" s="537" t="s">
        <v>68</v>
      </c>
      <c r="C13" s="538"/>
      <c r="D13" s="539"/>
    </row>
    <row r="14" spans="1:4">
      <c r="A14" s="8" t="s">
        <v>0</v>
      </c>
      <c r="B14" s="3" t="s">
        <v>290</v>
      </c>
      <c r="C14" s="24">
        <v>12411901.689999998</v>
      </c>
      <c r="D14" s="249">
        <v>12820574.304308001</v>
      </c>
    </row>
    <row r="15" spans="1:4">
      <c r="A15" s="8" t="s">
        <v>1</v>
      </c>
      <c r="B15" s="3" t="s">
        <v>69</v>
      </c>
      <c r="C15" s="25">
        <v>2235737</v>
      </c>
      <c r="D15" s="267">
        <v>2235737</v>
      </c>
    </row>
    <row r="16" spans="1:4">
      <c r="A16" s="8">
        <v>3</v>
      </c>
      <c r="B16" s="3" t="s">
        <v>70</v>
      </c>
      <c r="C16" s="35">
        <v>5.5596008832881507</v>
      </c>
      <c r="D16" s="294">
        <v>5.7343839209656595</v>
      </c>
    </row>
    <row r="17" spans="1:13" ht="14.25">
      <c r="A17" s="384" t="s">
        <v>7</v>
      </c>
      <c r="B17" s="537" t="s">
        <v>214</v>
      </c>
      <c r="C17" s="538"/>
      <c r="D17" s="539"/>
    </row>
    <row r="18" spans="1:13">
      <c r="A18" s="8" t="s">
        <v>0</v>
      </c>
      <c r="B18" s="3" t="s">
        <v>291</v>
      </c>
      <c r="C18" s="13">
        <f>+' Prilog 3a'!H31</f>
        <v>12473052.948199999</v>
      </c>
      <c r="D18" s="249">
        <v>12785473.640000001</v>
      </c>
      <c r="G18" s="118"/>
    </row>
    <row r="19" spans="1:13">
      <c r="A19" s="8" t="s">
        <v>1</v>
      </c>
      <c r="B19" s="3" t="s">
        <v>71</v>
      </c>
      <c r="C19" s="14">
        <v>2235737</v>
      </c>
      <c r="D19" s="267">
        <v>2235737</v>
      </c>
    </row>
    <row r="20" spans="1:13">
      <c r="A20" s="8" t="s">
        <v>2</v>
      </c>
      <c r="B20" s="3" t="s">
        <v>72</v>
      </c>
      <c r="C20" s="35">
        <f>+C18/C19</f>
        <v>5.5789446380321115</v>
      </c>
      <c r="D20" s="294">
        <v>5.7186841028260487</v>
      </c>
      <c r="F20" s="16"/>
    </row>
    <row r="21" spans="1:13" ht="14.25">
      <c r="A21" s="385" t="s">
        <v>20</v>
      </c>
      <c r="B21" s="540" t="s">
        <v>215</v>
      </c>
      <c r="C21" s="541"/>
      <c r="D21" s="542"/>
    </row>
    <row r="22" spans="1:13">
      <c r="A22" s="66" t="s">
        <v>0</v>
      </c>
      <c r="B22" s="3" t="s">
        <v>216</v>
      </c>
      <c r="C22" s="35">
        <f>+MAX('Prilog 3'!R12:R14)</f>
        <v>5.6623332780962006</v>
      </c>
      <c r="D22" s="295">
        <v>5.7434869128166692</v>
      </c>
      <c r="E22" s="15"/>
    </row>
    <row r="23" spans="1:13">
      <c r="A23" s="66" t="s">
        <v>1</v>
      </c>
      <c r="B23" s="3" t="s">
        <v>217</v>
      </c>
      <c r="C23" s="35">
        <f>+MIN('Prilog 3'!R12:R14)</f>
        <v>5.5605194749448774</v>
      </c>
      <c r="D23" s="295">
        <v>5.7131624739403613</v>
      </c>
    </row>
    <row r="24" spans="1:13">
      <c r="A24" s="66" t="s">
        <v>2</v>
      </c>
      <c r="B24" s="3" t="s">
        <v>218</v>
      </c>
      <c r="C24" s="210" t="s">
        <v>83</v>
      </c>
      <c r="D24" s="296" t="s">
        <v>83</v>
      </c>
    </row>
    <row r="25" spans="1:13">
      <c r="A25" s="66" t="s">
        <v>3</v>
      </c>
      <c r="B25" s="3" t="s">
        <v>219</v>
      </c>
      <c r="C25" s="210" t="s">
        <v>83</v>
      </c>
      <c r="D25" s="296" t="s">
        <v>83</v>
      </c>
    </row>
    <row r="26" spans="1:13">
      <c r="A26" s="66" t="s">
        <v>4</v>
      </c>
      <c r="B26" s="3" t="s">
        <v>220</v>
      </c>
      <c r="C26" s="210" t="s">
        <v>83</v>
      </c>
      <c r="D26" s="296" t="s">
        <v>83</v>
      </c>
    </row>
    <row r="27" spans="1:13" s="37" customFormat="1" ht="15" customHeight="1">
      <c r="A27" s="384" t="s">
        <v>8</v>
      </c>
      <c r="B27" s="537" t="s">
        <v>21</v>
      </c>
      <c r="C27" s="538"/>
      <c r="D27" s="539"/>
      <c r="E27" s="47"/>
      <c r="F27" s="48"/>
      <c r="G27" s="49"/>
      <c r="H27" s="50"/>
      <c r="I27" s="50"/>
      <c r="J27" s="51"/>
      <c r="K27" s="52"/>
      <c r="L27" s="53"/>
    </row>
    <row r="28" spans="1:13" s="37" customFormat="1" ht="15" customHeight="1">
      <c r="A28" s="8" t="s">
        <v>0</v>
      </c>
      <c r="B28" s="3" t="s">
        <v>221</v>
      </c>
      <c r="C28" s="196">
        <f>+'Prilog 4'!C27/'Prilog 4'!C29</f>
        <v>1.5246471945505838E-2</v>
      </c>
      <c r="D28" s="252">
        <v>1.8056267779523434E-3</v>
      </c>
      <c r="E28" s="54"/>
      <c r="G28" s="55"/>
      <c r="H28" s="56"/>
      <c r="I28" s="51"/>
      <c r="J28" s="51"/>
      <c r="K28" s="51"/>
      <c r="L28" s="52"/>
      <c r="M28" s="53"/>
    </row>
    <row r="29" spans="1:13" s="37" customFormat="1" ht="15" customHeight="1">
      <c r="A29" s="8" t="s">
        <v>1</v>
      </c>
      <c r="B29" s="3" t="s">
        <v>222</v>
      </c>
      <c r="C29" s="252">
        <f>(0.55-341021.1+108.76)/'Prilog 4'!C29</f>
        <v>-2.7113684745686276E-2</v>
      </c>
      <c r="D29" s="252">
        <v>7.8103719385852585E-10</v>
      </c>
      <c r="G29" s="53"/>
      <c r="H29" s="53"/>
      <c r="I29" s="53"/>
      <c r="J29" s="53"/>
      <c r="K29" s="53"/>
      <c r="L29" s="53"/>
      <c r="M29" s="53"/>
    </row>
    <row r="30" spans="1:13" s="37" customFormat="1">
      <c r="A30" s="8" t="s">
        <v>2</v>
      </c>
      <c r="B30" s="3" t="s">
        <v>22</v>
      </c>
      <c r="C30" s="197">
        <v>0</v>
      </c>
      <c r="D30" s="197">
        <v>0</v>
      </c>
      <c r="E30" s="58"/>
      <c r="F30" s="58"/>
      <c r="G30" s="58"/>
    </row>
    <row r="31" spans="1:13">
      <c r="A31" s="8" t="s">
        <v>3</v>
      </c>
      <c r="B31" s="3" t="s">
        <v>223</v>
      </c>
      <c r="C31" s="196">
        <f>C18/C14-1</f>
        <v>4.9268242471876E-3</v>
      </c>
      <c r="D31" s="252">
        <v>-2.737838686072358E-3</v>
      </c>
    </row>
    <row r="33" spans="1:47" s="38" customFormat="1" ht="17.25" customHeight="1">
      <c r="A33" s="154" t="str">
        <f>' Prilog 1'!A36</f>
        <v>Datum izvještaja: 30.06.2025.g.</v>
      </c>
      <c r="C33" s="311"/>
      <c r="E33" s="37"/>
    </row>
    <row r="34" spans="1:47" s="26" customFormat="1">
      <c r="A34" s="117" t="s">
        <v>228</v>
      </c>
      <c r="B34"/>
      <c r="C34" s="101" t="s">
        <v>173</v>
      </c>
      <c r="D34" s="85"/>
      <c r="E34" s="85"/>
      <c r="F34" s="85"/>
      <c r="G34" s="85"/>
      <c r="H34" s="85"/>
      <c r="I34" s="85"/>
      <c r="J34" s="7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68"/>
    </row>
    <row r="35" spans="1:47" s="26" customFormat="1">
      <c r="A35"/>
      <c r="B35"/>
      <c r="C35"/>
      <c r="D35" s="85"/>
      <c r="E35" s="85"/>
      <c r="F35" s="85"/>
      <c r="G35" s="85"/>
      <c r="H35" s="85"/>
      <c r="I35" s="85"/>
      <c r="J35" s="7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68"/>
    </row>
    <row r="36" spans="1:47" s="26" customFormat="1">
      <c r="A36" s="101" t="str">
        <f>' Prilog 1'!A39</f>
        <v>Elvira Žilić dipl.ecc</v>
      </c>
      <c r="B36"/>
      <c r="C36" s="101" t="s">
        <v>374</v>
      </c>
      <c r="D36" s="85"/>
      <c r="E36" s="85"/>
      <c r="F36" s="85"/>
      <c r="G36" s="85"/>
      <c r="H36" s="85"/>
      <c r="I36" s="85"/>
      <c r="J36" s="7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68"/>
    </row>
    <row r="44" spans="1:47">
      <c r="D44" s="37"/>
    </row>
    <row r="45" spans="1:47">
      <c r="D45" s="37"/>
    </row>
    <row r="46" spans="1:47">
      <c r="D46" s="37"/>
    </row>
    <row r="47" spans="1:47">
      <c r="D47" s="37"/>
    </row>
  </sheetData>
  <mergeCells count="5">
    <mergeCell ref="A8:D9"/>
    <mergeCell ref="B13:D13"/>
    <mergeCell ref="B17:D17"/>
    <mergeCell ref="B21:D21"/>
    <mergeCell ref="B27:D27"/>
  </mergeCells>
  <phoneticPr fontId="12" type="noConversion"/>
  <pageMargins left="0.75" right="0.75" top="1" bottom="1" header="0.5" footer="0.5"/>
  <pageSetup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B2:H34"/>
  <sheetViews>
    <sheetView workbookViewId="0">
      <selection sqref="A1:G35"/>
    </sheetView>
  </sheetViews>
  <sheetFormatPr defaultRowHeight="12.75"/>
  <cols>
    <col min="1" max="1" width="3.85546875" customWidth="1"/>
    <col min="2" max="2" width="68.42578125" bestFit="1" customWidth="1"/>
    <col min="3" max="3" width="16.28515625" customWidth="1"/>
    <col min="4" max="4" width="22.140625" customWidth="1"/>
    <col min="5" max="5" width="20.5703125" customWidth="1"/>
    <col min="6" max="6" width="26.5703125" customWidth="1"/>
    <col min="7" max="7" width="18.28515625" customWidth="1"/>
  </cols>
  <sheetData>
    <row r="2" spans="2:8">
      <c r="B2" s="138" t="s">
        <v>24</v>
      </c>
      <c r="C2" s="510" t="s">
        <v>88</v>
      </c>
      <c r="D2" s="510"/>
      <c r="E2" s="123"/>
      <c r="G2" s="123" t="s">
        <v>246</v>
      </c>
      <c r="H2" s="118"/>
    </row>
    <row r="3" spans="2:8">
      <c r="B3" s="138" t="s">
        <v>25</v>
      </c>
      <c r="C3" s="124" t="s">
        <v>84</v>
      </c>
      <c r="D3" s="118"/>
      <c r="G3" s="118"/>
      <c r="H3" s="118"/>
    </row>
    <row r="4" spans="2:8">
      <c r="B4" s="138" t="s">
        <v>26</v>
      </c>
      <c r="C4" s="510" t="s">
        <v>89</v>
      </c>
      <c r="D4" s="510"/>
      <c r="G4" s="118"/>
      <c r="H4" s="118"/>
    </row>
    <row r="5" spans="2:8">
      <c r="B5" s="140" t="s">
        <v>27</v>
      </c>
      <c r="C5" s="139"/>
      <c r="D5" s="118"/>
      <c r="G5" s="118"/>
      <c r="H5" s="118"/>
    </row>
    <row r="6" spans="2:8">
      <c r="B6" s="138" t="s">
        <v>28</v>
      </c>
      <c r="C6" s="124" t="s">
        <v>90</v>
      </c>
      <c r="D6" s="123"/>
      <c r="G6" s="118"/>
      <c r="H6" s="118"/>
    </row>
    <row r="7" spans="2:8">
      <c r="B7" s="138" t="s">
        <v>29</v>
      </c>
      <c r="C7" s="124" t="s">
        <v>85</v>
      </c>
      <c r="D7" s="118"/>
      <c r="G7" s="118"/>
      <c r="H7" s="118"/>
    </row>
    <row r="8" spans="2:8">
      <c r="H8" s="125"/>
    </row>
    <row r="9" spans="2:8" ht="12.75" customHeight="1">
      <c r="B9" s="543" t="s">
        <v>470</v>
      </c>
      <c r="C9" s="543"/>
      <c r="D9" s="543"/>
      <c r="E9" s="543"/>
      <c r="F9" s="543"/>
      <c r="G9" s="543"/>
      <c r="H9" s="118"/>
    </row>
    <row r="10" spans="2:8">
      <c r="G10" s="118"/>
      <c r="H10" s="118"/>
    </row>
    <row r="11" spans="2:8" ht="13.5" thickBot="1">
      <c r="B11" s="386" t="s">
        <v>247</v>
      </c>
      <c r="C11" s="387"/>
      <c r="D11" s="387"/>
      <c r="E11" s="387"/>
      <c r="F11" s="387"/>
      <c r="G11" s="118"/>
      <c r="H11" s="118"/>
    </row>
    <row r="12" spans="2:8">
      <c r="B12" s="160" t="s">
        <v>82</v>
      </c>
      <c r="C12" s="161" t="s">
        <v>66</v>
      </c>
      <c r="D12" s="161" t="s">
        <v>248</v>
      </c>
      <c r="E12" s="161" t="s">
        <v>249</v>
      </c>
      <c r="F12" s="162" t="s">
        <v>274</v>
      </c>
      <c r="G12" s="118"/>
      <c r="H12" s="118"/>
    </row>
    <row r="13" spans="2:8" ht="13.5" thickBot="1">
      <c r="B13" s="257"/>
      <c r="C13" s="257"/>
      <c r="D13" s="293"/>
      <c r="E13" s="258"/>
      <c r="F13" s="259"/>
      <c r="G13" s="118"/>
      <c r="H13" s="118"/>
    </row>
    <row r="14" spans="2:8">
      <c r="B14" s="118"/>
      <c r="C14" s="118"/>
      <c r="D14" s="118"/>
      <c r="E14" s="118"/>
      <c r="F14" s="118"/>
      <c r="G14" s="118"/>
      <c r="H14" s="118"/>
    </row>
    <row r="15" spans="2:8" ht="13.5" thickBot="1">
      <c r="B15" s="388" t="s">
        <v>250</v>
      </c>
      <c r="C15" s="387"/>
      <c r="D15" s="387"/>
      <c r="E15" s="387"/>
      <c r="F15" s="387"/>
      <c r="G15" s="118"/>
      <c r="H15" s="118"/>
    </row>
    <row r="16" spans="2:8">
      <c r="B16" s="160" t="s">
        <v>187</v>
      </c>
      <c r="C16" s="161" t="s">
        <v>251</v>
      </c>
      <c r="D16" s="161" t="s">
        <v>252</v>
      </c>
      <c r="E16" s="161" t="s">
        <v>253</v>
      </c>
      <c r="F16" s="162" t="s">
        <v>254</v>
      </c>
      <c r="G16" s="118"/>
      <c r="H16" s="118"/>
    </row>
    <row r="17" spans="2:8" ht="13.5" thickBot="1">
      <c r="B17" s="198"/>
      <c r="C17" s="199" t="s">
        <v>83</v>
      </c>
      <c r="D17" s="199" t="s">
        <v>83</v>
      </c>
      <c r="E17" s="199" t="s">
        <v>83</v>
      </c>
      <c r="F17" s="200" t="s">
        <v>83</v>
      </c>
      <c r="G17" s="118"/>
      <c r="H17" s="118"/>
    </row>
    <row r="18" spans="2:8">
      <c r="B18" s="118"/>
      <c r="C18" s="118"/>
      <c r="D18" s="118"/>
      <c r="E18" s="118"/>
      <c r="F18" s="118"/>
      <c r="G18" s="118"/>
      <c r="H18" s="118"/>
    </row>
    <row r="19" spans="2:8" ht="13.5" thickBot="1">
      <c r="B19" s="388" t="s">
        <v>293</v>
      </c>
      <c r="C19" s="387"/>
      <c r="D19" s="387"/>
      <c r="E19" s="387"/>
      <c r="F19" s="387"/>
      <c r="G19" s="118"/>
      <c r="H19" s="118"/>
    </row>
    <row r="20" spans="2:8">
      <c r="B20" s="160" t="s">
        <v>255</v>
      </c>
      <c r="C20" s="161" t="s">
        <v>256</v>
      </c>
      <c r="D20" s="161" t="s">
        <v>257</v>
      </c>
      <c r="E20" s="161" t="s">
        <v>253</v>
      </c>
      <c r="F20" s="162" t="s">
        <v>254</v>
      </c>
      <c r="G20" s="118"/>
      <c r="H20" s="118"/>
    </row>
    <row r="21" spans="2:8">
      <c r="B21" s="321" t="s">
        <v>364</v>
      </c>
      <c r="C21" s="319" t="s">
        <v>365</v>
      </c>
      <c r="D21" s="230">
        <v>21455</v>
      </c>
      <c r="E21" s="320">
        <v>1.0500000000000001E-2</v>
      </c>
      <c r="F21" s="322">
        <v>225.28</v>
      </c>
      <c r="G21" s="118"/>
      <c r="H21" s="118"/>
    </row>
    <row r="22" spans="2:8">
      <c r="B22" s="330" t="s">
        <v>358</v>
      </c>
      <c r="C22" s="339" t="s">
        <v>359</v>
      </c>
      <c r="D22" s="331">
        <v>4318.8999999999996</v>
      </c>
      <c r="E22" s="332">
        <v>0.03</v>
      </c>
      <c r="F22" s="333">
        <v>64.78</v>
      </c>
      <c r="G22" s="118"/>
      <c r="H22" s="118"/>
    </row>
    <row r="23" spans="2:8" ht="13.5" thickBot="1">
      <c r="B23" s="334" t="s">
        <v>356</v>
      </c>
      <c r="C23" s="335" t="s">
        <v>357</v>
      </c>
      <c r="D23" s="336">
        <v>2416.9</v>
      </c>
      <c r="E23" s="337">
        <v>1.5E-3</v>
      </c>
      <c r="F23" s="338">
        <v>36.253500000000003</v>
      </c>
      <c r="G23" s="118"/>
      <c r="H23" s="118"/>
    </row>
    <row r="24" spans="2:8">
      <c r="B24" s="118"/>
      <c r="C24" s="118"/>
      <c r="D24" s="118"/>
      <c r="E24" s="118"/>
      <c r="F24" s="118"/>
      <c r="G24" s="118"/>
      <c r="H24" s="118"/>
    </row>
    <row r="25" spans="2:8" ht="13.5" thickBot="1">
      <c r="B25" s="388" t="s">
        <v>258</v>
      </c>
      <c r="C25" s="387"/>
      <c r="D25" s="387"/>
      <c r="E25" s="387"/>
      <c r="F25" s="387"/>
      <c r="G25" s="389"/>
      <c r="H25" s="118"/>
    </row>
    <row r="26" spans="2:8" ht="38.25">
      <c r="B26" s="160" t="s">
        <v>259</v>
      </c>
      <c r="C26" s="166" t="s">
        <v>292</v>
      </c>
      <c r="D26" s="161" t="s">
        <v>178</v>
      </c>
      <c r="E26" s="161" t="s">
        <v>260</v>
      </c>
      <c r="F26" s="161" t="s">
        <v>261</v>
      </c>
      <c r="G26" s="162" t="s">
        <v>262</v>
      </c>
      <c r="H26" s="118"/>
    </row>
    <row r="27" spans="2:8">
      <c r="B27" s="201" t="s">
        <v>83</v>
      </c>
      <c r="C27" s="122" t="s">
        <v>83</v>
      </c>
      <c r="D27" s="122" t="s">
        <v>83</v>
      </c>
      <c r="E27" s="122" t="s">
        <v>83</v>
      </c>
      <c r="F27" s="122" t="s">
        <v>83</v>
      </c>
      <c r="G27" s="202" t="s">
        <v>83</v>
      </c>
      <c r="H27" s="118"/>
    </row>
    <row r="28" spans="2:8" ht="13.5" thickBot="1">
      <c r="B28" s="163"/>
      <c r="C28" s="164"/>
      <c r="D28" s="164"/>
      <c r="E28" s="164"/>
      <c r="F28" s="164"/>
      <c r="G28" s="165"/>
      <c r="H28" s="118"/>
    </row>
    <row r="29" spans="2:8">
      <c r="B29" s="118"/>
      <c r="C29" s="118"/>
      <c r="D29" s="118"/>
      <c r="E29" s="118"/>
      <c r="F29" s="118"/>
      <c r="G29" s="118"/>
      <c r="H29" s="118"/>
    </row>
    <row r="30" spans="2:8">
      <c r="B30" s="118"/>
      <c r="C30" s="118"/>
      <c r="D30" s="118"/>
      <c r="E30" s="118"/>
      <c r="G30" s="118"/>
      <c r="H30" s="118"/>
    </row>
    <row r="31" spans="2:8">
      <c r="B31" s="118" t="str">
        <f>' Prilog 1'!A36</f>
        <v>Datum izvještaja: 30.06.2025.g.</v>
      </c>
      <c r="C31" s="118"/>
      <c r="D31" s="118"/>
      <c r="E31" s="118"/>
      <c r="G31" s="118"/>
      <c r="H31" s="118"/>
    </row>
    <row r="32" spans="2:8">
      <c r="B32" s="121" t="s">
        <v>230</v>
      </c>
      <c r="C32" s="121"/>
      <c r="D32" s="121"/>
      <c r="E32" s="121"/>
      <c r="F32" s="118" t="s">
        <v>263</v>
      </c>
      <c r="G32" s="121"/>
      <c r="H32" s="121"/>
    </row>
    <row r="33" spans="2:8">
      <c r="B33" s="121"/>
      <c r="C33" s="121"/>
      <c r="D33" s="121"/>
      <c r="E33" s="121"/>
      <c r="G33" s="121"/>
      <c r="H33" s="121"/>
    </row>
    <row r="34" spans="2:8">
      <c r="B34" s="101" t="str">
        <f>+' Prilog 1'!A39</f>
        <v>Elvira Žilić dipl.ecc</v>
      </c>
      <c r="F34" s="118" t="str">
        <f>+' Prilog 1'!C39</f>
        <v>Nedim Vilogorac dipl. oec.</v>
      </c>
    </row>
  </sheetData>
  <mergeCells count="3">
    <mergeCell ref="B9:G9"/>
    <mergeCell ref="C2:D2"/>
    <mergeCell ref="C4:D4"/>
  </mergeCells>
  <pageMargins left="0.7" right="0.7" top="0.75" bottom="0.75" header="0.3" footer="0.3"/>
  <pageSetup paperSize="9" scale="7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B1:J39"/>
  <sheetViews>
    <sheetView workbookViewId="0">
      <selection activeCell="B39" sqref="B39"/>
    </sheetView>
  </sheetViews>
  <sheetFormatPr defaultRowHeight="12.75"/>
  <cols>
    <col min="1" max="1" width="3.85546875" customWidth="1"/>
    <col min="2" max="2" width="4.28515625" customWidth="1"/>
    <col min="3" max="3" width="35.140625" bestFit="1" customWidth="1"/>
    <col min="4" max="4" width="18.28515625" customWidth="1"/>
    <col min="5" max="5" width="18.42578125" customWidth="1"/>
    <col min="6" max="6" width="16" customWidth="1"/>
    <col min="7" max="7" width="17.7109375" customWidth="1"/>
    <col min="8" max="8" width="15.140625" customWidth="1"/>
    <col min="9" max="9" width="17.140625" customWidth="1"/>
  </cols>
  <sheetData>
    <row r="1" spans="2:10" ht="12.75" customHeight="1">
      <c r="C1" s="312" t="s">
        <v>24</v>
      </c>
      <c r="D1" s="356" t="s">
        <v>88</v>
      </c>
      <c r="E1" s="356"/>
      <c r="G1" s="510"/>
      <c r="H1" s="510"/>
      <c r="I1" s="141" t="s">
        <v>232</v>
      </c>
    </row>
    <row r="2" spans="2:10">
      <c r="C2" s="312" t="s">
        <v>25</v>
      </c>
      <c r="D2" s="356" t="s">
        <v>84</v>
      </c>
      <c r="E2" s="118"/>
      <c r="G2" s="314"/>
      <c r="H2" s="118"/>
      <c r="I2" s="390"/>
    </row>
    <row r="3" spans="2:10" ht="12.75" customHeight="1">
      <c r="C3" s="312" t="s">
        <v>26</v>
      </c>
      <c r="D3" s="510" t="s">
        <v>89</v>
      </c>
      <c r="E3" s="510"/>
      <c r="G3" s="510"/>
      <c r="H3" s="510"/>
    </row>
    <row r="4" spans="2:10">
      <c r="C4" s="260" t="s">
        <v>27</v>
      </c>
      <c r="D4" s="139"/>
      <c r="E4" s="118"/>
      <c r="G4" s="139"/>
      <c r="H4" s="118"/>
    </row>
    <row r="5" spans="2:10">
      <c r="C5" s="312" t="s">
        <v>28</v>
      </c>
      <c r="D5" s="356" t="s">
        <v>90</v>
      </c>
      <c r="E5" s="123"/>
      <c r="G5" s="314"/>
      <c r="H5" s="123"/>
    </row>
    <row r="6" spans="2:10">
      <c r="C6" s="312" t="s">
        <v>29</v>
      </c>
      <c r="D6" s="356" t="s">
        <v>85</v>
      </c>
      <c r="E6" s="118"/>
      <c r="G6" s="314"/>
      <c r="H6" s="118"/>
    </row>
    <row r="9" spans="2:10">
      <c r="J9" s="123"/>
    </row>
    <row r="10" spans="2:10">
      <c r="B10" s="544" t="s">
        <v>480</v>
      </c>
      <c r="C10" s="544"/>
      <c r="D10" s="544"/>
      <c r="E10" s="544"/>
      <c r="F10" s="544"/>
      <c r="G10" s="544"/>
      <c r="H10" s="544"/>
      <c r="I10" s="544"/>
      <c r="J10" s="123"/>
    </row>
    <row r="11" spans="2:10">
      <c r="B11" s="118"/>
      <c r="C11" s="118"/>
      <c r="D11" s="118"/>
      <c r="E11" s="118"/>
      <c r="F11" s="118"/>
      <c r="G11" s="118"/>
      <c r="H11" s="118"/>
      <c r="I11" s="118"/>
      <c r="J11" s="118"/>
    </row>
    <row r="12" spans="2:10" ht="38.25">
      <c r="B12" s="126" t="s">
        <v>233</v>
      </c>
      <c r="C12" s="126" t="s">
        <v>234</v>
      </c>
      <c r="D12" s="126" t="s">
        <v>235</v>
      </c>
      <c r="E12" s="126" t="s">
        <v>236</v>
      </c>
      <c r="F12" s="126" t="s">
        <v>237</v>
      </c>
      <c r="G12" s="126" t="s">
        <v>275</v>
      </c>
      <c r="H12" s="126" t="s">
        <v>238</v>
      </c>
      <c r="I12" s="126" t="s">
        <v>276</v>
      </c>
      <c r="J12" s="118"/>
    </row>
    <row r="13" spans="2:10">
      <c r="B13" s="122">
        <v>1</v>
      </c>
      <c r="C13" s="119" t="s">
        <v>239</v>
      </c>
      <c r="D13" s="212">
        <v>707335</v>
      </c>
      <c r="E13" s="212">
        <v>2</v>
      </c>
      <c r="F13" s="212">
        <v>0</v>
      </c>
      <c r="G13" s="212">
        <v>0</v>
      </c>
      <c r="H13" s="212">
        <v>707335</v>
      </c>
      <c r="I13" s="212">
        <v>2</v>
      </c>
      <c r="J13" s="118"/>
    </row>
    <row r="14" spans="2:10">
      <c r="B14" s="122">
        <v>2</v>
      </c>
      <c r="C14" s="119" t="s">
        <v>240</v>
      </c>
      <c r="D14" s="212">
        <v>0</v>
      </c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118"/>
    </row>
    <row r="15" spans="2:10">
      <c r="B15" s="122">
        <v>3</v>
      </c>
      <c r="C15" s="119" t="s">
        <v>241</v>
      </c>
      <c r="D15" s="212">
        <v>128842</v>
      </c>
      <c r="E15" s="212">
        <v>2</v>
      </c>
      <c r="F15" s="212">
        <v>207677</v>
      </c>
      <c r="G15" s="212">
        <v>1</v>
      </c>
      <c r="H15" s="212">
        <v>336519</v>
      </c>
      <c r="I15" s="212">
        <v>3</v>
      </c>
      <c r="J15" s="118"/>
    </row>
    <row r="16" spans="2:10">
      <c r="B16" s="122">
        <v>4</v>
      </c>
      <c r="C16" s="119" t="s">
        <v>242</v>
      </c>
      <c r="D16" s="212">
        <v>0</v>
      </c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118"/>
    </row>
    <row r="17" spans="2:10">
      <c r="B17" s="122">
        <v>5</v>
      </c>
      <c r="C17" s="119" t="s">
        <v>243</v>
      </c>
      <c r="D17" s="212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118"/>
    </row>
    <row r="18" spans="2:10">
      <c r="B18" s="122">
        <v>6</v>
      </c>
      <c r="C18" s="119" t="s">
        <v>244</v>
      </c>
      <c r="D18" s="212">
        <v>37329</v>
      </c>
      <c r="E18" s="212">
        <v>4</v>
      </c>
      <c r="F18" s="212">
        <v>243634</v>
      </c>
      <c r="G18" s="212">
        <v>4</v>
      </c>
      <c r="H18" s="212">
        <v>280963</v>
      </c>
      <c r="I18" s="212">
        <v>8</v>
      </c>
      <c r="J18" s="118"/>
    </row>
    <row r="19" spans="2:10">
      <c r="B19" s="122">
        <v>7</v>
      </c>
      <c r="C19" s="119" t="s">
        <v>245</v>
      </c>
      <c r="D19" s="212">
        <v>878788</v>
      </c>
      <c r="E19" s="212">
        <v>17954</v>
      </c>
      <c r="F19" s="212">
        <v>32132</v>
      </c>
      <c r="G19" s="212">
        <v>19</v>
      </c>
      <c r="H19" s="212">
        <v>910920</v>
      </c>
      <c r="I19" s="212">
        <v>17973</v>
      </c>
      <c r="J19" s="118"/>
    </row>
    <row r="20" spans="2:10">
      <c r="B20" s="118"/>
      <c r="C20" s="118"/>
      <c r="D20" s="213"/>
      <c r="E20" s="213"/>
      <c r="F20" s="213"/>
      <c r="G20" s="213"/>
      <c r="H20" s="212">
        <v>2235737</v>
      </c>
      <c r="I20" s="212">
        <v>17986</v>
      </c>
      <c r="J20" s="118"/>
    </row>
    <row r="21" spans="2:10">
      <c r="B21" s="118"/>
      <c r="C21" s="213"/>
      <c r="E21" s="118"/>
      <c r="F21" s="213"/>
      <c r="G21" s="118"/>
      <c r="J21" s="118"/>
    </row>
    <row r="22" spans="2:10">
      <c r="B22" s="120" t="s">
        <v>481</v>
      </c>
      <c r="C22" s="118"/>
      <c r="D22" s="118"/>
      <c r="E22" s="118"/>
      <c r="F22" s="118"/>
      <c r="G22" s="118"/>
      <c r="H22" s="118"/>
      <c r="I22" s="118"/>
      <c r="J22" s="118"/>
    </row>
    <row r="23" spans="2:10">
      <c r="B23" s="118"/>
      <c r="C23" s="118"/>
      <c r="D23" s="118"/>
      <c r="E23" s="118"/>
      <c r="F23" s="118"/>
      <c r="G23" s="118"/>
      <c r="H23" s="213"/>
      <c r="I23" s="213"/>
      <c r="J23" s="118"/>
    </row>
    <row r="24" spans="2:10" ht="38.25">
      <c r="B24" s="126" t="s">
        <v>233</v>
      </c>
      <c r="C24" s="126" t="s">
        <v>234</v>
      </c>
      <c r="D24" s="126" t="s">
        <v>294</v>
      </c>
      <c r="E24" s="118"/>
      <c r="F24" s="118"/>
    </row>
    <row r="25" spans="2:10">
      <c r="B25" s="122">
        <v>1</v>
      </c>
      <c r="C25" s="119" t="s">
        <v>375</v>
      </c>
      <c r="D25" s="214">
        <v>25.2697</v>
      </c>
      <c r="E25" s="118"/>
      <c r="F25" s="118"/>
    </row>
    <row r="26" spans="2:10">
      <c r="B26" s="122">
        <v>2</v>
      </c>
      <c r="C26" s="119" t="s">
        <v>376</v>
      </c>
      <c r="D26" s="214">
        <v>9.2889999999999997</v>
      </c>
      <c r="E26" s="118"/>
      <c r="F26" s="118"/>
    </row>
    <row r="27" spans="2:10">
      <c r="B27" s="122">
        <v>3</v>
      </c>
      <c r="C27" s="119" t="s">
        <v>379</v>
      </c>
      <c r="D27" s="214">
        <v>6.3635999999999999</v>
      </c>
      <c r="E27" s="118"/>
      <c r="F27" s="118"/>
    </row>
    <row r="28" spans="2:10">
      <c r="B28" s="122">
        <v>4</v>
      </c>
      <c r="C28" s="119" t="s">
        <v>377</v>
      </c>
      <c r="D28" s="214">
        <v>5.3163999999999998</v>
      </c>
      <c r="E28" s="118"/>
      <c r="F28" s="118"/>
      <c r="G28" s="250"/>
    </row>
    <row r="29" spans="2:10">
      <c r="B29" s="122">
        <v>5</v>
      </c>
      <c r="C29" s="119" t="s">
        <v>378</v>
      </c>
      <c r="D29" s="214">
        <v>4.9760999999999997</v>
      </c>
      <c r="E29" s="118"/>
      <c r="F29" s="118"/>
    </row>
    <row r="30" spans="2:10">
      <c r="B30" s="122">
        <v>6</v>
      </c>
      <c r="C30" s="119" t="s">
        <v>380</v>
      </c>
      <c r="D30" s="214">
        <v>3.5264000000000002</v>
      </c>
      <c r="E30" s="118"/>
      <c r="F30" s="118"/>
    </row>
    <row r="31" spans="2:10">
      <c r="B31" s="122">
        <v>7</v>
      </c>
      <c r="C31" s="119" t="s">
        <v>381</v>
      </c>
      <c r="D31" s="214">
        <v>2.2364000000000002</v>
      </c>
      <c r="E31" s="118"/>
      <c r="F31" s="118"/>
    </row>
    <row r="32" spans="2:10">
      <c r="B32" s="122">
        <v>8</v>
      </c>
      <c r="C32" s="119" t="s">
        <v>382</v>
      </c>
      <c r="D32" s="214">
        <v>1.1979</v>
      </c>
      <c r="E32" s="118"/>
      <c r="F32" s="118"/>
    </row>
    <row r="33" spans="2:8">
      <c r="B33" s="122">
        <v>9</v>
      </c>
      <c r="C33" s="119" t="s">
        <v>383</v>
      </c>
      <c r="D33" s="214">
        <v>0.61040000000000005</v>
      </c>
      <c r="E33" s="118"/>
      <c r="F33" s="118"/>
    </row>
    <row r="34" spans="2:8">
      <c r="B34" s="122">
        <v>10</v>
      </c>
      <c r="C34" s="119" t="s">
        <v>384</v>
      </c>
      <c r="D34" s="214">
        <v>0.44979999999999998</v>
      </c>
      <c r="E34" s="118"/>
      <c r="F34" s="118"/>
    </row>
    <row r="35" spans="2:8">
      <c r="B35" s="118"/>
      <c r="C35" s="118"/>
      <c r="D35" s="118"/>
      <c r="E35" s="118"/>
      <c r="F35" s="118"/>
    </row>
    <row r="36" spans="2:8">
      <c r="B36" s="118" t="s">
        <v>463</v>
      </c>
      <c r="C36" s="118"/>
      <c r="D36" s="118"/>
      <c r="E36" s="118"/>
      <c r="G36" s="118"/>
      <c r="H36" s="118"/>
    </row>
    <row r="37" spans="2:8">
      <c r="B37" s="121" t="s">
        <v>230</v>
      </c>
      <c r="C37" s="121"/>
      <c r="D37" s="121"/>
      <c r="E37" s="121"/>
      <c r="F37" s="118" t="s">
        <v>263</v>
      </c>
      <c r="G37" s="121"/>
      <c r="H37" s="121"/>
    </row>
    <row r="38" spans="2:8">
      <c r="B38" s="121"/>
      <c r="C38" s="121"/>
      <c r="D38" s="121"/>
      <c r="E38" s="121"/>
      <c r="G38" s="121"/>
      <c r="H38" s="121"/>
    </row>
    <row r="39" spans="2:8">
      <c r="B39" s="101" t="s">
        <v>456</v>
      </c>
      <c r="F39" s="118" t="s">
        <v>374</v>
      </c>
    </row>
  </sheetData>
  <sortState xmlns:xlrd2="http://schemas.microsoft.com/office/spreadsheetml/2017/richdata2" ref="C18:D27">
    <sortCondition descending="1" ref="D18:D27"/>
  </sortState>
  <dataConsolidate/>
  <mergeCells count="4">
    <mergeCell ref="G1:H1"/>
    <mergeCell ref="G3:H3"/>
    <mergeCell ref="B10:I10"/>
    <mergeCell ref="D3:E3"/>
  </mergeCells>
  <pageMargins left="0.7" right="0.7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Z462"/>
  <sheetViews>
    <sheetView topLeftCell="A109" zoomScale="80" zoomScaleNormal="80" workbookViewId="0">
      <selection sqref="A1:O140"/>
    </sheetView>
  </sheetViews>
  <sheetFormatPr defaultRowHeight="12.75"/>
  <cols>
    <col min="1" max="1" width="5.28515625" style="26" customWidth="1"/>
    <col min="2" max="2" width="80" style="60" customWidth="1"/>
    <col min="3" max="3" width="12.42578125" style="26" customWidth="1"/>
    <col min="4" max="4" width="14.7109375" style="26" customWidth="1"/>
    <col min="5" max="5" width="14" style="26" customWidth="1"/>
    <col min="6" max="6" width="14.42578125" style="27" customWidth="1"/>
    <col min="7" max="7" width="17.5703125" style="26" customWidth="1"/>
    <col min="8" max="8" width="15.42578125" style="26" customWidth="1"/>
    <col min="9" max="9" width="17.7109375" style="24" customWidth="1"/>
    <col min="10" max="10" width="15.28515625" style="26" customWidth="1"/>
    <col min="11" max="11" width="14.5703125" style="106" customWidth="1"/>
    <col min="12" max="12" width="22" style="26" customWidth="1"/>
    <col min="13" max="13" width="22" style="24" customWidth="1"/>
    <col min="14" max="14" width="20.42578125" style="26" customWidth="1"/>
    <col min="15" max="15" width="23.28515625" style="3" customWidth="1"/>
    <col min="16" max="16" width="5.5703125" style="3" customWidth="1"/>
    <col min="17" max="29" width="9.140625" style="3"/>
    <col min="30" max="16384" width="9.140625" style="26"/>
  </cols>
  <sheetData>
    <row r="1" spans="1:48">
      <c r="A1" s="412" t="s">
        <v>24</v>
      </c>
      <c r="B1" s="412"/>
      <c r="C1" s="70"/>
      <c r="D1" s="71" t="s">
        <v>88</v>
      </c>
      <c r="E1" s="70"/>
      <c r="F1" s="72"/>
      <c r="G1" s="70"/>
      <c r="H1" s="70"/>
      <c r="I1" s="73"/>
      <c r="J1" s="70"/>
      <c r="K1" s="146"/>
      <c r="L1" s="75"/>
      <c r="M1" s="76"/>
      <c r="N1" s="75"/>
      <c r="O1" s="146" t="s">
        <v>299</v>
      </c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68"/>
    </row>
    <row r="2" spans="1:48">
      <c r="A2" s="412" t="s">
        <v>25</v>
      </c>
      <c r="B2" s="412"/>
      <c r="C2" s="70"/>
      <c r="D2" s="71" t="s">
        <v>84</v>
      </c>
      <c r="E2" s="70"/>
      <c r="F2" s="72"/>
      <c r="G2" s="70"/>
      <c r="H2" s="70"/>
      <c r="I2" s="73"/>
      <c r="J2" s="70"/>
      <c r="K2" s="74"/>
      <c r="L2" s="77"/>
      <c r="M2" s="78"/>
      <c r="N2" s="77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68"/>
    </row>
    <row r="3" spans="1:48">
      <c r="A3" s="412" t="s">
        <v>26</v>
      </c>
      <c r="B3" s="412"/>
      <c r="C3" s="70"/>
      <c r="D3" s="71" t="s">
        <v>89</v>
      </c>
      <c r="E3" s="70"/>
      <c r="F3" s="72"/>
      <c r="G3" s="70"/>
      <c r="H3" s="70"/>
      <c r="I3" s="73"/>
      <c r="J3" s="70"/>
      <c r="K3" s="74"/>
      <c r="L3" s="77"/>
      <c r="M3" s="78"/>
      <c r="N3" s="178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68"/>
    </row>
    <row r="4" spans="1:48">
      <c r="A4" s="412" t="s">
        <v>27</v>
      </c>
      <c r="B4" s="412"/>
      <c r="C4" s="70"/>
      <c r="D4" s="143" t="s">
        <v>90</v>
      </c>
      <c r="E4" s="70"/>
      <c r="F4" s="72"/>
      <c r="G4" s="70"/>
      <c r="H4" s="70"/>
      <c r="I4" s="73"/>
      <c r="J4" s="70"/>
      <c r="K4" s="74"/>
      <c r="L4" s="77"/>
      <c r="M4" s="79" t="s">
        <v>91</v>
      </c>
      <c r="N4" s="79">
        <v>12490413.01</v>
      </c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68"/>
    </row>
    <row r="5" spans="1:48">
      <c r="A5" s="412" t="s">
        <v>28</v>
      </c>
      <c r="B5" s="412"/>
      <c r="C5" s="70"/>
      <c r="D5" s="144" t="s">
        <v>90</v>
      </c>
      <c r="E5" s="70"/>
      <c r="F5" s="72"/>
      <c r="G5" s="70"/>
      <c r="H5" s="70"/>
      <c r="I5" s="73"/>
      <c r="J5" s="70"/>
      <c r="K5" s="74"/>
      <c r="L5" s="77"/>
      <c r="M5" s="78"/>
      <c r="N5" s="79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68"/>
    </row>
    <row r="6" spans="1:48">
      <c r="A6" s="412" t="s">
        <v>29</v>
      </c>
      <c r="B6" s="412"/>
      <c r="C6" s="70"/>
      <c r="D6" s="145" t="s">
        <v>85</v>
      </c>
      <c r="E6" s="70"/>
      <c r="F6" s="72"/>
      <c r="G6" s="70"/>
      <c r="H6" s="70"/>
      <c r="I6" s="73"/>
      <c r="J6" s="80"/>
      <c r="K6" s="81"/>
      <c r="L6" s="77"/>
      <c r="M6" s="78"/>
      <c r="N6" s="179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68"/>
    </row>
    <row r="7" spans="1:48">
      <c r="A7" s="417" t="s">
        <v>473</v>
      </c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77"/>
      <c r="M7" s="78"/>
      <c r="N7" s="323"/>
      <c r="O7" s="180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68"/>
    </row>
    <row r="8" spans="1:48">
      <c r="A8" s="70"/>
      <c r="B8" s="82"/>
      <c r="C8" s="70"/>
      <c r="D8" s="70"/>
      <c r="E8" s="70"/>
      <c r="F8" s="72"/>
      <c r="G8" s="70"/>
      <c r="H8" s="70"/>
      <c r="I8" s="73"/>
      <c r="J8" s="75"/>
      <c r="K8" s="83"/>
      <c r="L8" s="77"/>
      <c r="M8" s="78"/>
      <c r="N8" s="18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68"/>
    </row>
    <row r="9" spans="1:48" ht="14.25" thickBot="1">
      <c r="A9" s="418"/>
      <c r="B9" s="418"/>
      <c r="C9" s="418"/>
      <c r="D9" s="418"/>
      <c r="E9" s="418"/>
      <c r="F9" s="418"/>
      <c r="G9" s="418"/>
      <c r="H9" s="418"/>
      <c r="I9" s="418"/>
      <c r="J9" s="418"/>
      <c r="K9" s="419"/>
      <c r="L9" s="77"/>
      <c r="M9" s="78"/>
      <c r="N9" s="77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68"/>
    </row>
    <row r="10" spans="1:48" ht="63">
      <c r="A10" s="129" t="s">
        <v>92</v>
      </c>
      <c r="B10" s="130" t="s">
        <v>82</v>
      </c>
      <c r="C10" s="130" t="s">
        <v>23</v>
      </c>
      <c r="D10" s="130" t="s">
        <v>46</v>
      </c>
      <c r="E10" s="130" t="s">
        <v>93</v>
      </c>
      <c r="F10" s="131" t="s">
        <v>94</v>
      </c>
      <c r="G10" s="130" t="s">
        <v>47</v>
      </c>
      <c r="H10" s="130" t="s">
        <v>95</v>
      </c>
      <c r="I10" s="132" t="s">
        <v>96</v>
      </c>
      <c r="J10" s="130" t="s">
        <v>48</v>
      </c>
      <c r="K10" s="133" t="s">
        <v>97</v>
      </c>
      <c r="L10" s="133" t="s">
        <v>148</v>
      </c>
      <c r="M10" s="133" t="s">
        <v>98</v>
      </c>
      <c r="N10" s="133" t="s">
        <v>99</v>
      </c>
      <c r="O10" s="133" t="s">
        <v>100</v>
      </c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68"/>
    </row>
    <row r="11" spans="1:48" ht="15">
      <c r="A11" s="91">
        <v>1</v>
      </c>
      <c r="B11" s="88">
        <v>2</v>
      </c>
      <c r="C11" s="87">
        <v>3</v>
      </c>
      <c r="D11" s="87">
        <v>4</v>
      </c>
      <c r="E11" s="87">
        <v>5</v>
      </c>
      <c r="F11" s="87" t="s">
        <v>277</v>
      </c>
      <c r="G11" s="87">
        <v>7</v>
      </c>
      <c r="H11" s="87">
        <v>8</v>
      </c>
      <c r="I11" s="87" t="s">
        <v>278</v>
      </c>
      <c r="J11" s="87">
        <v>10</v>
      </c>
      <c r="K11" s="89">
        <v>11</v>
      </c>
      <c r="L11" s="87">
        <v>12</v>
      </c>
      <c r="M11" s="87">
        <v>13</v>
      </c>
      <c r="N11" s="87">
        <v>14</v>
      </c>
      <c r="O11" s="92">
        <v>15</v>
      </c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68"/>
    </row>
    <row r="12" spans="1:48" s="154" customFormat="1">
      <c r="A12" s="413" t="s">
        <v>101</v>
      </c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5"/>
      <c r="M12" s="415"/>
      <c r="N12" s="415"/>
      <c r="O12" s="416"/>
    </row>
    <row r="13" spans="1:48">
      <c r="A13" s="420" t="s">
        <v>102</v>
      </c>
      <c r="B13" s="421"/>
      <c r="C13" s="421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2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68"/>
    </row>
    <row r="14" spans="1:48">
      <c r="A14" s="93">
        <v>1</v>
      </c>
      <c r="B14" s="60" t="s">
        <v>389</v>
      </c>
      <c r="C14" s="26" t="s">
        <v>332</v>
      </c>
      <c r="D14" s="25">
        <v>63457358</v>
      </c>
      <c r="E14" s="25">
        <v>134160</v>
      </c>
      <c r="F14" s="207">
        <v>2.1141756327138612E-3</v>
      </c>
      <c r="G14" s="27">
        <v>69.930351064663427</v>
      </c>
      <c r="H14" s="24">
        <v>14.9002</v>
      </c>
      <c r="I14" s="24">
        <v>1999010.8319999999</v>
      </c>
      <c r="J14" s="211">
        <v>0.16004361348176108</v>
      </c>
      <c r="K14" s="106" t="s">
        <v>333</v>
      </c>
      <c r="L14" s="297">
        <v>1.0043613481761082E-2</v>
      </c>
      <c r="M14" s="204">
        <v>125448.88</v>
      </c>
      <c r="N14" s="268">
        <v>45504</v>
      </c>
      <c r="O14" s="253">
        <v>45869</v>
      </c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68"/>
    </row>
    <row r="15" spans="1:48">
      <c r="A15" s="93">
        <v>2</v>
      </c>
      <c r="B15" s="60" t="s">
        <v>390</v>
      </c>
      <c r="C15" s="26" t="s">
        <v>335</v>
      </c>
      <c r="D15" s="25">
        <v>2422303</v>
      </c>
      <c r="E15" s="25">
        <v>58730</v>
      </c>
      <c r="F15" s="207">
        <v>2.4245521720445379E-2</v>
      </c>
      <c r="G15" s="27">
        <v>46.600423974118847</v>
      </c>
      <c r="H15" s="24">
        <v>4.07</v>
      </c>
      <c r="I15" s="24">
        <v>239031.1</v>
      </c>
      <c r="J15" s="211">
        <v>1.9137165425084691E-2</v>
      </c>
      <c r="K15" s="106" t="s">
        <v>336</v>
      </c>
      <c r="L15" s="211"/>
      <c r="M15" s="204"/>
      <c r="N15" s="269"/>
      <c r="O15" s="253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68"/>
    </row>
    <row r="16" spans="1:48">
      <c r="A16" s="93">
        <v>3</v>
      </c>
      <c r="B16" s="60" t="s">
        <v>391</v>
      </c>
      <c r="C16" s="26" t="s">
        <v>337</v>
      </c>
      <c r="D16" s="25">
        <v>1941077</v>
      </c>
      <c r="E16" s="25">
        <v>82516</v>
      </c>
      <c r="F16" s="207">
        <v>4.25104207612578E-2</v>
      </c>
      <c r="G16" s="27">
        <v>26.661495952300161</v>
      </c>
      <c r="H16" s="24">
        <v>7.3999999999999996E-2</v>
      </c>
      <c r="I16" s="24">
        <v>6106.1839999999993</v>
      </c>
      <c r="J16" s="211">
        <v>4.8886966308570447E-4</v>
      </c>
      <c r="K16" s="106" t="s">
        <v>336</v>
      </c>
      <c r="L16" s="211"/>
      <c r="M16" s="204"/>
      <c r="N16" s="269"/>
      <c r="O16" s="253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68"/>
    </row>
    <row r="17" spans="1:48">
      <c r="A17" s="93">
        <v>4</v>
      </c>
      <c r="B17" s="60" t="s">
        <v>392</v>
      </c>
      <c r="C17" s="26" t="s">
        <v>338</v>
      </c>
      <c r="D17" s="25">
        <v>17657682</v>
      </c>
      <c r="E17" s="25">
        <v>111507</v>
      </c>
      <c r="F17" s="207">
        <v>6.3149285393179011E-3</v>
      </c>
      <c r="G17" s="27">
        <v>26.863377904526175</v>
      </c>
      <c r="H17" s="24">
        <v>2.7562000000000002</v>
      </c>
      <c r="I17" s="24">
        <v>307335.59340000001</v>
      </c>
      <c r="J17" s="211">
        <v>2.4605719054601544E-2</v>
      </c>
      <c r="K17" s="106" t="s">
        <v>333</v>
      </c>
      <c r="L17" s="211"/>
      <c r="M17" s="272"/>
      <c r="N17" s="269"/>
      <c r="O17" s="253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68"/>
    </row>
    <row r="18" spans="1:48">
      <c r="A18" s="93">
        <v>5</v>
      </c>
      <c r="B18" s="60" t="s">
        <v>393</v>
      </c>
      <c r="C18" s="26" t="s">
        <v>339</v>
      </c>
      <c r="D18" s="25">
        <v>1395690</v>
      </c>
      <c r="E18" s="25">
        <v>3000</v>
      </c>
      <c r="F18" s="207">
        <v>2.1494744534961202E-3</v>
      </c>
      <c r="G18" s="291">
        <v>13.2</v>
      </c>
      <c r="H18" s="24">
        <v>12.82</v>
      </c>
      <c r="I18" s="24">
        <v>38460</v>
      </c>
      <c r="J18" s="211">
        <v>3.0791615913107425E-3</v>
      </c>
      <c r="K18" s="106" t="s">
        <v>336</v>
      </c>
      <c r="L18" s="211"/>
      <c r="M18" s="204"/>
      <c r="N18" s="269"/>
      <c r="O18" s="253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68"/>
    </row>
    <row r="19" spans="1:48">
      <c r="A19" s="93">
        <v>6</v>
      </c>
      <c r="B19" s="60" t="s">
        <v>394</v>
      </c>
      <c r="C19" s="26" t="s">
        <v>340</v>
      </c>
      <c r="D19" s="25">
        <v>890633</v>
      </c>
      <c r="E19" s="25">
        <v>22240</v>
      </c>
      <c r="F19" s="207">
        <v>2.49710037692293E-2</v>
      </c>
      <c r="G19" s="27">
        <v>12.268547661870503</v>
      </c>
      <c r="H19" s="249">
        <v>0.3</v>
      </c>
      <c r="I19" s="24">
        <v>6672</v>
      </c>
      <c r="J19" s="211">
        <v>5.3416968635531137E-4</v>
      </c>
      <c r="K19" s="106" t="s">
        <v>336</v>
      </c>
      <c r="L19" s="211"/>
      <c r="M19" s="204"/>
      <c r="N19" s="269"/>
      <c r="O19" s="253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68"/>
    </row>
    <row r="20" spans="1:48">
      <c r="A20" s="93">
        <v>7</v>
      </c>
      <c r="B20" s="60" t="s">
        <v>395</v>
      </c>
      <c r="C20" s="26" t="s">
        <v>341</v>
      </c>
      <c r="D20" s="25">
        <v>31506541</v>
      </c>
      <c r="E20" s="25">
        <v>74929</v>
      </c>
      <c r="F20" s="207">
        <v>2.3782045766306114E-3</v>
      </c>
      <c r="G20" s="27">
        <v>107.45190139999198</v>
      </c>
      <c r="H20" s="24">
        <v>11.195499999999999</v>
      </c>
      <c r="I20" s="24">
        <v>838867.61949999991</v>
      </c>
      <c r="J20" s="211">
        <v>6.7160919244895326E-2</v>
      </c>
      <c r="K20" s="106" t="s">
        <v>333</v>
      </c>
      <c r="L20" s="211"/>
      <c r="M20" s="204"/>
      <c r="N20" s="269"/>
      <c r="O20" s="253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68"/>
    </row>
    <row r="21" spans="1:48">
      <c r="A21" s="93">
        <v>8</v>
      </c>
      <c r="B21" s="60" t="s">
        <v>396</v>
      </c>
      <c r="C21" s="26" t="s">
        <v>342</v>
      </c>
      <c r="D21" s="25">
        <v>31586325</v>
      </c>
      <c r="E21" s="25">
        <v>284520</v>
      </c>
      <c r="F21" s="207">
        <v>9.0076955771207952E-3</v>
      </c>
      <c r="G21" s="27">
        <v>54.708620835090684</v>
      </c>
      <c r="H21" s="24">
        <v>4.33</v>
      </c>
      <c r="I21" s="24">
        <v>1231971.6000000001</v>
      </c>
      <c r="J21" s="211">
        <v>9.8633375774977688E-2</v>
      </c>
      <c r="K21" s="106" t="s">
        <v>336</v>
      </c>
      <c r="L21" s="211"/>
      <c r="M21" s="204"/>
      <c r="N21" s="269"/>
      <c r="O21" s="253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68"/>
    </row>
    <row r="22" spans="1:48">
      <c r="A22" s="93">
        <v>9</v>
      </c>
      <c r="B22" s="60" t="s">
        <v>397</v>
      </c>
      <c r="C22" s="26" t="s">
        <v>343</v>
      </c>
      <c r="D22" s="25">
        <v>226879</v>
      </c>
      <c r="E22" s="25">
        <v>22000</v>
      </c>
      <c r="F22" s="207">
        <v>9.6967987341270018E-2</v>
      </c>
      <c r="G22" s="27">
        <v>7.8239418181818179</v>
      </c>
      <c r="H22" s="24">
        <v>1.06</v>
      </c>
      <c r="I22" s="24">
        <v>23320</v>
      </c>
      <c r="J22" s="211">
        <v>1.8670319373210221E-3</v>
      </c>
      <c r="K22" s="106" t="s">
        <v>336</v>
      </c>
      <c r="L22" s="211"/>
      <c r="M22" s="204"/>
      <c r="N22" s="269"/>
      <c r="O22" s="253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68"/>
    </row>
    <row r="23" spans="1:48">
      <c r="A23" s="93">
        <v>10</v>
      </c>
      <c r="B23" s="60" t="s">
        <v>398</v>
      </c>
      <c r="C23" s="26" t="s">
        <v>344</v>
      </c>
      <c r="D23" s="25">
        <v>16926</v>
      </c>
      <c r="E23" s="25">
        <v>150</v>
      </c>
      <c r="F23" s="207">
        <v>8.8621056362991855E-3</v>
      </c>
      <c r="G23" s="27">
        <v>463.3843333333333</v>
      </c>
      <c r="H23" s="24">
        <v>289.04000000000002</v>
      </c>
      <c r="I23" s="24">
        <v>43356</v>
      </c>
      <c r="J23" s="211">
        <v>3.471142224463561E-3</v>
      </c>
      <c r="K23" s="106" t="s">
        <v>336</v>
      </c>
      <c r="L23" s="211"/>
      <c r="M23" s="204"/>
      <c r="N23" s="269"/>
      <c r="O23" s="253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68"/>
    </row>
    <row r="24" spans="1:48">
      <c r="A24" s="93">
        <v>11</v>
      </c>
      <c r="B24" s="60" t="s">
        <v>399</v>
      </c>
      <c r="C24" s="26" t="s">
        <v>347</v>
      </c>
      <c r="D24" s="25">
        <v>23787671</v>
      </c>
      <c r="E24" s="25">
        <v>26071</v>
      </c>
      <c r="F24" s="207">
        <v>1.0959879174384075E-3</v>
      </c>
      <c r="G24" s="27">
        <v>0.65300000000000002</v>
      </c>
      <c r="H24" s="24">
        <v>0.4</v>
      </c>
      <c r="I24" s="24">
        <v>10428.400000000001</v>
      </c>
      <c r="J24" s="211">
        <v>8.3491234370319681E-4</v>
      </c>
      <c r="K24" s="106" t="s">
        <v>333</v>
      </c>
      <c r="L24" s="211"/>
      <c r="M24" s="204"/>
      <c r="N24" s="269"/>
      <c r="O24" s="253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68"/>
    </row>
    <row r="25" spans="1:48">
      <c r="A25" s="93">
        <v>12</v>
      </c>
      <c r="B25" s="60" t="s">
        <v>400</v>
      </c>
      <c r="C25" s="26" t="s">
        <v>348</v>
      </c>
      <c r="D25" s="25">
        <v>11104166</v>
      </c>
      <c r="E25" s="25">
        <v>320160</v>
      </c>
      <c r="F25" s="207">
        <v>2.8832421993691376E-2</v>
      </c>
      <c r="G25" s="27">
        <v>0.55960946216411878</v>
      </c>
      <c r="H25" s="24">
        <v>0.23</v>
      </c>
      <c r="I25" s="24">
        <v>73636.800000000003</v>
      </c>
      <c r="J25" s="211">
        <v>5.895465581566066E-3</v>
      </c>
      <c r="K25" s="106" t="s">
        <v>336</v>
      </c>
      <c r="L25" s="211"/>
      <c r="M25" s="204"/>
      <c r="N25" s="269"/>
      <c r="O25" s="253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68"/>
    </row>
    <row r="26" spans="1:48">
      <c r="A26" s="93">
        <v>13</v>
      </c>
      <c r="B26" s="60" t="s">
        <v>401</v>
      </c>
      <c r="C26" s="26" t="s">
        <v>349</v>
      </c>
      <c r="D26" s="25">
        <v>441955312</v>
      </c>
      <c r="E26" s="25">
        <v>1153506</v>
      </c>
      <c r="F26" s="207">
        <v>2.6100059636798754E-3</v>
      </c>
      <c r="G26" s="27">
        <v>0.37560037197337087</v>
      </c>
      <c r="H26" s="24">
        <v>0.33289999999999997</v>
      </c>
      <c r="I26" s="24">
        <v>384002.14739999996</v>
      </c>
      <c r="J26" s="211">
        <v>3.0743750994667866E-2</v>
      </c>
      <c r="K26" s="106" t="s">
        <v>336</v>
      </c>
      <c r="L26" s="211"/>
      <c r="M26" s="204"/>
      <c r="N26" s="268"/>
      <c r="O26" s="253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68"/>
    </row>
    <row r="27" spans="1:48">
      <c r="A27" s="93">
        <v>14</v>
      </c>
      <c r="B27" s="60" t="s">
        <v>402</v>
      </c>
      <c r="C27" s="26" t="s">
        <v>350</v>
      </c>
      <c r="D27" s="25">
        <v>567159202</v>
      </c>
      <c r="E27" s="25">
        <v>61039</v>
      </c>
      <c r="F27" s="207">
        <v>1.0762233916818298E-4</v>
      </c>
      <c r="G27" s="27">
        <v>1.9737091186958735</v>
      </c>
      <c r="H27" s="24">
        <v>0.47199999999999998</v>
      </c>
      <c r="I27" s="24">
        <v>28810.407999999999</v>
      </c>
      <c r="J27" s="211">
        <v>2.3066017094017614E-3</v>
      </c>
      <c r="K27" s="106" t="s">
        <v>336</v>
      </c>
      <c r="L27" s="211"/>
      <c r="M27" s="204"/>
      <c r="N27" s="268"/>
      <c r="O27" s="270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68"/>
    </row>
    <row r="28" spans="1:48">
      <c r="A28" s="93">
        <v>15</v>
      </c>
      <c r="B28" s="60" t="s">
        <v>403</v>
      </c>
      <c r="C28" s="26" t="s">
        <v>351</v>
      </c>
      <c r="D28" s="25">
        <v>35655181</v>
      </c>
      <c r="E28" s="25">
        <v>710000</v>
      </c>
      <c r="F28" s="207">
        <v>1.9912954585758518E-2</v>
      </c>
      <c r="G28" s="27">
        <v>0.67</v>
      </c>
      <c r="H28" s="24">
        <v>0.1</v>
      </c>
      <c r="I28" s="24">
        <v>71000</v>
      </c>
      <c r="J28" s="211">
        <v>5.6843596719465088E-3</v>
      </c>
      <c r="K28" s="216" t="s">
        <v>336</v>
      </c>
      <c r="L28" s="211"/>
      <c r="M28" s="204"/>
      <c r="N28" s="268"/>
      <c r="O28" s="271"/>
      <c r="P28" s="7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68"/>
    </row>
    <row r="29" spans="1:48">
      <c r="A29" s="93">
        <v>16</v>
      </c>
      <c r="B29" s="60" t="s">
        <v>352</v>
      </c>
      <c r="C29" s="26" t="s">
        <v>353</v>
      </c>
      <c r="D29" s="25">
        <v>108393599</v>
      </c>
      <c r="E29" s="25">
        <v>17500</v>
      </c>
      <c r="F29" s="207">
        <v>1.6144864790401507E-4</v>
      </c>
      <c r="G29" s="27">
        <v>6.0000000000000005E-2</v>
      </c>
      <c r="H29" s="24">
        <v>0.06</v>
      </c>
      <c r="I29" s="24">
        <v>1050</v>
      </c>
      <c r="J29" s="211">
        <v>8.4064474021744139E-5</v>
      </c>
      <c r="K29" s="216" t="s">
        <v>336</v>
      </c>
      <c r="L29" s="211"/>
      <c r="M29" s="204"/>
      <c r="N29" s="268"/>
      <c r="O29" s="270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68"/>
    </row>
    <row r="30" spans="1:48">
      <c r="A30" s="93">
        <v>17</v>
      </c>
      <c r="B30" s="60" t="s">
        <v>366</v>
      </c>
      <c r="C30" s="26" t="s">
        <v>367</v>
      </c>
      <c r="D30" s="25">
        <v>38486953</v>
      </c>
      <c r="E30" s="25">
        <v>3792</v>
      </c>
      <c r="F30" s="207">
        <v>9.8526895594982532E-5</v>
      </c>
      <c r="G30" s="27">
        <v>0.2</v>
      </c>
      <c r="H30" s="24">
        <v>0.27489999999999998</v>
      </c>
      <c r="I30" s="24">
        <v>1042.4207999999999</v>
      </c>
      <c r="J30" s="211">
        <v>8.345767262983403E-5</v>
      </c>
      <c r="K30" s="216" t="s">
        <v>336</v>
      </c>
      <c r="L30" s="211"/>
      <c r="M30" s="204"/>
      <c r="N30" s="268"/>
      <c r="O30" s="270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68"/>
    </row>
    <row r="31" spans="1:48">
      <c r="A31" s="93">
        <v>18</v>
      </c>
      <c r="B31" s="60" t="s">
        <v>368</v>
      </c>
      <c r="C31" s="26" t="s">
        <v>369</v>
      </c>
      <c r="D31" s="25">
        <v>102354487</v>
      </c>
      <c r="E31" s="25">
        <v>4912</v>
      </c>
      <c r="F31" s="207">
        <v>4.7990079809593497E-5</v>
      </c>
      <c r="G31" s="27">
        <v>0.315</v>
      </c>
      <c r="H31" s="24">
        <v>0.38579999999999998</v>
      </c>
      <c r="I31" s="24">
        <v>1895.0495999999998</v>
      </c>
      <c r="J31" s="211">
        <v>1.5172033130392057E-4</v>
      </c>
      <c r="K31" s="216" t="s">
        <v>336</v>
      </c>
      <c r="L31" s="211"/>
      <c r="M31" s="204"/>
      <c r="O31" s="94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68"/>
    </row>
    <row r="32" spans="1:48">
      <c r="A32" s="93">
        <v>19</v>
      </c>
      <c r="B32" s="60" t="s">
        <v>370</v>
      </c>
      <c r="C32" s="26" t="s">
        <v>371</v>
      </c>
      <c r="D32" s="25">
        <v>379959879</v>
      </c>
      <c r="E32" s="25">
        <v>4460</v>
      </c>
      <c r="F32" s="207">
        <v>1.1738081430434397E-5</v>
      </c>
      <c r="G32" s="27">
        <v>3.0999999999999996E-2</v>
      </c>
      <c r="H32" s="24">
        <v>0.04</v>
      </c>
      <c r="I32" s="24">
        <v>178.4</v>
      </c>
      <c r="J32" s="211">
        <v>1.4282954443313481E-5</v>
      </c>
      <c r="K32" s="106" t="s">
        <v>336</v>
      </c>
      <c r="L32" s="211"/>
      <c r="M32" s="204"/>
      <c r="O32" s="94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68"/>
    </row>
    <row r="33" spans="1:48">
      <c r="A33" s="93">
        <v>20</v>
      </c>
      <c r="B33" s="60" t="s">
        <v>372</v>
      </c>
      <c r="C33" s="26" t="s">
        <v>373</v>
      </c>
      <c r="D33" s="25">
        <v>491383755</v>
      </c>
      <c r="E33" s="25">
        <v>40398</v>
      </c>
      <c r="F33" s="207">
        <v>8.2212730048432316E-5</v>
      </c>
      <c r="G33" s="27">
        <v>1.62</v>
      </c>
      <c r="H33" s="24">
        <v>1.1059000000000001</v>
      </c>
      <c r="I33" s="24">
        <v>44676.148200000003</v>
      </c>
      <c r="J33" s="211">
        <v>3.5768351426195156E-3</v>
      </c>
      <c r="K33" s="106" t="s">
        <v>333</v>
      </c>
      <c r="L33" s="211"/>
      <c r="M33" s="204"/>
      <c r="O33" s="94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68"/>
    </row>
    <row r="34" spans="1:48">
      <c r="A34" s="186" t="s">
        <v>103</v>
      </c>
      <c r="B34" s="187"/>
      <c r="C34" s="187"/>
      <c r="D34" s="187"/>
      <c r="E34" s="187"/>
      <c r="F34" s="187"/>
      <c r="G34" s="189">
        <v>42779758.810811296</v>
      </c>
      <c r="H34" s="187"/>
      <c r="I34" s="189">
        <v>5350850.7028999999</v>
      </c>
      <c r="J34" s="187"/>
      <c r="K34" s="187"/>
      <c r="L34" s="187"/>
      <c r="M34" s="189">
        <v>125448.88</v>
      </c>
      <c r="N34" s="187"/>
      <c r="O34" s="188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68"/>
    </row>
    <row r="35" spans="1:48">
      <c r="A35" s="394" t="s">
        <v>104</v>
      </c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6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68"/>
    </row>
    <row r="36" spans="1:48">
      <c r="A36" s="93">
        <v>1</v>
      </c>
      <c r="B36" s="60" t="s">
        <v>404</v>
      </c>
      <c r="C36" s="26" t="s">
        <v>345</v>
      </c>
      <c r="D36" s="26">
        <v>3610331</v>
      </c>
      <c r="E36" s="25">
        <v>11041</v>
      </c>
      <c r="F36" s="207">
        <v>3.058168350768946E-3</v>
      </c>
      <c r="G36" s="27">
        <v>1.9857802735259487</v>
      </c>
      <c r="H36" s="24">
        <v>0.56999999999999995</v>
      </c>
      <c r="I36" s="24">
        <v>6293.37</v>
      </c>
      <c r="J36" s="211">
        <v>5.0385603702307038E-4</v>
      </c>
      <c r="K36" s="106" t="s">
        <v>336</v>
      </c>
      <c r="O36" s="94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68"/>
    </row>
    <row r="37" spans="1:48">
      <c r="A37" s="93">
        <v>2</v>
      </c>
      <c r="B37" s="60" t="s">
        <v>405</v>
      </c>
      <c r="C37" s="26" t="s">
        <v>346</v>
      </c>
      <c r="D37" s="26">
        <v>4926930</v>
      </c>
      <c r="E37" s="25">
        <v>150772</v>
      </c>
      <c r="F37" s="207">
        <v>3.0601611957141669E-2</v>
      </c>
      <c r="G37" s="27">
        <v>4.1536757488127769</v>
      </c>
      <c r="H37" s="24">
        <v>0.85</v>
      </c>
      <c r="I37" s="24">
        <v>128156.2</v>
      </c>
      <c r="J37" s="211">
        <v>1.0260365281548044E-2</v>
      </c>
      <c r="K37" s="106" t="s">
        <v>336</v>
      </c>
      <c r="O37" s="94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68"/>
    </row>
    <row r="38" spans="1:48">
      <c r="A38" s="186" t="s">
        <v>105</v>
      </c>
      <c r="B38" s="187"/>
      <c r="C38" s="187"/>
      <c r="D38" s="187"/>
      <c r="E38" s="187"/>
      <c r="F38" s="187"/>
      <c r="G38" s="189">
        <v>648183</v>
      </c>
      <c r="H38" s="187"/>
      <c r="I38" s="189">
        <v>134449.57</v>
      </c>
      <c r="J38" s="187"/>
      <c r="K38" s="187"/>
      <c r="L38" s="187"/>
      <c r="M38" s="189">
        <v>0</v>
      </c>
      <c r="N38" s="187"/>
      <c r="O38" s="188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68"/>
    </row>
    <row r="39" spans="1:48">
      <c r="A39" s="394" t="s">
        <v>106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6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68"/>
    </row>
    <row r="40" spans="1:48">
      <c r="A40" s="394" t="s">
        <v>107</v>
      </c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6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68"/>
    </row>
    <row r="41" spans="1:48">
      <c r="A41" s="93"/>
      <c r="O41" s="94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68"/>
    </row>
    <row r="42" spans="1:48">
      <c r="A42" s="93"/>
      <c r="O42" s="94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68"/>
    </row>
    <row r="43" spans="1:48">
      <c r="A43" s="400" t="s">
        <v>78</v>
      </c>
      <c r="B43" s="401"/>
      <c r="C43" s="401"/>
      <c r="D43" s="401"/>
      <c r="E43" s="401"/>
      <c r="F43" s="401"/>
      <c r="G43" s="401"/>
      <c r="H43" s="401"/>
      <c r="I43" s="401"/>
      <c r="J43" s="401"/>
      <c r="K43" s="401"/>
      <c r="L43" s="401"/>
      <c r="M43" s="401"/>
      <c r="N43" s="401"/>
      <c r="O43" s="402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68"/>
    </row>
    <row r="44" spans="1:48">
      <c r="A44" s="394" t="s">
        <v>108</v>
      </c>
      <c r="B44" s="395"/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  <c r="O44" s="396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68"/>
    </row>
    <row r="45" spans="1:48">
      <c r="A45" s="93"/>
      <c r="O45" s="94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68"/>
    </row>
    <row r="46" spans="1:48">
      <c r="A46" s="93"/>
      <c r="O46" s="94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68"/>
    </row>
    <row r="47" spans="1:48">
      <c r="A47" s="394" t="s">
        <v>109</v>
      </c>
      <c r="B47" s="395"/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6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68"/>
    </row>
    <row r="48" spans="1:48">
      <c r="A48" s="394" t="s">
        <v>110</v>
      </c>
      <c r="B48" s="395"/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  <c r="O48" s="396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68"/>
    </row>
    <row r="49" spans="1:52" ht="13.5" thickBot="1">
      <c r="A49" s="400" t="s">
        <v>111</v>
      </c>
      <c r="B49" s="423"/>
      <c r="G49" s="190">
        <v>43427941.810811296</v>
      </c>
      <c r="I49" s="190">
        <v>5485300.2729000002</v>
      </c>
      <c r="M49" s="190">
        <v>125448.88</v>
      </c>
      <c r="O49" s="94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6"/>
      <c r="AE49" s="86"/>
      <c r="AF49" s="86"/>
      <c r="AG49" s="86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68"/>
    </row>
    <row r="50" spans="1:52" ht="63">
      <c r="A50" s="129" t="s">
        <v>92</v>
      </c>
      <c r="B50" s="130" t="s">
        <v>82</v>
      </c>
      <c r="C50" s="130" t="s">
        <v>23</v>
      </c>
      <c r="D50" s="130" t="s">
        <v>46</v>
      </c>
      <c r="E50" s="130" t="s">
        <v>93</v>
      </c>
      <c r="F50" s="131" t="s">
        <v>94</v>
      </c>
      <c r="G50" s="130" t="s">
        <v>47</v>
      </c>
      <c r="H50" s="130" t="s">
        <v>95</v>
      </c>
      <c r="I50" s="132" t="s">
        <v>96</v>
      </c>
      <c r="J50" s="130" t="s">
        <v>48</v>
      </c>
      <c r="K50" s="133" t="s">
        <v>97</v>
      </c>
      <c r="L50" s="130" t="s">
        <v>148</v>
      </c>
      <c r="M50" s="132" t="s">
        <v>98</v>
      </c>
      <c r="N50" s="130" t="s">
        <v>99</v>
      </c>
      <c r="O50" s="134" t="s">
        <v>100</v>
      </c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68"/>
    </row>
    <row r="51" spans="1:52" ht="15">
      <c r="A51" s="91">
        <v>1</v>
      </c>
      <c r="B51" s="88">
        <v>2</v>
      </c>
      <c r="C51" s="87">
        <v>3</v>
      </c>
      <c r="D51" s="87">
        <v>4</v>
      </c>
      <c r="E51" s="87">
        <v>5</v>
      </c>
      <c r="F51" s="87" t="s">
        <v>277</v>
      </c>
      <c r="G51" s="87">
        <v>7</v>
      </c>
      <c r="H51" s="87">
        <v>8</v>
      </c>
      <c r="I51" s="87" t="s">
        <v>278</v>
      </c>
      <c r="J51" s="87">
        <v>10</v>
      </c>
      <c r="K51" s="89">
        <v>11</v>
      </c>
      <c r="L51" s="87">
        <v>12</v>
      </c>
      <c r="M51" s="87">
        <v>13</v>
      </c>
      <c r="N51" s="87">
        <v>14</v>
      </c>
      <c r="O51" s="92">
        <v>15</v>
      </c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69"/>
      <c r="AW51" s="28"/>
      <c r="AX51" s="28"/>
      <c r="AY51" s="28"/>
      <c r="AZ51" s="28"/>
    </row>
    <row r="52" spans="1:52" s="154" customFormat="1" ht="12.75" customHeight="1">
      <c r="A52" s="413" t="s">
        <v>112</v>
      </c>
      <c r="B52" s="414"/>
      <c r="C52" s="414"/>
      <c r="D52" s="414"/>
      <c r="E52" s="414"/>
      <c r="F52" s="414"/>
      <c r="G52" s="414"/>
      <c r="H52" s="414"/>
      <c r="I52" s="414"/>
      <c r="J52" s="414"/>
      <c r="K52" s="414"/>
      <c r="L52" s="415"/>
      <c r="M52" s="415"/>
      <c r="N52" s="415"/>
      <c r="O52" s="416"/>
    </row>
    <row r="53" spans="1:52">
      <c r="A53" s="394" t="s">
        <v>113</v>
      </c>
      <c r="B53" s="395"/>
      <c r="C53" s="395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396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77"/>
      <c r="AE53" s="77"/>
      <c r="AF53" s="77"/>
      <c r="AG53" s="77"/>
      <c r="AH53" s="77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68"/>
    </row>
    <row r="54" spans="1:52">
      <c r="A54" s="57">
        <v>1</v>
      </c>
      <c r="B54" s="57" t="s">
        <v>360</v>
      </c>
      <c r="C54" s="57" t="s">
        <v>361</v>
      </c>
      <c r="D54" s="25">
        <v>32185097</v>
      </c>
      <c r="E54" s="25">
        <v>16953</v>
      </c>
      <c r="F54" s="207">
        <v>5.2673446968328234E-4</v>
      </c>
      <c r="G54" s="203">
        <v>0.49500000000000005</v>
      </c>
      <c r="H54" s="203">
        <v>0.29499999999999998</v>
      </c>
      <c r="I54" s="24">
        <v>5001.1349999999993</v>
      </c>
      <c r="J54" s="211">
        <v>4.003978888445098E-4</v>
      </c>
      <c r="K54" s="57" t="s">
        <v>333</v>
      </c>
      <c r="L54" s="57"/>
      <c r="M54" s="57"/>
      <c r="N54" s="57"/>
      <c r="O54" s="57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77"/>
      <c r="AE54" s="77"/>
      <c r="AF54" s="77"/>
      <c r="AG54" s="77"/>
      <c r="AH54" s="77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68"/>
    </row>
    <row r="55" spans="1:52">
      <c r="A55" s="57">
        <v>2</v>
      </c>
      <c r="B55" s="57" t="s">
        <v>362</v>
      </c>
      <c r="C55" s="57" t="s">
        <v>363</v>
      </c>
      <c r="D55" s="25">
        <v>23795791</v>
      </c>
      <c r="E55" s="25">
        <v>2355</v>
      </c>
      <c r="F55" s="207">
        <v>9.8967082035642347E-5</v>
      </c>
      <c r="G55" s="203">
        <v>0.58799999999999997</v>
      </c>
      <c r="H55" s="203">
        <v>0.38800000000000001</v>
      </c>
      <c r="I55" s="24">
        <v>913.74</v>
      </c>
      <c r="J55" s="211">
        <v>7.3155307135836661E-5</v>
      </c>
      <c r="K55" s="57" t="s">
        <v>333</v>
      </c>
      <c r="L55" s="57"/>
      <c r="M55" s="57"/>
      <c r="N55" s="57"/>
      <c r="O55" s="57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77"/>
      <c r="AE55" s="77"/>
      <c r="AF55" s="77"/>
      <c r="AG55" s="77"/>
      <c r="AH55" s="77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68"/>
    </row>
    <row r="56" spans="1:52">
      <c r="A56" s="57">
        <v>3</v>
      </c>
      <c r="B56" s="57" t="s">
        <v>364</v>
      </c>
      <c r="C56" s="57" t="s">
        <v>365</v>
      </c>
      <c r="D56" s="25">
        <v>26092803</v>
      </c>
      <c r="E56" s="25">
        <v>21455</v>
      </c>
      <c r="F56" s="207">
        <v>8.222573864525019E-4</v>
      </c>
      <c r="G56" s="203">
        <v>0.87570000000000014</v>
      </c>
      <c r="H56" s="203">
        <v>0.57569999999999999</v>
      </c>
      <c r="I56" s="24">
        <v>12351.6435</v>
      </c>
      <c r="J56" s="211">
        <v>9.888899182205666E-4</v>
      </c>
      <c r="K56" s="57" t="s">
        <v>333</v>
      </c>
      <c r="L56" s="57"/>
      <c r="M56" s="57"/>
      <c r="N56" s="57"/>
      <c r="O56" s="57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77"/>
      <c r="AE56" s="77"/>
      <c r="AF56" s="77"/>
      <c r="AG56" s="77"/>
      <c r="AH56" s="77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68"/>
    </row>
    <row r="57" spans="1:52">
      <c r="A57" s="186" t="s">
        <v>114</v>
      </c>
      <c r="B57" s="187"/>
      <c r="C57" s="187"/>
      <c r="D57" s="187"/>
      <c r="E57" s="187"/>
      <c r="F57" s="187"/>
      <c r="G57" s="189">
        <v>28564.618500000004</v>
      </c>
      <c r="H57" s="187"/>
      <c r="I57" s="189">
        <v>18266.518499999998</v>
      </c>
      <c r="J57" s="187"/>
      <c r="K57" s="187"/>
      <c r="L57" s="187"/>
      <c r="M57" s="189">
        <v>0</v>
      </c>
      <c r="N57" s="187"/>
      <c r="O57" s="188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68"/>
    </row>
    <row r="58" spans="1:52">
      <c r="A58" s="394" t="s">
        <v>115</v>
      </c>
      <c r="B58" s="395"/>
      <c r="C58" s="395"/>
      <c r="D58" s="395"/>
      <c r="E58" s="395"/>
      <c r="F58" s="395"/>
      <c r="G58" s="395"/>
      <c r="H58" s="395"/>
      <c r="I58" s="395"/>
      <c r="J58" s="395"/>
      <c r="K58" s="395"/>
      <c r="L58" s="395"/>
      <c r="M58" s="395"/>
      <c r="N58" s="395"/>
      <c r="O58" s="396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68"/>
    </row>
    <row r="59" spans="1:52">
      <c r="A59" s="93"/>
      <c r="O59" s="94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68"/>
    </row>
    <row r="60" spans="1:52">
      <c r="A60" s="93"/>
      <c r="O60" s="9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68"/>
    </row>
    <row r="61" spans="1:52">
      <c r="A61" s="394" t="s">
        <v>116</v>
      </c>
      <c r="B61" s="395"/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  <c r="O61" s="396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68"/>
    </row>
    <row r="62" spans="1:52">
      <c r="A62" s="394" t="s">
        <v>117</v>
      </c>
      <c r="B62" s="395"/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  <c r="O62" s="396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68"/>
    </row>
    <row r="63" spans="1:52">
      <c r="A63" s="394" t="s">
        <v>118</v>
      </c>
      <c r="B63" s="395"/>
      <c r="C63" s="395"/>
      <c r="D63" s="395"/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6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68"/>
    </row>
    <row r="64" spans="1:52">
      <c r="A64" s="93"/>
      <c r="O64" s="9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68"/>
    </row>
    <row r="65" spans="1:52">
      <c r="A65" s="93"/>
      <c r="O65" s="9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68"/>
    </row>
    <row r="66" spans="1:52">
      <c r="A66" s="394" t="s">
        <v>119</v>
      </c>
      <c r="B66" s="395"/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5"/>
      <c r="O66" s="396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68"/>
    </row>
    <row r="67" spans="1:52" s="67" customFormat="1">
      <c r="A67" s="409" t="s">
        <v>120</v>
      </c>
      <c r="B67" s="410"/>
      <c r="C67" s="410"/>
      <c r="D67" s="410"/>
      <c r="E67" s="410"/>
      <c r="F67" s="410"/>
      <c r="G67" s="410"/>
      <c r="H67" s="410"/>
      <c r="I67" s="410"/>
      <c r="J67" s="410"/>
      <c r="K67" s="410"/>
      <c r="L67" s="410"/>
      <c r="M67" s="410"/>
      <c r="N67" s="410"/>
      <c r="O67" s="411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75"/>
      <c r="AE67" s="75"/>
      <c r="AF67" s="75"/>
      <c r="AG67" s="75"/>
      <c r="AH67" s="75"/>
      <c r="AI67" s="75"/>
      <c r="AJ67" s="75"/>
      <c r="AK67" s="75"/>
      <c r="AL67" s="75"/>
      <c r="AM67" s="86"/>
      <c r="AN67" s="86"/>
      <c r="AO67" s="86"/>
      <c r="AP67" s="86"/>
      <c r="AQ67" s="86"/>
      <c r="AR67" s="86"/>
      <c r="AS67" s="86"/>
      <c r="AT67" s="86"/>
      <c r="AU67" s="86"/>
      <c r="AV67" s="84"/>
    </row>
    <row r="68" spans="1:52" s="28" customFormat="1">
      <c r="A68" s="96"/>
      <c r="O68" s="97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75"/>
      <c r="AE68" s="75"/>
      <c r="AF68" s="75"/>
      <c r="AG68" s="75"/>
      <c r="AH68" s="75"/>
      <c r="AI68" s="75"/>
      <c r="AJ68" s="75"/>
      <c r="AK68" s="75"/>
      <c r="AL68" s="75"/>
      <c r="AM68" s="77"/>
      <c r="AN68" s="77"/>
      <c r="AO68" s="77"/>
      <c r="AP68" s="77"/>
      <c r="AQ68" s="77"/>
      <c r="AR68" s="77"/>
      <c r="AS68" s="77"/>
      <c r="AT68" s="77"/>
      <c r="AU68" s="77"/>
      <c r="AV68" s="69"/>
    </row>
    <row r="69" spans="1:52" s="28" customFormat="1">
      <c r="A69" s="96"/>
      <c r="O69" s="97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68"/>
      <c r="AW69" s="26"/>
      <c r="AX69" s="26"/>
      <c r="AY69" s="26"/>
      <c r="AZ69" s="26"/>
    </row>
    <row r="70" spans="1:52" s="28" customFormat="1">
      <c r="A70" s="394" t="s">
        <v>279</v>
      </c>
      <c r="B70" s="395"/>
      <c r="C70" s="395"/>
      <c r="D70" s="395"/>
      <c r="E70" s="395"/>
      <c r="F70" s="395"/>
      <c r="G70" s="395"/>
      <c r="H70" s="395"/>
      <c r="I70" s="395"/>
      <c r="J70" s="395"/>
      <c r="K70" s="395"/>
      <c r="L70" s="395"/>
      <c r="M70" s="395"/>
      <c r="N70" s="395"/>
      <c r="O70" s="396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75"/>
      <c r="AE70" s="75"/>
      <c r="AF70" s="75"/>
      <c r="AG70" s="75"/>
      <c r="AH70" s="75"/>
      <c r="AI70" s="75"/>
      <c r="AJ70" s="75"/>
      <c r="AK70" s="75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69"/>
    </row>
    <row r="71" spans="1:52" s="28" customFormat="1">
      <c r="A71" s="394" t="s">
        <v>121</v>
      </c>
      <c r="B71" s="395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6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75"/>
      <c r="AE71" s="75"/>
      <c r="AF71" s="75"/>
      <c r="AG71" s="75"/>
      <c r="AH71" s="75"/>
      <c r="AI71" s="75"/>
      <c r="AJ71" s="75"/>
      <c r="AK71" s="75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69"/>
    </row>
    <row r="72" spans="1:52" s="28" customFormat="1" ht="13.5" customHeight="1" thickBot="1">
      <c r="A72" s="424" t="s">
        <v>122</v>
      </c>
      <c r="B72" s="425"/>
      <c r="C72" s="425"/>
      <c r="D72" s="425"/>
      <c r="E72" s="425"/>
      <c r="F72" s="425"/>
      <c r="G72" s="426"/>
      <c r="H72" s="90"/>
      <c r="I72" s="90"/>
      <c r="J72" s="90"/>
      <c r="K72" s="90"/>
      <c r="L72" s="90"/>
      <c r="M72" s="90"/>
      <c r="N72" s="90"/>
      <c r="O72" s="127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75"/>
      <c r="AE72" s="75"/>
      <c r="AF72" s="75"/>
      <c r="AG72" s="75"/>
      <c r="AH72" s="75"/>
      <c r="AI72" s="75"/>
      <c r="AJ72" s="75"/>
      <c r="AK72" s="75"/>
      <c r="AL72" s="75"/>
      <c r="AM72" s="77"/>
      <c r="AN72" s="77"/>
      <c r="AO72" s="77"/>
      <c r="AP72" s="77"/>
      <c r="AQ72" s="77"/>
      <c r="AR72" s="77"/>
      <c r="AS72" s="77"/>
      <c r="AT72" s="77"/>
      <c r="AU72" s="77"/>
      <c r="AV72" s="69"/>
    </row>
    <row r="73" spans="1:52" s="28" customFormat="1" ht="63">
      <c r="A73" s="129" t="s">
        <v>92</v>
      </c>
      <c r="B73" s="130" t="s">
        <v>82</v>
      </c>
      <c r="C73" s="130" t="s">
        <v>23</v>
      </c>
      <c r="D73" s="130" t="s">
        <v>46</v>
      </c>
      <c r="E73" s="130" t="s">
        <v>93</v>
      </c>
      <c r="F73" s="131" t="s">
        <v>94</v>
      </c>
      <c r="G73" s="130" t="s">
        <v>47</v>
      </c>
      <c r="H73" s="130" t="s">
        <v>95</v>
      </c>
      <c r="I73" s="132" t="s">
        <v>96</v>
      </c>
      <c r="J73" s="130" t="s">
        <v>48</v>
      </c>
      <c r="K73" s="133" t="s">
        <v>97</v>
      </c>
      <c r="L73" s="130" t="s">
        <v>148</v>
      </c>
      <c r="M73" s="132" t="s">
        <v>98</v>
      </c>
      <c r="N73" s="130" t="s">
        <v>99</v>
      </c>
      <c r="O73" s="134" t="s">
        <v>100</v>
      </c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75"/>
      <c r="AE73" s="75"/>
      <c r="AF73" s="75"/>
      <c r="AG73" s="75"/>
      <c r="AH73" s="75"/>
      <c r="AI73" s="75"/>
      <c r="AJ73" s="75"/>
      <c r="AK73" s="75"/>
      <c r="AL73" s="75"/>
      <c r="AM73" s="77"/>
      <c r="AN73" s="77"/>
      <c r="AO73" s="77"/>
      <c r="AP73" s="77"/>
      <c r="AQ73" s="77"/>
      <c r="AR73" s="77"/>
      <c r="AS73" s="77"/>
      <c r="AT73" s="77"/>
      <c r="AU73" s="77"/>
      <c r="AV73" s="69"/>
    </row>
    <row r="74" spans="1:52" s="28" customFormat="1" ht="15">
      <c r="A74" s="91">
        <v>1</v>
      </c>
      <c r="B74" s="88">
        <v>2</v>
      </c>
      <c r="C74" s="87">
        <v>3</v>
      </c>
      <c r="D74" s="87">
        <v>4</v>
      </c>
      <c r="E74" s="87">
        <v>5</v>
      </c>
      <c r="F74" s="87" t="s">
        <v>277</v>
      </c>
      <c r="G74" s="87">
        <v>7</v>
      </c>
      <c r="H74" s="87">
        <v>8</v>
      </c>
      <c r="I74" s="87" t="s">
        <v>278</v>
      </c>
      <c r="J74" s="87">
        <v>10</v>
      </c>
      <c r="K74" s="89">
        <v>11</v>
      </c>
      <c r="L74" s="87">
        <v>12</v>
      </c>
      <c r="M74" s="87">
        <v>13</v>
      </c>
      <c r="N74" s="87">
        <v>14</v>
      </c>
      <c r="O74" s="92">
        <v>15</v>
      </c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75"/>
      <c r="AE74" s="75"/>
      <c r="AF74" s="75"/>
      <c r="AG74" s="75"/>
      <c r="AH74" s="75"/>
      <c r="AI74" s="75"/>
      <c r="AJ74" s="75"/>
      <c r="AK74" s="75"/>
      <c r="AL74" s="75"/>
      <c r="AM74" s="77"/>
      <c r="AN74" s="77"/>
      <c r="AO74" s="77"/>
      <c r="AP74" s="77"/>
      <c r="AQ74" s="77"/>
      <c r="AR74" s="77"/>
      <c r="AS74" s="77"/>
      <c r="AT74" s="77"/>
      <c r="AU74" s="77"/>
      <c r="AV74" s="69"/>
    </row>
    <row r="75" spans="1:52" s="28" customFormat="1">
      <c r="A75" s="406" t="s">
        <v>175</v>
      </c>
      <c r="B75" s="407"/>
      <c r="C75" s="407"/>
      <c r="D75" s="407"/>
      <c r="E75" s="407"/>
      <c r="F75" s="407"/>
      <c r="G75" s="407"/>
      <c r="H75" s="407"/>
      <c r="I75" s="407"/>
      <c r="J75" s="407"/>
      <c r="K75" s="407"/>
      <c r="L75" s="407"/>
      <c r="M75" s="407"/>
      <c r="N75" s="407"/>
      <c r="O75" s="408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75"/>
      <c r="AE75" s="75"/>
      <c r="AF75" s="75"/>
      <c r="AG75" s="75"/>
      <c r="AH75" s="75"/>
      <c r="AI75" s="75"/>
      <c r="AJ75" s="75"/>
      <c r="AK75" s="75"/>
      <c r="AL75" s="75"/>
      <c r="AM75" s="77"/>
      <c r="AN75" s="77"/>
      <c r="AO75" s="77"/>
      <c r="AP75" s="77"/>
      <c r="AQ75" s="77"/>
      <c r="AR75" s="77"/>
      <c r="AS75" s="77"/>
      <c r="AT75" s="77"/>
      <c r="AU75" s="77"/>
      <c r="AV75" s="69"/>
    </row>
    <row r="76" spans="1:52" s="28" customFormat="1">
      <c r="A76" s="394" t="s">
        <v>283</v>
      </c>
      <c r="B76" s="395"/>
      <c r="C76" s="395"/>
      <c r="D76" s="395"/>
      <c r="E76" s="395"/>
      <c r="F76" s="395"/>
      <c r="G76" s="395"/>
      <c r="H76" s="395"/>
      <c r="I76" s="395"/>
      <c r="J76" s="395"/>
      <c r="K76" s="395"/>
      <c r="L76" s="395"/>
      <c r="M76" s="395"/>
      <c r="N76" s="395"/>
      <c r="O76" s="396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75"/>
      <c r="AE76" s="75"/>
      <c r="AF76" s="75"/>
      <c r="AG76" s="75"/>
      <c r="AH76" s="75"/>
      <c r="AI76" s="75"/>
      <c r="AJ76" s="75"/>
      <c r="AK76" s="75"/>
      <c r="AL76" s="75"/>
      <c r="AM76" s="77"/>
      <c r="AN76" s="77"/>
      <c r="AO76" s="77"/>
      <c r="AP76" s="77"/>
      <c r="AQ76" s="77"/>
      <c r="AR76" s="77"/>
      <c r="AS76" s="77"/>
      <c r="AT76" s="77"/>
      <c r="AU76" s="77"/>
      <c r="AV76" s="69"/>
    </row>
    <row r="77" spans="1:52" s="28" customFormat="1">
      <c r="A77" s="93"/>
      <c r="B77" s="60"/>
      <c r="C77" s="26"/>
      <c r="D77" s="26"/>
      <c r="E77" s="26"/>
      <c r="F77" s="27"/>
      <c r="G77" s="26"/>
      <c r="H77" s="26"/>
      <c r="I77" s="24"/>
      <c r="J77" s="26"/>
      <c r="K77" s="106"/>
      <c r="L77" s="26"/>
      <c r="M77" s="24"/>
      <c r="N77" s="26"/>
      <c r="O77" s="94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75"/>
      <c r="AE77" s="75"/>
      <c r="AF77" s="75"/>
      <c r="AG77" s="75"/>
      <c r="AH77" s="75"/>
      <c r="AI77" s="75"/>
      <c r="AJ77" s="75"/>
      <c r="AK77" s="75"/>
      <c r="AL77" s="75"/>
      <c r="AM77" s="77"/>
      <c r="AN77" s="77"/>
      <c r="AO77" s="77"/>
      <c r="AP77" s="77"/>
      <c r="AQ77" s="77"/>
      <c r="AR77" s="77"/>
      <c r="AS77" s="77"/>
      <c r="AT77" s="77"/>
      <c r="AU77" s="77"/>
      <c r="AV77" s="69"/>
    </row>
    <row r="78" spans="1:52" s="28" customFormat="1">
      <c r="A78" s="93"/>
      <c r="B78" s="60"/>
      <c r="C78" s="26"/>
      <c r="D78" s="26"/>
      <c r="E78" s="26"/>
      <c r="F78" s="27"/>
      <c r="G78" s="26"/>
      <c r="H78" s="26"/>
      <c r="I78" s="24"/>
      <c r="J78" s="26"/>
      <c r="K78" s="106"/>
      <c r="L78" s="26"/>
      <c r="M78" s="24"/>
      <c r="N78" s="26"/>
      <c r="O78" s="94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75"/>
      <c r="AE78" s="75"/>
      <c r="AF78" s="75"/>
      <c r="AG78" s="75"/>
      <c r="AH78" s="75"/>
      <c r="AI78" s="75"/>
      <c r="AJ78" s="75"/>
      <c r="AK78" s="75"/>
      <c r="AL78" s="75"/>
      <c r="AM78" s="77"/>
      <c r="AN78" s="77"/>
      <c r="AO78" s="77"/>
      <c r="AP78" s="77"/>
      <c r="AQ78" s="77"/>
      <c r="AR78" s="77"/>
      <c r="AS78" s="77"/>
      <c r="AT78" s="77"/>
      <c r="AU78" s="77"/>
      <c r="AV78" s="69"/>
    </row>
    <row r="79" spans="1:52" s="28" customFormat="1">
      <c r="A79" s="394" t="s">
        <v>284</v>
      </c>
      <c r="B79" s="395"/>
      <c r="C79" s="395"/>
      <c r="D79" s="395"/>
      <c r="E79" s="395"/>
      <c r="F79" s="395"/>
      <c r="G79" s="395"/>
      <c r="H79" s="395"/>
      <c r="I79" s="395"/>
      <c r="J79" s="395"/>
      <c r="K79" s="395"/>
      <c r="L79" s="395"/>
      <c r="M79" s="395"/>
      <c r="N79" s="395"/>
      <c r="O79" s="396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75"/>
      <c r="AE79" s="75"/>
      <c r="AF79" s="75"/>
      <c r="AG79" s="75"/>
      <c r="AH79" s="75"/>
      <c r="AI79" s="75"/>
      <c r="AJ79" s="75"/>
      <c r="AK79" s="75"/>
      <c r="AL79" s="75"/>
      <c r="AM79" s="77"/>
      <c r="AN79" s="77"/>
      <c r="AO79" s="77"/>
      <c r="AP79" s="77"/>
      <c r="AQ79" s="77"/>
      <c r="AR79" s="77"/>
      <c r="AS79" s="77"/>
      <c r="AT79" s="77"/>
      <c r="AU79" s="77"/>
      <c r="AV79" s="69"/>
    </row>
    <row r="80" spans="1:52" s="28" customFormat="1">
      <c r="A80" s="394" t="s">
        <v>285</v>
      </c>
      <c r="B80" s="395"/>
      <c r="C80" s="395"/>
      <c r="D80" s="395"/>
      <c r="E80" s="395"/>
      <c r="F80" s="395"/>
      <c r="G80" s="395"/>
      <c r="H80" s="395"/>
      <c r="I80" s="395"/>
      <c r="J80" s="395"/>
      <c r="K80" s="395"/>
      <c r="L80" s="395"/>
      <c r="M80" s="395"/>
      <c r="N80" s="395"/>
      <c r="O80" s="396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75"/>
      <c r="AE80" s="75"/>
      <c r="AF80" s="75"/>
      <c r="AG80" s="75"/>
      <c r="AH80" s="75"/>
      <c r="AI80" s="75"/>
      <c r="AJ80" s="75"/>
      <c r="AK80" s="75"/>
      <c r="AL80" s="75"/>
      <c r="AM80" s="77"/>
      <c r="AN80" s="77"/>
      <c r="AO80" s="77"/>
      <c r="AP80" s="77"/>
      <c r="AQ80" s="77"/>
      <c r="AR80" s="77"/>
      <c r="AS80" s="77"/>
      <c r="AT80" s="77"/>
      <c r="AU80" s="77"/>
      <c r="AV80" s="69"/>
    </row>
    <row r="81" spans="1:48" s="28" customFormat="1">
      <c r="A81" s="93">
        <v>1</v>
      </c>
      <c r="B81" s="60" t="s">
        <v>354</v>
      </c>
      <c r="C81" s="26" t="s">
        <v>83</v>
      </c>
      <c r="D81" s="24">
        <v>57787151</v>
      </c>
      <c r="E81" s="24">
        <v>9467572</v>
      </c>
      <c r="F81" s="207">
        <v>0.16383524427428511</v>
      </c>
      <c r="G81" s="26">
        <v>0.10034251653961544</v>
      </c>
      <c r="H81" s="26">
        <v>7.9399999999999998E-2</v>
      </c>
      <c r="I81" s="24">
        <v>751725.21679999994</v>
      </c>
      <c r="J81" s="211">
        <v>6.0184176151593882E-2</v>
      </c>
      <c r="K81" s="105" t="s">
        <v>355</v>
      </c>
      <c r="L81" s="26"/>
      <c r="M81" s="24"/>
      <c r="N81" s="26"/>
      <c r="O81" s="98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75"/>
      <c r="AE81" s="75"/>
      <c r="AF81" s="75"/>
      <c r="AG81" s="75"/>
      <c r="AH81" s="75"/>
      <c r="AI81" s="75"/>
      <c r="AJ81" s="75"/>
      <c r="AK81" s="75"/>
      <c r="AL81" s="75"/>
      <c r="AM81" s="77"/>
      <c r="AN81" s="77"/>
      <c r="AO81" s="77"/>
      <c r="AP81" s="77"/>
      <c r="AQ81" s="77"/>
      <c r="AR81" s="77"/>
      <c r="AS81" s="77"/>
      <c r="AT81" s="77"/>
      <c r="AU81" s="77"/>
      <c r="AV81" s="69"/>
    </row>
    <row r="82" spans="1:48" s="28" customFormat="1" ht="19.5" customHeight="1">
      <c r="A82" s="191" t="s">
        <v>286</v>
      </c>
      <c r="B82" s="192"/>
      <c r="C82" s="192"/>
      <c r="D82" s="192"/>
      <c r="E82" s="192"/>
      <c r="F82" s="192"/>
      <c r="G82" s="194">
        <v>950000</v>
      </c>
      <c r="H82" s="192"/>
      <c r="I82" s="194">
        <v>751725.21679999994</v>
      </c>
      <c r="J82" s="192"/>
      <c r="K82" s="192"/>
      <c r="L82" s="192"/>
      <c r="M82" s="194">
        <v>0</v>
      </c>
      <c r="N82" s="192"/>
      <c r="O82" s="193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75"/>
      <c r="AE82" s="75"/>
      <c r="AF82" s="75"/>
      <c r="AG82" s="75"/>
      <c r="AH82" s="75"/>
      <c r="AI82" s="75"/>
      <c r="AJ82" s="75"/>
      <c r="AK82" s="75"/>
      <c r="AL82" s="75"/>
      <c r="AM82" s="77"/>
      <c r="AN82" s="77"/>
      <c r="AO82" s="77"/>
      <c r="AP82" s="77"/>
      <c r="AQ82" s="77"/>
      <c r="AR82" s="77"/>
      <c r="AS82" s="77"/>
      <c r="AT82" s="77"/>
      <c r="AU82" s="77"/>
      <c r="AV82" s="69"/>
    </row>
    <row r="83" spans="1:48" s="28" customFormat="1" ht="13.5" thickBot="1">
      <c r="A83" s="400" t="s">
        <v>287</v>
      </c>
      <c r="B83" s="401"/>
      <c r="C83" s="401"/>
      <c r="D83" s="401"/>
      <c r="E83" s="401"/>
      <c r="F83" s="401"/>
      <c r="G83" s="423"/>
      <c r="H83" s="57"/>
      <c r="I83" s="99"/>
      <c r="J83" s="57"/>
      <c r="K83" s="105"/>
      <c r="L83" s="57"/>
      <c r="M83" s="99"/>
      <c r="N83" s="57"/>
      <c r="O83" s="100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75"/>
      <c r="AE83" s="75"/>
      <c r="AF83" s="75"/>
      <c r="AG83" s="75"/>
      <c r="AH83" s="75"/>
      <c r="AI83" s="75"/>
      <c r="AJ83" s="75"/>
      <c r="AK83" s="75"/>
      <c r="AL83" s="75"/>
      <c r="AM83" s="77"/>
      <c r="AN83" s="77"/>
      <c r="AO83" s="77"/>
      <c r="AP83" s="77"/>
      <c r="AQ83" s="77"/>
      <c r="AR83" s="77"/>
      <c r="AS83" s="77"/>
      <c r="AT83" s="77"/>
      <c r="AU83" s="77"/>
      <c r="AV83" s="69"/>
    </row>
    <row r="84" spans="1:48" s="28" customFormat="1" ht="63">
      <c r="A84" s="129" t="s">
        <v>92</v>
      </c>
      <c r="B84" s="130" t="s">
        <v>82</v>
      </c>
      <c r="C84" s="130" t="s">
        <v>23</v>
      </c>
      <c r="D84" s="130" t="s">
        <v>46</v>
      </c>
      <c r="E84" s="130" t="s">
        <v>93</v>
      </c>
      <c r="F84" s="131" t="s">
        <v>94</v>
      </c>
      <c r="G84" s="130" t="s">
        <v>47</v>
      </c>
      <c r="H84" s="130" t="s">
        <v>95</v>
      </c>
      <c r="I84" s="132" t="s">
        <v>96</v>
      </c>
      <c r="J84" s="130" t="s">
        <v>48</v>
      </c>
      <c r="K84" s="133" t="s">
        <v>97</v>
      </c>
      <c r="L84" s="130" t="s">
        <v>148</v>
      </c>
      <c r="M84" s="132" t="s">
        <v>98</v>
      </c>
      <c r="N84" s="130" t="s">
        <v>99</v>
      </c>
      <c r="O84" s="134" t="s">
        <v>100</v>
      </c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75"/>
      <c r="AE84" s="75"/>
      <c r="AF84" s="75"/>
      <c r="AG84" s="75"/>
      <c r="AH84" s="75"/>
      <c r="AI84" s="75"/>
      <c r="AJ84" s="75"/>
      <c r="AK84" s="75"/>
      <c r="AL84" s="75"/>
      <c r="AM84" s="77"/>
      <c r="AN84" s="77"/>
      <c r="AO84" s="77"/>
      <c r="AP84" s="77"/>
      <c r="AQ84" s="77"/>
      <c r="AR84" s="77"/>
      <c r="AS84" s="77"/>
      <c r="AT84" s="77"/>
      <c r="AU84" s="77"/>
      <c r="AV84" s="69"/>
    </row>
    <row r="85" spans="1:48" ht="15">
      <c r="A85" s="91">
        <v>1</v>
      </c>
      <c r="B85" s="88">
        <v>2</v>
      </c>
      <c r="C85" s="87">
        <v>3</v>
      </c>
      <c r="D85" s="87">
        <v>4</v>
      </c>
      <c r="E85" s="87">
        <v>5</v>
      </c>
      <c r="F85" s="87" t="s">
        <v>277</v>
      </c>
      <c r="G85" s="87">
        <v>7</v>
      </c>
      <c r="H85" s="87">
        <v>8</v>
      </c>
      <c r="I85" s="87" t="s">
        <v>278</v>
      </c>
      <c r="J85" s="87">
        <v>10</v>
      </c>
      <c r="K85" s="89">
        <v>11</v>
      </c>
      <c r="L85" s="87">
        <v>12</v>
      </c>
      <c r="M85" s="87">
        <v>13</v>
      </c>
      <c r="N85" s="87">
        <v>14</v>
      </c>
      <c r="O85" s="92">
        <v>15</v>
      </c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68"/>
    </row>
    <row r="86" spans="1:48">
      <c r="A86" s="406" t="s">
        <v>123</v>
      </c>
      <c r="B86" s="407"/>
      <c r="C86" s="407"/>
      <c r="D86" s="407"/>
      <c r="E86" s="407"/>
      <c r="F86" s="407"/>
      <c r="G86" s="407"/>
      <c r="H86" s="407"/>
      <c r="I86" s="407"/>
      <c r="J86" s="407"/>
      <c r="K86" s="407"/>
      <c r="L86" s="407"/>
      <c r="M86" s="407"/>
      <c r="N86" s="407"/>
      <c r="O86" s="408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68"/>
    </row>
    <row r="87" spans="1:48">
      <c r="A87" s="394" t="s">
        <v>124</v>
      </c>
      <c r="B87" s="395"/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  <c r="O87" s="396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68"/>
    </row>
    <row r="88" spans="1:48">
      <c r="A88" s="93"/>
      <c r="O88" s="94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68"/>
    </row>
    <row r="89" spans="1:48">
      <c r="A89" s="93"/>
      <c r="O89" s="94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68"/>
    </row>
    <row r="90" spans="1:48">
      <c r="A90" s="394" t="s">
        <v>280</v>
      </c>
      <c r="B90" s="395"/>
      <c r="C90" s="395"/>
      <c r="D90" s="395"/>
      <c r="E90" s="395"/>
      <c r="F90" s="395"/>
      <c r="G90" s="395"/>
      <c r="H90" s="395"/>
      <c r="I90" s="395"/>
      <c r="J90" s="395"/>
      <c r="K90" s="395"/>
      <c r="L90" s="395"/>
      <c r="M90" s="395"/>
      <c r="N90" s="395"/>
      <c r="O90" s="396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68"/>
    </row>
    <row r="91" spans="1:48">
      <c r="A91" s="394" t="s">
        <v>125</v>
      </c>
      <c r="B91" s="395"/>
      <c r="C91" s="395"/>
      <c r="D91" s="395"/>
      <c r="E91" s="395"/>
      <c r="F91" s="395"/>
      <c r="G91" s="395"/>
      <c r="H91" s="395"/>
      <c r="I91" s="395"/>
      <c r="J91" s="395"/>
      <c r="K91" s="395"/>
      <c r="L91" s="395"/>
      <c r="M91" s="395"/>
      <c r="N91" s="395"/>
      <c r="O91" s="396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68"/>
    </row>
    <row r="92" spans="1:48">
      <c r="A92" s="93"/>
      <c r="O92" s="98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68"/>
    </row>
    <row r="93" spans="1:48">
      <c r="A93" s="93"/>
      <c r="O93" s="98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68"/>
    </row>
    <row r="94" spans="1:48">
      <c r="A94" s="394" t="s">
        <v>126</v>
      </c>
      <c r="B94" s="395"/>
      <c r="C94" s="395"/>
      <c r="D94" s="395"/>
      <c r="E94" s="395"/>
      <c r="F94" s="395"/>
      <c r="G94" s="395"/>
      <c r="H94" s="395"/>
      <c r="I94" s="395"/>
      <c r="J94" s="395"/>
      <c r="K94" s="395"/>
      <c r="L94" s="395"/>
      <c r="M94" s="395"/>
      <c r="N94" s="395"/>
      <c r="O94" s="396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68"/>
    </row>
    <row r="95" spans="1:48" ht="13.5" thickBot="1">
      <c r="A95" s="400" t="s">
        <v>127</v>
      </c>
      <c r="B95" s="401"/>
      <c r="C95" s="401"/>
      <c r="D95" s="401"/>
      <c r="E95" s="401"/>
      <c r="F95" s="401"/>
      <c r="G95" s="423"/>
      <c r="H95" s="57"/>
      <c r="I95" s="99"/>
      <c r="J95" s="57"/>
      <c r="K95" s="105"/>
      <c r="L95" s="57"/>
      <c r="M95" s="99"/>
      <c r="N95" s="57"/>
      <c r="O95" s="100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68"/>
    </row>
    <row r="96" spans="1:48" ht="63">
      <c r="A96" s="129" t="s">
        <v>92</v>
      </c>
      <c r="B96" s="130" t="s">
        <v>82</v>
      </c>
      <c r="C96" s="130" t="s">
        <v>23</v>
      </c>
      <c r="D96" s="130" t="s">
        <v>46</v>
      </c>
      <c r="E96" s="130" t="s">
        <v>93</v>
      </c>
      <c r="F96" s="131" t="s">
        <v>94</v>
      </c>
      <c r="G96" s="130" t="s">
        <v>47</v>
      </c>
      <c r="H96" s="130" t="s">
        <v>95</v>
      </c>
      <c r="I96" s="132" t="s">
        <v>96</v>
      </c>
      <c r="J96" s="130" t="s">
        <v>48</v>
      </c>
      <c r="K96" s="133" t="s">
        <v>97</v>
      </c>
      <c r="L96" s="130" t="s">
        <v>148</v>
      </c>
      <c r="M96" s="132" t="s">
        <v>98</v>
      </c>
      <c r="N96" s="130" t="s">
        <v>99</v>
      </c>
      <c r="O96" s="134" t="s">
        <v>100</v>
      </c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68"/>
    </row>
    <row r="97" spans="1:48" ht="15">
      <c r="A97" s="91">
        <v>1</v>
      </c>
      <c r="B97" s="88">
        <v>2</v>
      </c>
      <c r="C97" s="87">
        <v>3</v>
      </c>
      <c r="D97" s="87">
        <v>4</v>
      </c>
      <c r="E97" s="87">
        <v>5</v>
      </c>
      <c r="F97" s="87" t="s">
        <v>277</v>
      </c>
      <c r="G97" s="87">
        <v>7</v>
      </c>
      <c r="H97" s="87">
        <v>8</v>
      </c>
      <c r="I97" s="87" t="s">
        <v>278</v>
      </c>
      <c r="J97" s="87">
        <v>10</v>
      </c>
      <c r="K97" s="89">
        <v>11</v>
      </c>
      <c r="L97" s="87">
        <v>12</v>
      </c>
      <c r="M97" s="87">
        <v>13</v>
      </c>
      <c r="N97" s="87">
        <v>14</v>
      </c>
      <c r="O97" s="92">
        <v>15</v>
      </c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68"/>
    </row>
    <row r="98" spans="1:48">
      <c r="A98" s="406" t="s">
        <v>128</v>
      </c>
      <c r="B98" s="407"/>
      <c r="C98" s="407"/>
      <c r="D98" s="407"/>
      <c r="E98" s="407"/>
      <c r="F98" s="407"/>
      <c r="G98" s="407"/>
      <c r="H98" s="407"/>
      <c r="I98" s="407"/>
      <c r="J98" s="407"/>
      <c r="K98" s="407"/>
      <c r="L98" s="407"/>
      <c r="M98" s="407"/>
      <c r="N98" s="407"/>
      <c r="O98" s="408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68"/>
    </row>
    <row r="99" spans="1:48">
      <c r="A99" s="394" t="s">
        <v>281</v>
      </c>
      <c r="B99" s="395"/>
      <c r="C99" s="395"/>
      <c r="D99" s="395"/>
      <c r="E99" s="395"/>
      <c r="F99" s="395"/>
      <c r="G99" s="395"/>
      <c r="H99" s="395"/>
      <c r="I99" s="395"/>
      <c r="J99" s="395"/>
      <c r="K99" s="395"/>
      <c r="L99" s="395"/>
      <c r="M99" s="395"/>
      <c r="N99" s="395"/>
      <c r="O99" s="396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68"/>
    </row>
    <row r="100" spans="1:48">
      <c r="A100" s="93"/>
      <c r="O100" s="94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68"/>
    </row>
    <row r="101" spans="1:48">
      <c r="A101" s="93"/>
      <c r="O101" s="94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68"/>
    </row>
    <row r="102" spans="1:48">
      <c r="A102" s="394" t="s">
        <v>282</v>
      </c>
      <c r="B102" s="395"/>
      <c r="C102" s="395"/>
      <c r="D102" s="395"/>
      <c r="E102" s="395"/>
      <c r="F102" s="395"/>
      <c r="G102" s="395"/>
      <c r="H102" s="395"/>
      <c r="I102" s="395"/>
      <c r="J102" s="395"/>
      <c r="K102" s="395"/>
      <c r="L102" s="395"/>
      <c r="M102" s="395"/>
      <c r="N102" s="395"/>
      <c r="O102" s="396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68"/>
    </row>
    <row r="103" spans="1:48">
      <c r="A103" s="394" t="s">
        <v>129</v>
      </c>
      <c r="B103" s="395"/>
      <c r="C103" s="395"/>
      <c r="D103" s="395"/>
      <c r="E103" s="395"/>
      <c r="F103" s="395"/>
      <c r="G103" s="395"/>
      <c r="H103" s="395"/>
      <c r="I103" s="395"/>
      <c r="J103" s="395"/>
      <c r="K103" s="395"/>
      <c r="L103" s="395"/>
      <c r="M103" s="395"/>
      <c r="N103" s="395"/>
      <c r="O103" s="396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68"/>
    </row>
    <row r="104" spans="1:48">
      <c r="A104" s="93"/>
      <c r="O104" s="94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68"/>
    </row>
    <row r="105" spans="1:48">
      <c r="A105" s="93"/>
      <c r="O105" s="94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68"/>
    </row>
    <row r="106" spans="1:48" ht="13.5" thickBot="1">
      <c r="A106" s="400" t="s">
        <v>130</v>
      </c>
      <c r="B106" s="401"/>
      <c r="C106" s="401"/>
      <c r="D106" s="401"/>
      <c r="E106" s="401"/>
      <c r="F106" s="401"/>
      <c r="G106" s="423"/>
      <c r="O106" s="94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68"/>
    </row>
    <row r="107" spans="1:48" ht="63">
      <c r="A107" s="129" t="s">
        <v>92</v>
      </c>
      <c r="B107" s="130" t="s">
        <v>82</v>
      </c>
      <c r="C107" s="130" t="s">
        <v>23</v>
      </c>
      <c r="D107" s="130" t="s">
        <v>46</v>
      </c>
      <c r="E107" s="130" t="s">
        <v>93</v>
      </c>
      <c r="F107" s="131" t="s">
        <v>94</v>
      </c>
      <c r="G107" s="130" t="s">
        <v>47</v>
      </c>
      <c r="H107" s="130" t="s">
        <v>95</v>
      </c>
      <c r="I107" s="132" t="s">
        <v>96</v>
      </c>
      <c r="J107" s="135" t="s">
        <v>98</v>
      </c>
      <c r="K107" s="133" t="s">
        <v>97</v>
      </c>
      <c r="L107" s="130" t="s">
        <v>148</v>
      </c>
      <c r="M107" s="132" t="s">
        <v>98</v>
      </c>
      <c r="N107" s="130" t="s">
        <v>99</v>
      </c>
      <c r="O107" s="134" t="s">
        <v>100</v>
      </c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68"/>
    </row>
    <row r="108" spans="1:48" ht="15">
      <c r="A108" s="91">
        <v>1</v>
      </c>
      <c r="B108" s="88">
        <v>2</v>
      </c>
      <c r="C108" s="87">
        <v>3</v>
      </c>
      <c r="D108" s="87">
        <v>4</v>
      </c>
      <c r="E108" s="87">
        <v>5</v>
      </c>
      <c r="F108" s="87" t="s">
        <v>277</v>
      </c>
      <c r="G108" s="87">
        <v>7</v>
      </c>
      <c r="H108" s="87">
        <v>8</v>
      </c>
      <c r="I108" s="87" t="s">
        <v>278</v>
      </c>
      <c r="J108" s="87">
        <v>10</v>
      </c>
      <c r="K108" s="89">
        <v>11</v>
      </c>
      <c r="L108" s="87">
        <v>12</v>
      </c>
      <c r="M108" s="87">
        <v>13</v>
      </c>
      <c r="N108" s="87">
        <v>14</v>
      </c>
      <c r="O108" s="92">
        <v>15</v>
      </c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68"/>
    </row>
    <row r="109" spans="1:48">
      <c r="A109" s="406" t="s">
        <v>131</v>
      </c>
      <c r="B109" s="407"/>
      <c r="C109" s="407"/>
      <c r="D109" s="407"/>
      <c r="E109" s="407"/>
      <c r="F109" s="407"/>
      <c r="G109" s="407"/>
      <c r="H109" s="407"/>
      <c r="I109" s="407"/>
      <c r="J109" s="407"/>
      <c r="K109" s="407"/>
      <c r="L109" s="407"/>
      <c r="M109" s="407"/>
      <c r="N109" s="407"/>
      <c r="O109" s="408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68"/>
    </row>
    <row r="110" spans="1:48">
      <c r="A110" s="394" t="s">
        <v>132</v>
      </c>
      <c r="B110" s="395"/>
      <c r="C110" s="395"/>
      <c r="D110" s="395"/>
      <c r="E110" s="395"/>
      <c r="F110" s="395"/>
      <c r="G110" s="395"/>
      <c r="H110" s="395"/>
      <c r="I110" s="395"/>
      <c r="J110" s="395"/>
      <c r="K110" s="395"/>
      <c r="L110" s="395"/>
      <c r="M110" s="395"/>
      <c r="N110" s="395"/>
      <c r="O110" s="396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68"/>
    </row>
    <row r="111" spans="1:48">
      <c r="A111" s="93"/>
      <c r="O111" s="94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68"/>
    </row>
    <row r="112" spans="1:48">
      <c r="A112" s="93"/>
      <c r="O112" s="94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68"/>
    </row>
    <row r="113" spans="1:48">
      <c r="A113" s="394" t="s">
        <v>133</v>
      </c>
      <c r="B113" s="395"/>
      <c r="C113" s="395"/>
      <c r="D113" s="395"/>
      <c r="E113" s="395"/>
      <c r="F113" s="395"/>
      <c r="G113" s="395"/>
      <c r="H113" s="395"/>
      <c r="I113" s="395"/>
      <c r="J113" s="395"/>
      <c r="K113" s="395"/>
      <c r="L113" s="395"/>
      <c r="M113" s="395"/>
      <c r="N113" s="395"/>
      <c r="O113" s="396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68"/>
    </row>
    <row r="114" spans="1:48">
      <c r="A114" s="394" t="s">
        <v>134</v>
      </c>
      <c r="B114" s="395"/>
      <c r="C114" s="395"/>
      <c r="D114" s="395"/>
      <c r="E114" s="395"/>
      <c r="F114" s="395"/>
      <c r="G114" s="395"/>
      <c r="H114" s="395"/>
      <c r="I114" s="395"/>
      <c r="J114" s="395"/>
      <c r="K114" s="395"/>
      <c r="L114" s="395"/>
      <c r="M114" s="395"/>
      <c r="N114" s="395"/>
      <c r="O114" s="396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6"/>
      <c r="AE114" s="86"/>
      <c r="AF114" s="86"/>
      <c r="AG114" s="86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68"/>
    </row>
    <row r="115" spans="1:48">
      <c r="A115" s="93"/>
      <c r="O115" s="94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6"/>
      <c r="AE115" s="86"/>
      <c r="AF115" s="86"/>
      <c r="AG115" s="86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68"/>
    </row>
    <row r="116" spans="1:48">
      <c r="A116" s="93"/>
      <c r="O116" s="94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6"/>
      <c r="AE116" s="86"/>
      <c r="AF116" s="86"/>
      <c r="AG116" s="86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68"/>
    </row>
    <row r="117" spans="1:48">
      <c r="A117" s="394" t="s">
        <v>135</v>
      </c>
      <c r="B117" s="395"/>
      <c r="C117" s="395"/>
      <c r="D117" s="395"/>
      <c r="E117" s="395"/>
      <c r="F117" s="395"/>
      <c r="G117" s="395"/>
      <c r="H117" s="395"/>
      <c r="I117" s="395"/>
      <c r="J117" s="395"/>
      <c r="K117" s="395"/>
      <c r="L117" s="395"/>
      <c r="M117" s="395"/>
      <c r="N117" s="395"/>
      <c r="O117" s="396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6"/>
      <c r="AE117" s="86"/>
      <c r="AF117" s="86"/>
      <c r="AG117" s="86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68"/>
    </row>
    <row r="118" spans="1:48" ht="13.5" thickBot="1">
      <c r="A118" s="430" t="s">
        <v>136</v>
      </c>
      <c r="B118" s="431"/>
      <c r="C118" s="431"/>
      <c r="D118" s="431"/>
      <c r="E118" s="431"/>
      <c r="F118" s="431"/>
      <c r="G118" s="431"/>
      <c r="H118" s="431"/>
      <c r="I118" s="431"/>
      <c r="J118" s="431"/>
      <c r="K118" s="431"/>
      <c r="L118" s="431"/>
      <c r="M118" s="431"/>
      <c r="N118" s="431"/>
      <c r="O118" s="432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6"/>
      <c r="AE118" s="86"/>
      <c r="AF118" s="86"/>
      <c r="AG118" s="86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68"/>
    </row>
    <row r="119" spans="1:48" ht="47.25">
      <c r="A119" s="129" t="s">
        <v>92</v>
      </c>
      <c r="B119" s="130" t="s">
        <v>178</v>
      </c>
      <c r="C119" s="130" t="s">
        <v>144</v>
      </c>
      <c r="D119" s="130" t="s">
        <v>145</v>
      </c>
      <c r="E119" s="130" t="s">
        <v>146</v>
      </c>
      <c r="F119" s="131" t="s">
        <v>147</v>
      </c>
      <c r="G119" s="130" t="s">
        <v>48</v>
      </c>
      <c r="H119" s="130" t="s">
        <v>97</v>
      </c>
      <c r="I119" s="132" t="s">
        <v>148</v>
      </c>
      <c r="J119" s="130" t="s">
        <v>98</v>
      </c>
      <c r="K119" s="133" t="s">
        <v>99</v>
      </c>
      <c r="L119" s="136" t="s">
        <v>100</v>
      </c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68"/>
    </row>
    <row r="120" spans="1:48" ht="15">
      <c r="A120" s="91">
        <v>1</v>
      </c>
      <c r="B120" s="88">
        <v>2</v>
      </c>
      <c r="C120" s="87">
        <v>3</v>
      </c>
      <c r="D120" s="87">
        <v>4</v>
      </c>
      <c r="E120" s="87">
        <v>5</v>
      </c>
      <c r="F120" s="87">
        <v>6</v>
      </c>
      <c r="G120" s="87">
        <v>7</v>
      </c>
      <c r="H120" s="87">
        <v>8</v>
      </c>
      <c r="I120" s="87">
        <v>9</v>
      </c>
      <c r="J120" s="87">
        <v>10</v>
      </c>
      <c r="K120" s="89"/>
      <c r="L120" s="137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68"/>
    </row>
    <row r="121" spans="1:48">
      <c r="A121" s="406" t="s">
        <v>137</v>
      </c>
      <c r="B121" s="407"/>
      <c r="C121" s="407"/>
      <c r="D121" s="407"/>
      <c r="E121" s="407"/>
      <c r="F121" s="407"/>
      <c r="G121" s="407"/>
      <c r="H121" s="407"/>
      <c r="I121" s="407"/>
      <c r="J121" s="407"/>
      <c r="K121" s="407"/>
      <c r="L121" s="408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68"/>
    </row>
    <row r="122" spans="1:48">
      <c r="A122" s="394" t="s">
        <v>138</v>
      </c>
      <c r="B122" s="395"/>
      <c r="C122" s="395"/>
      <c r="D122" s="395"/>
      <c r="E122" s="395"/>
      <c r="F122" s="395"/>
      <c r="G122" s="395"/>
      <c r="H122" s="395"/>
      <c r="I122" s="395"/>
      <c r="J122" s="395"/>
      <c r="K122" s="395"/>
      <c r="L122" s="396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68"/>
    </row>
    <row r="123" spans="1:48">
      <c r="A123" s="93"/>
      <c r="L123" s="128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68"/>
    </row>
    <row r="124" spans="1:48">
      <c r="A124" s="93"/>
      <c r="L124" s="128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68"/>
    </row>
    <row r="125" spans="1:48">
      <c r="A125" s="394" t="s">
        <v>139</v>
      </c>
      <c r="B125" s="395"/>
      <c r="C125" s="395"/>
      <c r="D125" s="395"/>
      <c r="E125" s="395"/>
      <c r="F125" s="395"/>
      <c r="G125" s="395"/>
      <c r="H125" s="395"/>
      <c r="I125" s="395"/>
      <c r="J125" s="395"/>
      <c r="K125" s="395"/>
      <c r="L125" s="396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68"/>
    </row>
    <row r="126" spans="1:48">
      <c r="A126" s="394" t="s">
        <v>140</v>
      </c>
      <c r="B126" s="395"/>
      <c r="C126" s="395"/>
      <c r="D126" s="395"/>
      <c r="E126" s="395"/>
      <c r="F126" s="395"/>
      <c r="G126" s="395"/>
      <c r="H126" s="395"/>
      <c r="I126" s="395"/>
      <c r="J126" s="395"/>
      <c r="K126" s="395"/>
      <c r="L126" s="396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68"/>
    </row>
    <row r="127" spans="1:48">
      <c r="A127" s="93"/>
      <c r="L127" s="128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68"/>
    </row>
    <row r="128" spans="1:48">
      <c r="A128" s="93"/>
      <c r="L128" s="128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68"/>
    </row>
    <row r="129" spans="1:48">
      <c r="A129" s="394" t="s">
        <v>141</v>
      </c>
      <c r="B129" s="395"/>
      <c r="C129" s="395"/>
      <c r="D129" s="395"/>
      <c r="E129" s="395"/>
      <c r="F129" s="395"/>
      <c r="G129" s="395"/>
      <c r="H129" s="395"/>
      <c r="I129" s="395"/>
      <c r="J129" s="395"/>
      <c r="K129" s="395"/>
      <c r="L129" s="396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68"/>
    </row>
    <row r="130" spans="1:48">
      <c r="A130" s="400" t="s">
        <v>142</v>
      </c>
      <c r="B130" s="401"/>
      <c r="C130" s="401"/>
      <c r="D130" s="401"/>
      <c r="E130" s="401"/>
      <c r="F130" s="401"/>
      <c r="G130" s="401"/>
      <c r="H130" s="401"/>
      <c r="I130" s="401"/>
      <c r="J130" s="401"/>
      <c r="K130" s="401"/>
      <c r="L130" s="402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68"/>
    </row>
    <row r="131" spans="1:48" ht="45.75" customHeight="1">
      <c r="A131" s="403" t="s">
        <v>143</v>
      </c>
      <c r="B131" s="404"/>
      <c r="C131" s="404"/>
      <c r="D131" s="404"/>
      <c r="E131" s="404"/>
      <c r="F131" s="404"/>
      <c r="G131" s="404"/>
      <c r="H131" s="405"/>
      <c r="I131" s="182" t="s">
        <v>152</v>
      </c>
      <c r="J131" s="183" t="s">
        <v>96</v>
      </c>
      <c r="K131" s="184" t="s">
        <v>48</v>
      </c>
      <c r="L131" s="185" t="s">
        <v>98</v>
      </c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75"/>
      <c r="AE131" s="75"/>
      <c r="AF131" s="75"/>
      <c r="AG131" s="75"/>
      <c r="AH131" s="86"/>
      <c r="AI131" s="86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68"/>
    </row>
    <row r="132" spans="1:48" s="67" customFormat="1">
      <c r="A132" s="397" t="s">
        <v>149</v>
      </c>
      <c r="B132" s="398"/>
      <c r="C132" s="398"/>
      <c r="D132" s="398"/>
      <c r="E132" s="398"/>
      <c r="F132" s="398"/>
      <c r="G132" s="398"/>
      <c r="H132" s="399"/>
      <c r="I132" s="205">
        <v>43985214.170000002</v>
      </c>
      <c r="J132" s="205">
        <v>5503566.7914000005</v>
      </c>
      <c r="K132" s="204">
        <v>44.062328339293245</v>
      </c>
      <c r="L132" s="206">
        <v>125448.88</v>
      </c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75"/>
      <c r="AE132" s="75"/>
      <c r="AF132" s="75"/>
      <c r="AG132" s="75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4"/>
    </row>
    <row r="133" spans="1:48" s="67" customFormat="1">
      <c r="A133" s="397" t="s">
        <v>150</v>
      </c>
      <c r="B133" s="398"/>
      <c r="C133" s="398"/>
      <c r="D133" s="398"/>
      <c r="E133" s="398"/>
      <c r="F133" s="398"/>
      <c r="G133" s="398"/>
      <c r="H133" s="399"/>
      <c r="I133" s="205">
        <v>950000</v>
      </c>
      <c r="J133" s="205">
        <v>751725.21679999994</v>
      </c>
      <c r="K133" s="204">
        <v>6.0184176151593878</v>
      </c>
      <c r="L133" s="206">
        <v>0</v>
      </c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75"/>
      <c r="AE133" s="75"/>
      <c r="AF133" s="75"/>
      <c r="AG133" s="75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4"/>
    </row>
    <row r="134" spans="1:48" s="67" customFormat="1" ht="13.5" thickBot="1">
      <c r="A134" s="427" t="s">
        <v>151</v>
      </c>
      <c r="B134" s="428"/>
      <c r="C134" s="428"/>
      <c r="D134" s="428"/>
      <c r="E134" s="428"/>
      <c r="F134" s="428"/>
      <c r="G134" s="428"/>
      <c r="H134" s="429"/>
      <c r="I134" s="208">
        <v>44935214.170000002</v>
      </c>
      <c r="J134" s="208">
        <v>6255292.0082</v>
      </c>
      <c r="K134" s="208">
        <v>50.080745954452631</v>
      </c>
      <c r="L134" s="208">
        <v>125448.88</v>
      </c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75"/>
      <c r="AE134" s="75"/>
      <c r="AF134" s="75"/>
      <c r="AG134" s="75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4"/>
    </row>
    <row r="135" spans="1:48" s="67" customFormat="1">
      <c r="A135" s="85"/>
      <c r="B135" s="85"/>
      <c r="C135" s="85"/>
      <c r="D135" s="85"/>
      <c r="E135" s="85"/>
      <c r="F135" s="85"/>
      <c r="G135" s="85"/>
      <c r="H135" s="85"/>
      <c r="I135" s="254"/>
      <c r="J135" s="254"/>
      <c r="K135" s="254"/>
      <c r="L135" s="254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75"/>
      <c r="AE135" s="75"/>
      <c r="AF135" s="75"/>
      <c r="AG135" s="75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4"/>
    </row>
    <row r="136" spans="1:48" s="67" customFormat="1">
      <c r="A136" s="101" t="s">
        <v>463</v>
      </c>
      <c r="B136"/>
      <c r="C136" s="85"/>
      <c r="D136" s="85"/>
      <c r="E136" s="85"/>
      <c r="F136" s="85"/>
      <c r="G136" s="85"/>
      <c r="H136" s="85"/>
      <c r="I136" s="85"/>
      <c r="J136" s="85"/>
      <c r="K136" s="86"/>
      <c r="L136" s="86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75"/>
      <c r="AE136" s="75"/>
      <c r="AF136" s="75"/>
      <c r="AG136" s="75"/>
      <c r="AH136" s="75"/>
      <c r="AI136" s="75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4"/>
    </row>
    <row r="137" spans="1:48">
      <c r="A137" s="117" t="s">
        <v>228</v>
      </c>
      <c r="B137"/>
      <c r="C137" s="85"/>
      <c r="D137" s="85"/>
      <c r="E137" s="85"/>
      <c r="F137" s="85"/>
      <c r="G137" s="85"/>
      <c r="H137" s="85"/>
      <c r="I137" s="85"/>
      <c r="J137" s="85"/>
      <c r="K137" s="101" t="s">
        <v>173</v>
      </c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68"/>
    </row>
    <row r="138" spans="1:48">
      <c r="A138"/>
      <c r="B138"/>
      <c r="C138" s="85"/>
      <c r="D138" s="85"/>
      <c r="E138" s="85"/>
      <c r="F138" s="85"/>
      <c r="G138" s="85"/>
      <c r="H138" s="85"/>
      <c r="I138" s="85"/>
      <c r="J138" s="254"/>
      <c r="K138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68"/>
    </row>
    <row r="139" spans="1:48">
      <c r="A139" s="101" t="s">
        <v>456</v>
      </c>
      <c r="B139"/>
      <c r="C139" s="85"/>
      <c r="D139" s="85"/>
      <c r="E139" s="85"/>
      <c r="F139" s="85"/>
      <c r="G139" s="85"/>
      <c r="H139" s="85"/>
      <c r="I139" s="85"/>
      <c r="J139" s="85"/>
      <c r="K139" s="101" t="s">
        <v>374</v>
      </c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68"/>
    </row>
    <row r="140" spans="1:48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AT140" s="75"/>
      <c r="AU140" s="75"/>
      <c r="AV140" s="68"/>
    </row>
    <row r="141" spans="1:48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68"/>
    </row>
    <row r="142" spans="1:48">
      <c r="A142" s="85"/>
      <c r="B142" s="85"/>
      <c r="C142" s="85"/>
      <c r="D142" s="85"/>
      <c r="E142" s="85"/>
      <c r="F142" s="85"/>
      <c r="G142" s="85"/>
      <c r="H142" s="85"/>
      <c r="I142" s="85"/>
      <c r="J142" s="254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68"/>
    </row>
    <row r="143" spans="1:48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68"/>
    </row>
    <row r="144" spans="1:48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  <c r="AV144" s="68"/>
    </row>
    <row r="145" spans="1:48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68"/>
    </row>
    <row r="146" spans="1:48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68"/>
    </row>
    <row r="147" spans="1:48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68"/>
    </row>
    <row r="148" spans="1:48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68"/>
    </row>
    <row r="149" spans="1:48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68"/>
    </row>
    <row r="150" spans="1:48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68"/>
    </row>
    <row r="151" spans="1:48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68"/>
    </row>
    <row r="152" spans="1:48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68"/>
    </row>
    <row r="153" spans="1:48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68"/>
    </row>
    <row r="154" spans="1:48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68"/>
    </row>
    <row r="155" spans="1:48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68"/>
    </row>
    <row r="156" spans="1:48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68"/>
    </row>
    <row r="157" spans="1:48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68"/>
    </row>
    <row r="158" spans="1:48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68"/>
    </row>
    <row r="159" spans="1:48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68"/>
    </row>
    <row r="160" spans="1:48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68"/>
    </row>
    <row r="161" spans="1:48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68"/>
    </row>
    <row r="162" spans="1:48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  <c r="AV162" s="68"/>
    </row>
    <row r="163" spans="1:48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68"/>
    </row>
    <row r="164" spans="1:48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AT164" s="75"/>
      <c r="AU164" s="75"/>
      <c r="AV164" s="68"/>
    </row>
    <row r="165" spans="1:48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68"/>
    </row>
    <row r="166" spans="1:48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68"/>
    </row>
    <row r="167" spans="1:48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AT167" s="75"/>
      <c r="AU167" s="75"/>
      <c r="AV167" s="68"/>
    </row>
    <row r="168" spans="1:48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  <c r="AV168" s="68"/>
    </row>
    <row r="169" spans="1:48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68"/>
    </row>
    <row r="170" spans="1:48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68"/>
    </row>
    <row r="171" spans="1:48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68"/>
    </row>
    <row r="172" spans="1:48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  <c r="AV172" s="68"/>
    </row>
    <row r="173" spans="1:48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68"/>
    </row>
    <row r="174" spans="1:48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68"/>
    </row>
    <row r="175" spans="1:48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68"/>
    </row>
    <row r="176" spans="1:48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68"/>
    </row>
    <row r="177" spans="1:48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68"/>
    </row>
    <row r="178" spans="1:48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68"/>
    </row>
    <row r="179" spans="1:48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68"/>
    </row>
    <row r="180" spans="1:48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  <c r="AV180" s="68"/>
    </row>
    <row r="181" spans="1:48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68"/>
    </row>
    <row r="182" spans="1:48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68"/>
    </row>
    <row r="183" spans="1:48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68"/>
    </row>
    <row r="184" spans="1:48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68"/>
    </row>
    <row r="185" spans="1:48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68"/>
    </row>
    <row r="186" spans="1:48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68"/>
    </row>
    <row r="187" spans="1:48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68"/>
    </row>
    <row r="188" spans="1:48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  <c r="AV188" s="68"/>
    </row>
    <row r="189" spans="1:48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  <c r="AV189" s="68"/>
    </row>
    <row r="190" spans="1:48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  <c r="AS190" s="75"/>
      <c r="AT190" s="75"/>
      <c r="AU190" s="75"/>
      <c r="AV190" s="68"/>
    </row>
    <row r="191" spans="1:48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  <c r="AS191" s="75"/>
      <c r="AT191" s="75"/>
      <c r="AU191" s="75"/>
      <c r="AV191" s="68"/>
    </row>
    <row r="192" spans="1:48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68"/>
    </row>
    <row r="193" spans="1:48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  <c r="AV193" s="68"/>
    </row>
    <row r="194" spans="1:48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5"/>
      <c r="AT194" s="75"/>
      <c r="AU194" s="75"/>
      <c r="AV194" s="68"/>
    </row>
    <row r="195" spans="1:48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  <c r="AV195" s="68"/>
    </row>
    <row r="196" spans="1:48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  <c r="AS196" s="75"/>
      <c r="AT196" s="75"/>
      <c r="AU196" s="75"/>
      <c r="AV196" s="68"/>
    </row>
    <row r="197" spans="1:48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68"/>
    </row>
    <row r="198" spans="1:48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  <c r="AV198" s="68"/>
    </row>
    <row r="199" spans="1:48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  <c r="AV199" s="68"/>
    </row>
    <row r="200" spans="1:48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  <c r="AO200" s="75"/>
      <c r="AP200" s="75"/>
      <c r="AQ200" s="75"/>
      <c r="AR200" s="75"/>
      <c r="AS200" s="75"/>
      <c r="AT200" s="75"/>
      <c r="AU200" s="75"/>
      <c r="AV200" s="68"/>
    </row>
    <row r="201" spans="1:48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  <c r="AV201" s="68"/>
    </row>
    <row r="202" spans="1:48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5"/>
      <c r="AT202" s="75"/>
      <c r="AU202" s="75"/>
      <c r="AV202" s="68"/>
    </row>
    <row r="203" spans="1:48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68"/>
    </row>
    <row r="204" spans="1:48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68"/>
    </row>
    <row r="205" spans="1:48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  <c r="AV205" s="68"/>
    </row>
    <row r="206" spans="1:48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  <c r="AV206" s="68"/>
    </row>
    <row r="207" spans="1:48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68"/>
    </row>
    <row r="208" spans="1:48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68"/>
    </row>
    <row r="209" spans="1:48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68"/>
    </row>
    <row r="210" spans="1:48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  <c r="AO210" s="75"/>
      <c r="AP210" s="75"/>
      <c r="AQ210" s="75"/>
      <c r="AR210" s="75"/>
      <c r="AS210" s="75"/>
      <c r="AT210" s="75"/>
      <c r="AU210" s="75"/>
      <c r="AV210" s="68"/>
    </row>
    <row r="211" spans="1:48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  <c r="AV211" s="68"/>
    </row>
    <row r="212" spans="1:48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  <c r="AO212" s="75"/>
      <c r="AP212" s="75"/>
      <c r="AQ212" s="75"/>
      <c r="AR212" s="75"/>
      <c r="AS212" s="75"/>
      <c r="AT212" s="75"/>
      <c r="AU212" s="75"/>
      <c r="AV212" s="68"/>
    </row>
    <row r="213" spans="1:48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68"/>
    </row>
    <row r="214" spans="1:48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68"/>
    </row>
    <row r="215" spans="1:48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  <c r="AO215" s="75"/>
      <c r="AP215" s="75"/>
      <c r="AQ215" s="75"/>
      <c r="AR215" s="75"/>
      <c r="AS215" s="75"/>
      <c r="AT215" s="75"/>
      <c r="AU215" s="75"/>
      <c r="AV215" s="68"/>
    </row>
    <row r="216" spans="1:48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68"/>
    </row>
    <row r="217" spans="1:48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68"/>
    </row>
    <row r="218" spans="1:48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  <c r="AO218" s="75"/>
      <c r="AP218" s="75"/>
      <c r="AQ218" s="75"/>
      <c r="AR218" s="75"/>
      <c r="AS218" s="75"/>
      <c r="AT218" s="75"/>
      <c r="AU218" s="75"/>
      <c r="AV218" s="68"/>
    </row>
    <row r="219" spans="1:48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  <c r="AO219" s="75"/>
      <c r="AP219" s="75"/>
      <c r="AQ219" s="75"/>
      <c r="AR219" s="75"/>
      <c r="AS219" s="75"/>
      <c r="AT219" s="75"/>
      <c r="AU219" s="75"/>
      <c r="AV219" s="68"/>
    </row>
    <row r="220" spans="1:48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  <c r="AO220" s="75"/>
      <c r="AP220" s="75"/>
      <c r="AQ220" s="75"/>
      <c r="AR220" s="75"/>
      <c r="AS220" s="75"/>
      <c r="AT220" s="75"/>
      <c r="AU220" s="75"/>
      <c r="AV220" s="68"/>
    </row>
    <row r="221" spans="1:48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  <c r="AV221" s="68"/>
    </row>
    <row r="222" spans="1:48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  <c r="AO222" s="75"/>
      <c r="AP222" s="75"/>
      <c r="AQ222" s="75"/>
      <c r="AR222" s="75"/>
      <c r="AS222" s="75"/>
      <c r="AT222" s="75"/>
      <c r="AU222" s="75"/>
      <c r="AV222" s="68"/>
    </row>
    <row r="223" spans="1:48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5"/>
      <c r="AP223" s="75"/>
      <c r="AQ223" s="75"/>
      <c r="AR223" s="75"/>
      <c r="AS223" s="75"/>
      <c r="AT223" s="75"/>
      <c r="AU223" s="75"/>
      <c r="AV223" s="68"/>
    </row>
    <row r="224" spans="1:48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68"/>
    </row>
    <row r="225" spans="1:48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  <c r="AO225" s="75"/>
      <c r="AP225" s="75"/>
      <c r="AQ225" s="75"/>
      <c r="AR225" s="75"/>
      <c r="AS225" s="75"/>
      <c r="AT225" s="75"/>
      <c r="AU225" s="75"/>
      <c r="AV225" s="68"/>
    </row>
    <row r="226" spans="1:48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  <c r="AO226" s="75"/>
      <c r="AP226" s="75"/>
      <c r="AQ226" s="75"/>
      <c r="AR226" s="75"/>
      <c r="AS226" s="75"/>
      <c r="AT226" s="75"/>
      <c r="AU226" s="75"/>
      <c r="AV226" s="68"/>
    </row>
    <row r="227" spans="1:48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  <c r="AV227" s="68"/>
    </row>
    <row r="228" spans="1:48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  <c r="AO228" s="75"/>
      <c r="AP228" s="75"/>
      <c r="AQ228" s="75"/>
      <c r="AR228" s="75"/>
      <c r="AS228" s="75"/>
      <c r="AT228" s="75"/>
      <c r="AU228" s="75"/>
      <c r="AV228" s="68"/>
    </row>
    <row r="229" spans="1:48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68"/>
    </row>
    <row r="230" spans="1:48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  <c r="AV230" s="68"/>
    </row>
    <row r="231" spans="1:48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  <c r="AO231" s="75"/>
      <c r="AP231" s="75"/>
      <c r="AQ231" s="75"/>
      <c r="AR231" s="75"/>
      <c r="AS231" s="75"/>
      <c r="AT231" s="75"/>
      <c r="AU231" s="75"/>
      <c r="AV231" s="68"/>
    </row>
    <row r="232" spans="1:48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68"/>
    </row>
    <row r="233" spans="1:48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68"/>
    </row>
    <row r="234" spans="1:48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68"/>
    </row>
    <row r="235" spans="1:48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68"/>
    </row>
    <row r="236" spans="1:48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68"/>
    </row>
    <row r="237" spans="1:48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68"/>
    </row>
    <row r="238" spans="1:48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68"/>
    </row>
    <row r="239" spans="1:48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68"/>
    </row>
    <row r="240" spans="1:48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68"/>
    </row>
    <row r="241" spans="1:48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68"/>
    </row>
    <row r="242" spans="1:48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68"/>
    </row>
    <row r="243" spans="1:48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68"/>
    </row>
    <row r="244" spans="1:48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68"/>
    </row>
    <row r="245" spans="1:48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68"/>
    </row>
    <row r="246" spans="1:48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68"/>
    </row>
    <row r="247" spans="1:48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68"/>
    </row>
    <row r="248" spans="1:48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  <c r="AO248" s="75"/>
      <c r="AP248" s="75"/>
      <c r="AQ248" s="75"/>
      <c r="AR248" s="75"/>
      <c r="AS248" s="75"/>
      <c r="AT248" s="75"/>
      <c r="AU248" s="75"/>
      <c r="AV248" s="68"/>
    </row>
    <row r="249" spans="1:48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  <c r="AO249" s="75"/>
      <c r="AP249" s="75"/>
      <c r="AQ249" s="75"/>
      <c r="AR249" s="75"/>
      <c r="AS249" s="75"/>
      <c r="AT249" s="75"/>
      <c r="AU249" s="75"/>
      <c r="AV249" s="68"/>
    </row>
    <row r="250" spans="1:48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  <c r="AO250" s="75"/>
      <c r="AP250" s="75"/>
      <c r="AQ250" s="75"/>
      <c r="AR250" s="75"/>
      <c r="AS250" s="75"/>
      <c r="AT250" s="75"/>
      <c r="AU250" s="75"/>
      <c r="AV250" s="68"/>
    </row>
    <row r="251" spans="1:48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  <c r="AO251" s="75"/>
      <c r="AP251" s="75"/>
      <c r="AQ251" s="75"/>
      <c r="AR251" s="75"/>
      <c r="AS251" s="75"/>
      <c r="AT251" s="75"/>
      <c r="AU251" s="75"/>
      <c r="AV251" s="68"/>
    </row>
    <row r="252" spans="1:48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  <c r="AO252" s="75"/>
      <c r="AP252" s="75"/>
      <c r="AQ252" s="75"/>
      <c r="AR252" s="75"/>
      <c r="AS252" s="75"/>
      <c r="AT252" s="75"/>
      <c r="AU252" s="75"/>
      <c r="AV252" s="68"/>
    </row>
    <row r="253" spans="1:48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68"/>
    </row>
    <row r="254" spans="1:48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  <c r="AO254" s="75"/>
      <c r="AP254" s="75"/>
      <c r="AQ254" s="75"/>
      <c r="AR254" s="75"/>
      <c r="AS254" s="75"/>
      <c r="AT254" s="75"/>
      <c r="AU254" s="75"/>
      <c r="AV254" s="68"/>
    </row>
    <row r="255" spans="1:48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68"/>
    </row>
    <row r="256" spans="1:48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  <c r="AO256" s="75"/>
      <c r="AP256" s="75"/>
      <c r="AQ256" s="75"/>
      <c r="AR256" s="75"/>
      <c r="AS256" s="75"/>
      <c r="AT256" s="75"/>
      <c r="AU256" s="75"/>
      <c r="AV256" s="68"/>
    </row>
    <row r="257" spans="1:48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5"/>
      <c r="AU257" s="75"/>
      <c r="AV257" s="68"/>
    </row>
    <row r="258" spans="1:48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  <c r="AO258" s="75"/>
      <c r="AP258" s="75"/>
      <c r="AQ258" s="75"/>
      <c r="AR258" s="75"/>
      <c r="AS258" s="75"/>
      <c r="AT258" s="75"/>
      <c r="AU258" s="75"/>
      <c r="AV258" s="68"/>
    </row>
    <row r="259" spans="1:48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  <c r="AO259" s="75"/>
      <c r="AP259" s="75"/>
      <c r="AQ259" s="75"/>
      <c r="AR259" s="75"/>
      <c r="AS259" s="75"/>
      <c r="AT259" s="75"/>
      <c r="AU259" s="75"/>
      <c r="AV259" s="68"/>
    </row>
    <row r="260" spans="1:48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  <c r="AO260" s="75"/>
      <c r="AP260" s="75"/>
      <c r="AQ260" s="75"/>
      <c r="AR260" s="75"/>
      <c r="AS260" s="75"/>
      <c r="AT260" s="75"/>
      <c r="AU260" s="75"/>
      <c r="AV260" s="68"/>
    </row>
    <row r="261" spans="1:48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  <c r="AO261" s="75"/>
      <c r="AP261" s="75"/>
      <c r="AQ261" s="75"/>
      <c r="AR261" s="75"/>
      <c r="AS261" s="75"/>
      <c r="AT261" s="75"/>
      <c r="AU261" s="75"/>
      <c r="AV261" s="68"/>
    </row>
    <row r="262" spans="1:48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68"/>
    </row>
    <row r="263" spans="1:48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  <c r="AO263" s="75"/>
      <c r="AP263" s="75"/>
      <c r="AQ263" s="75"/>
      <c r="AR263" s="75"/>
      <c r="AS263" s="75"/>
      <c r="AT263" s="75"/>
      <c r="AU263" s="75"/>
      <c r="AV263" s="68"/>
    </row>
    <row r="264" spans="1:48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  <c r="AO264" s="75"/>
      <c r="AP264" s="75"/>
      <c r="AQ264" s="75"/>
      <c r="AR264" s="75"/>
      <c r="AS264" s="75"/>
      <c r="AT264" s="75"/>
      <c r="AU264" s="75"/>
      <c r="AV264" s="68"/>
    </row>
    <row r="265" spans="1:48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  <c r="AO265" s="75"/>
      <c r="AP265" s="75"/>
      <c r="AQ265" s="75"/>
      <c r="AR265" s="75"/>
      <c r="AS265" s="75"/>
      <c r="AT265" s="75"/>
      <c r="AU265" s="75"/>
      <c r="AV265" s="68"/>
    </row>
    <row r="266" spans="1:48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  <c r="AO266" s="75"/>
      <c r="AP266" s="75"/>
      <c r="AQ266" s="75"/>
      <c r="AR266" s="75"/>
      <c r="AS266" s="75"/>
      <c r="AT266" s="75"/>
      <c r="AU266" s="75"/>
      <c r="AV266" s="68"/>
    </row>
    <row r="267" spans="1:48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  <c r="AO267" s="75"/>
      <c r="AP267" s="75"/>
      <c r="AQ267" s="75"/>
      <c r="AR267" s="75"/>
      <c r="AS267" s="75"/>
      <c r="AT267" s="75"/>
      <c r="AU267" s="75"/>
      <c r="AV267" s="68"/>
    </row>
    <row r="268" spans="1:48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  <c r="AO268" s="75"/>
      <c r="AP268" s="75"/>
      <c r="AQ268" s="75"/>
      <c r="AR268" s="75"/>
      <c r="AS268" s="75"/>
      <c r="AT268" s="75"/>
      <c r="AU268" s="75"/>
      <c r="AV268" s="68"/>
    </row>
    <row r="269" spans="1:48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68"/>
    </row>
    <row r="270" spans="1:48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  <c r="AO270" s="75"/>
      <c r="AP270" s="75"/>
      <c r="AQ270" s="75"/>
      <c r="AR270" s="75"/>
      <c r="AS270" s="75"/>
      <c r="AT270" s="75"/>
      <c r="AU270" s="75"/>
      <c r="AV270" s="68"/>
    </row>
    <row r="271" spans="1:48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  <c r="AO271" s="75"/>
      <c r="AP271" s="75"/>
      <c r="AQ271" s="75"/>
      <c r="AR271" s="75"/>
      <c r="AS271" s="75"/>
      <c r="AT271" s="75"/>
      <c r="AU271" s="75"/>
      <c r="AV271" s="68"/>
    </row>
    <row r="272" spans="1:48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  <c r="AO272" s="75"/>
      <c r="AP272" s="75"/>
      <c r="AQ272" s="75"/>
      <c r="AR272" s="75"/>
      <c r="AS272" s="75"/>
      <c r="AT272" s="75"/>
      <c r="AU272" s="75"/>
      <c r="AV272" s="68"/>
    </row>
    <row r="273" spans="1:48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AV273" s="68"/>
    </row>
    <row r="274" spans="1:48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  <c r="AO274" s="75"/>
      <c r="AP274" s="75"/>
      <c r="AQ274" s="75"/>
      <c r="AR274" s="75"/>
      <c r="AS274" s="75"/>
      <c r="AT274" s="75"/>
      <c r="AU274" s="75"/>
      <c r="AV274" s="68"/>
    </row>
    <row r="275" spans="1:48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68"/>
    </row>
    <row r="276" spans="1:48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  <c r="AO276" s="75"/>
      <c r="AP276" s="75"/>
      <c r="AQ276" s="75"/>
      <c r="AR276" s="75"/>
      <c r="AS276" s="75"/>
      <c r="AT276" s="75"/>
      <c r="AU276" s="75"/>
      <c r="AV276" s="68"/>
    </row>
    <row r="277" spans="1:48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  <c r="AO277" s="75"/>
      <c r="AP277" s="75"/>
      <c r="AQ277" s="75"/>
      <c r="AR277" s="75"/>
      <c r="AS277" s="75"/>
      <c r="AT277" s="75"/>
      <c r="AU277" s="75"/>
      <c r="AV277" s="68"/>
    </row>
    <row r="278" spans="1:48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  <c r="AO278" s="75"/>
      <c r="AP278" s="75"/>
      <c r="AQ278" s="75"/>
      <c r="AR278" s="75"/>
      <c r="AS278" s="75"/>
      <c r="AT278" s="75"/>
      <c r="AU278" s="75"/>
      <c r="AV278" s="68"/>
    </row>
    <row r="279" spans="1:48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  <c r="AV279" s="68"/>
    </row>
    <row r="280" spans="1:48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  <c r="AO280" s="75"/>
      <c r="AP280" s="75"/>
      <c r="AQ280" s="75"/>
      <c r="AR280" s="75"/>
      <c r="AS280" s="75"/>
      <c r="AT280" s="75"/>
      <c r="AU280" s="75"/>
      <c r="AV280" s="68"/>
    </row>
    <row r="281" spans="1:48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  <c r="AO281" s="75"/>
      <c r="AP281" s="75"/>
      <c r="AQ281" s="75"/>
      <c r="AR281" s="75"/>
      <c r="AS281" s="75"/>
      <c r="AT281" s="75"/>
      <c r="AU281" s="75"/>
      <c r="AV281" s="68"/>
    </row>
    <row r="282" spans="1:48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  <c r="AV282" s="68"/>
    </row>
    <row r="283" spans="1:48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75"/>
      <c r="AP283" s="75"/>
      <c r="AQ283" s="75"/>
      <c r="AR283" s="75"/>
      <c r="AS283" s="75"/>
      <c r="AT283" s="75"/>
      <c r="AU283" s="75"/>
      <c r="AV283" s="68"/>
    </row>
    <row r="284" spans="1:48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  <c r="AO284" s="75"/>
      <c r="AP284" s="75"/>
      <c r="AQ284" s="75"/>
      <c r="AR284" s="75"/>
      <c r="AS284" s="75"/>
      <c r="AT284" s="75"/>
      <c r="AU284" s="75"/>
      <c r="AV284" s="68"/>
    </row>
    <row r="285" spans="1:48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  <c r="AV285" s="68"/>
    </row>
    <row r="286" spans="1:48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  <c r="AO286" s="75"/>
      <c r="AP286" s="75"/>
      <c r="AQ286" s="75"/>
      <c r="AR286" s="75"/>
      <c r="AS286" s="75"/>
      <c r="AT286" s="75"/>
      <c r="AU286" s="75"/>
      <c r="AV286" s="68"/>
    </row>
    <row r="287" spans="1:48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  <c r="AO287" s="75"/>
      <c r="AP287" s="75"/>
      <c r="AQ287" s="75"/>
      <c r="AR287" s="75"/>
      <c r="AS287" s="75"/>
      <c r="AT287" s="75"/>
      <c r="AU287" s="75"/>
      <c r="AV287" s="68"/>
    </row>
    <row r="288" spans="1:48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68"/>
    </row>
    <row r="289" spans="1:48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  <c r="AO289" s="75"/>
      <c r="AP289" s="75"/>
      <c r="AQ289" s="75"/>
      <c r="AR289" s="75"/>
      <c r="AS289" s="75"/>
      <c r="AT289" s="75"/>
      <c r="AU289" s="75"/>
      <c r="AV289" s="68"/>
    </row>
    <row r="290" spans="1:48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  <c r="AO290" s="75"/>
      <c r="AP290" s="75"/>
      <c r="AQ290" s="75"/>
      <c r="AR290" s="75"/>
      <c r="AS290" s="75"/>
      <c r="AT290" s="75"/>
      <c r="AU290" s="75"/>
      <c r="AV290" s="68"/>
    </row>
    <row r="291" spans="1:48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  <c r="AO291" s="75"/>
      <c r="AP291" s="75"/>
      <c r="AQ291" s="75"/>
      <c r="AR291" s="75"/>
      <c r="AS291" s="75"/>
      <c r="AT291" s="75"/>
      <c r="AU291" s="75"/>
      <c r="AV291" s="68"/>
    </row>
    <row r="292" spans="1:48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  <c r="AO292" s="75"/>
      <c r="AP292" s="75"/>
      <c r="AQ292" s="75"/>
      <c r="AR292" s="75"/>
      <c r="AS292" s="75"/>
      <c r="AT292" s="75"/>
      <c r="AU292" s="75"/>
      <c r="AV292" s="68"/>
    </row>
    <row r="293" spans="1:48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  <c r="AO293" s="75"/>
      <c r="AP293" s="75"/>
      <c r="AQ293" s="75"/>
      <c r="AR293" s="75"/>
      <c r="AS293" s="75"/>
      <c r="AT293" s="75"/>
      <c r="AU293" s="75"/>
      <c r="AV293" s="68"/>
    </row>
    <row r="294" spans="1:48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  <c r="AO294" s="75"/>
      <c r="AP294" s="75"/>
      <c r="AQ294" s="75"/>
      <c r="AR294" s="75"/>
      <c r="AS294" s="75"/>
      <c r="AT294" s="75"/>
      <c r="AU294" s="75"/>
      <c r="AV294" s="68"/>
    </row>
    <row r="295" spans="1:48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  <c r="AO295" s="75"/>
      <c r="AP295" s="75"/>
      <c r="AQ295" s="75"/>
      <c r="AR295" s="75"/>
      <c r="AS295" s="75"/>
      <c r="AT295" s="75"/>
      <c r="AU295" s="75"/>
      <c r="AV295" s="68"/>
    </row>
    <row r="296" spans="1:48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  <c r="AO296" s="75"/>
      <c r="AP296" s="75"/>
      <c r="AQ296" s="75"/>
      <c r="AR296" s="75"/>
      <c r="AS296" s="75"/>
      <c r="AT296" s="75"/>
      <c r="AU296" s="75"/>
      <c r="AV296" s="68"/>
    </row>
    <row r="297" spans="1:48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  <c r="AO297" s="75"/>
      <c r="AP297" s="75"/>
      <c r="AQ297" s="75"/>
      <c r="AR297" s="75"/>
      <c r="AS297" s="75"/>
      <c r="AT297" s="75"/>
      <c r="AU297" s="75"/>
      <c r="AV297" s="68"/>
    </row>
    <row r="298" spans="1:48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  <c r="AO298" s="75"/>
      <c r="AP298" s="75"/>
      <c r="AQ298" s="75"/>
      <c r="AR298" s="75"/>
      <c r="AS298" s="75"/>
      <c r="AT298" s="75"/>
      <c r="AU298" s="75"/>
      <c r="AV298" s="68"/>
    </row>
    <row r="299" spans="1:48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  <c r="AO299" s="75"/>
      <c r="AP299" s="75"/>
      <c r="AQ299" s="75"/>
      <c r="AR299" s="75"/>
      <c r="AS299" s="75"/>
      <c r="AT299" s="75"/>
      <c r="AU299" s="75"/>
      <c r="AV299" s="68"/>
    </row>
    <row r="300" spans="1:48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  <c r="AA300" s="85"/>
      <c r="AB300" s="85"/>
      <c r="AC300" s="8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  <c r="AO300" s="75"/>
      <c r="AP300" s="75"/>
      <c r="AQ300" s="75"/>
      <c r="AR300" s="75"/>
      <c r="AS300" s="75"/>
      <c r="AT300" s="75"/>
      <c r="AU300" s="75"/>
      <c r="AV300" s="68"/>
    </row>
    <row r="301" spans="1:48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  <c r="AA301" s="85"/>
      <c r="AB301" s="85"/>
      <c r="AC301" s="8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  <c r="AO301" s="75"/>
      <c r="AP301" s="75"/>
      <c r="AQ301" s="75"/>
      <c r="AR301" s="75"/>
      <c r="AS301" s="75"/>
      <c r="AT301" s="75"/>
      <c r="AU301" s="75"/>
      <c r="AV301" s="68"/>
    </row>
    <row r="302" spans="1:48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  <c r="AO302" s="75"/>
      <c r="AP302" s="75"/>
      <c r="AQ302" s="75"/>
      <c r="AR302" s="75"/>
      <c r="AS302" s="75"/>
      <c r="AT302" s="75"/>
      <c r="AU302" s="75"/>
      <c r="AV302" s="68"/>
    </row>
    <row r="303" spans="1:48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  <c r="AO303" s="75"/>
      <c r="AP303" s="75"/>
      <c r="AQ303" s="75"/>
      <c r="AR303" s="75"/>
      <c r="AS303" s="75"/>
      <c r="AT303" s="75"/>
      <c r="AU303" s="75"/>
      <c r="AV303" s="68"/>
    </row>
    <row r="304" spans="1:48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  <c r="AO304" s="75"/>
      <c r="AP304" s="75"/>
      <c r="AQ304" s="75"/>
      <c r="AR304" s="75"/>
      <c r="AS304" s="75"/>
      <c r="AT304" s="75"/>
      <c r="AU304" s="75"/>
      <c r="AV304" s="68"/>
    </row>
    <row r="305" spans="1:48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  <c r="AO305" s="75"/>
      <c r="AP305" s="75"/>
      <c r="AQ305" s="75"/>
      <c r="AR305" s="75"/>
      <c r="AS305" s="75"/>
      <c r="AT305" s="75"/>
      <c r="AU305" s="75"/>
      <c r="AV305" s="68"/>
    </row>
    <row r="306" spans="1:48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  <c r="AA306" s="85"/>
      <c r="AB306" s="85"/>
      <c r="AC306" s="8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  <c r="AO306" s="75"/>
      <c r="AP306" s="75"/>
      <c r="AQ306" s="75"/>
      <c r="AR306" s="75"/>
      <c r="AS306" s="75"/>
      <c r="AT306" s="75"/>
      <c r="AU306" s="75"/>
      <c r="AV306" s="68"/>
    </row>
    <row r="307" spans="1:48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  <c r="AO307" s="75"/>
      <c r="AP307" s="75"/>
      <c r="AQ307" s="75"/>
      <c r="AR307" s="75"/>
      <c r="AS307" s="75"/>
      <c r="AT307" s="75"/>
      <c r="AU307" s="75"/>
      <c r="AV307" s="68"/>
    </row>
    <row r="308" spans="1:48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  <c r="AO308" s="75"/>
      <c r="AP308" s="75"/>
      <c r="AQ308" s="75"/>
      <c r="AR308" s="75"/>
      <c r="AS308" s="75"/>
      <c r="AT308" s="75"/>
      <c r="AU308" s="75"/>
      <c r="AV308" s="68"/>
    </row>
    <row r="309" spans="1:48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  <c r="AA309" s="85"/>
      <c r="AB309" s="85"/>
      <c r="AC309" s="8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  <c r="AO309" s="75"/>
      <c r="AP309" s="75"/>
      <c r="AQ309" s="75"/>
      <c r="AR309" s="75"/>
      <c r="AS309" s="75"/>
      <c r="AT309" s="75"/>
      <c r="AU309" s="75"/>
      <c r="AV309" s="68"/>
    </row>
    <row r="310" spans="1:48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  <c r="AO310" s="75"/>
      <c r="AP310" s="75"/>
      <c r="AQ310" s="75"/>
      <c r="AR310" s="75"/>
      <c r="AS310" s="75"/>
      <c r="AT310" s="75"/>
      <c r="AU310" s="75"/>
      <c r="AV310" s="68"/>
    </row>
    <row r="311" spans="1:48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  <c r="V311" s="85"/>
      <c r="W311" s="85"/>
      <c r="X311" s="85"/>
      <c r="Y311" s="85"/>
      <c r="Z311" s="85"/>
      <c r="AA311" s="85"/>
      <c r="AB311" s="85"/>
      <c r="AC311" s="8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  <c r="AO311" s="75"/>
      <c r="AP311" s="75"/>
      <c r="AQ311" s="75"/>
      <c r="AR311" s="75"/>
      <c r="AS311" s="75"/>
      <c r="AT311" s="75"/>
      <c r="AU311" s="75"/>
      <c r="AV311" s="68"/>
    </row>
    <row r="312" spans="1:48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  <c r="AO312" s="75"/>
      <c r="AP312" s="75"/>
      <c r="AQ312" s="75"/>
      <c r="AR312" s="75"/>
      <c r="AS312" s="75"/>
      <c r="AT312" s="75"/>
      <c r="AU312" s="75"/>
      <c r="AV312" s="68"/>
    </row>
    <row r="313" spans="1:48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  <c r="AA313" s="85"/>
      <c r="AB313" s="85"/>
      <c r="AC313" s="8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  <c r="AO313" s="75"/>
      <c r="AP313" s="75"/>
      <c r="AQ313" s="75"/>
      <c r="AR313" s="75"/>
      <c r="AS313" s="75"/>
      <c r="AT313" s="75"/>
      <c r="AU313" s="75"/>
      <c r="AV313" s="68"/>
    </row>
    <row r="314" spans="1:48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85"/>
      <c r="AA314" s="85"/>
      <c r="AB314" s="85"/>
      <c r="AC314" s="8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  <c r="AO314" s="75"/>
      <c r="AP314" s="75"/>
      <c r="AQ314" s="75"/>
      <c r="AR314" s="75"/>
      <c r="AS314" s="75"/>
      <c r="AT314" s="75"/>
      <c r="AU314" s="75"/>
      <c r="AV314" s="68"/>
    </row>
    <row r="315" spans="1:48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  <c r="AO315" s="75"/>
      <c r="AP315" s="75"/>
      <c r="AQ315" s="75"/>
      <c r="AR315" s="75"/>
      <c r="AS315" s="75"/>
      <c r="AT315" s="75"/>
      <c r="AU315" s="75"/>
      <c r="AV315" s="68"/>
    </row>
    <row r="316" spans="1:48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  <c r="AO316" s="75"/>
      <c r="AP316" s="75"/>
      <c r="AQ316" s="75"/>
      <c r="AR316" s="75"/>
      <c r="AS316" s="75"/>
      <c r="AT316" s="75"/>
      <c r="AU316" s="75"/>
      <c r="AV316" s="68"/>
    </row>
    <row r="317" spans="1:48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  <c r="AO317" s="75"/>
      <c r="AP317" s="75"/>
      <c r="AQ317" s="75"/>
      <c r="AR317" s="75"/>
      <c r="AS317" s="75"/>
      <c r="AT317" s="75"/>
      <c r="AU317" s="75"/>
      <c r="AV317" s="68"/>
    </row>
    <row r="318" spans="1:48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  <c r="AA318" s="85"/>
      <c r="AB318" s="85"/>
      <c r="AC318" s="8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  <c r="AO318" s="75"/>
      <c r="AP318" s="75"/>
      <c r="AQ318" s="75"/>
      <c r="AR318" s="75"/>
      <c r="AS318" s="75"/>
      <c r="AT318" s="75"/>
      <c r="AU318" s="75"/>
      <c r="AV318" s="68"/>
    </row>
    <row r="319" spans="1:48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  <c r="AA319" s="85"/>
      <c r="AB319" s="85"/>
      <c r="AC319" s="8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  <c r="AO319" s="75"/>
      <c r="AP319" s="75"/>
      <c r="AQ319" s="75"/>
      <c r="AR319" s="75"/>
      <c r="AS319" s="75"/>
      <c r="AT319" s="75"/>
      <c r="AU319" s="75"/>
      <c r="AV319" s="68"/>
    </row>
    <row r="320" spans="1:48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  <c r="AA320" s="85"/>
      <c r="AB320" s="85"/>
      <c r="AC320" s="8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  <c r="AO320" s="75"/>
      <c r="AP320" s="75"/>
      <c r="AQ320" s="75"/>
      <c r="AR320" s="75"/>
      <c r="AS320" s="75"/>
      <c r="AT320" s="75"/>
      <c r="AU320" s="75"/>
      <c r="AV320" s="68"/>
    </row>
    <row r="321" spans="1:48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  <c r="AA321" s="85"/>
      <c r="AB321" s="85"/>
      <c r="AC321" s="85"/>
      <c r="AD321" s="75"/>
      <c r="AE321" s="75"/>
      <c r="AF321" s="75"/>
      <c r="AG321" s="75"/>
      <c r="AH321" s="75"/>
      <c r="AI321" s="75"/>
      <c r="AJ321" s="75"/>
      <c r="AK321" s="75"/>
      <c r="AL321" s="75"/>
      <c r="AM321" s="75"/>
      <c r="AN321" s="75"/>
      <c r="AO321" s="75"/>
      <c r="AP321" s="75"/>
      <c r="AQ321" s="75"/>
      <c r="AR321" s="75"/>
      <c r="AS321" s="75"/>
      <c r="AT321" s="75"/>
      <c r="AU321" s="75"/>
      <c r="AV321" s="68"/>
    </row>
    <row r="322" spans="1:48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75"/>
      <c r="AE322" s="75"/>
      <c r="AF322" s="75"/>
      <c r="AG322" s="75"/>
      <c r="AH322" s="75"/>
      <c r="AI322" s="75"/>
      <c r="AJ322" s="75"/>
      <c r="AK322" s="75"/>
      <c r="AL322" s="75"/>
      <c r="AM322" s="75"/>
      <c r="AN322" s="75"/>
      <c r="AO322" s="75"/>
      <c r="AP322" s="75"/>
      <c r="AQ322" s="75"/>
      <c r="AR322" s="75"/>
      <c r="AS322" s="75"/>
      <c r="AT322" s="75"/>
      <c r="AU322" s="75"/>
      <c r="AV322" s="68"/>
    </row>
    <row r="323" spans="1:48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75"/>
      <c r="AE323" s="75"/>
      <c r="AF323" s="75"/>
      <c r="AG323" s="75"/>
      <c r="AH323" s="75"/>
      <c r="AI323" s="75"/>
      <c r="AJ323" s="75"/>
      <c r="AK323" s="75"/>
      <c r="AL323" s="75"/>
      <c r="AM323" s="75"/>
      <c r="AN323" s="75"/>
      <c r="AO323" s="75"/>
      <c r="AP323" s="75"/>
      <c r="AQ323" s="75"/>
      <c r="AR323" s="75"/>
      <c r="AS323" s="75"/>
      <c r="AT323" s="75"/>
      <c r="AU323" s="75"/>
      <c r="AV323" s="68"/>
    </row>
    <row r="324" spans="1:48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75"/>
      <c r="AE324" s="75"/>
      <c r="AF324" s="75"/>
      <c r="AG324" s="75"/>
      <c r="AH324" s="75"/>
      <c r="AI324" s="75"/>
      <c r="AJ324" s="75"/>
      <c r="AK324" s="75"/>
      <c r="AL324" s="75"/>
      <c r="AM324" s="75"/>
      <c r="AN324" s="75"/>
      <c r="AO324" s="75"/>
      <c r="AP324" s="75"/>
      <c r="AQ324" s="75"/>
      <c r="AR324" s="75"/>
      <c r="AS324" s="75"/>
      <c r="AT324" s="75"/>
      <c r="AU324" s="75"/>
      <c r="AV324" s="68"/>
    </row>
    <row r="325" spans="1:48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  <c r="AV325" s="68"/>
    </row>
    <row r="326" spans="1:48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75"/>
      <c r="AE326" s="75"/>
      <c r="AF326" s="75"/>
      <c r="AG326" s="75"/>
      <c r="AH326" s="75"/>
      <c r="AI326" s="75"/>
      <c r="AJ326" s="75"/>
      <c r="AK326" s="75"/>
      <c r="AL326" s="75"/>
      <c r="AM326" s="75"/>
      <c r="AN326" s="75"/>
      <c r="AO326" s="75"/>
      <c r="AP326" s="75"/>
      <c r="AQ326" s="75"/>
      <c r="AR326" s="75"/>
      <c r="AS326" s="75"/>
      <c r="AT326" s="75"/>
      <c r="AU326" s="75"/>
      <c r="AV326" s="68"/>
    </row>
    <row r="327" spans="1:48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  <c r="AA327" s="85"/>
      <c r="AB327" s="85"/>
      <c r="AC327" s="85"/>
      <c r="AD327" s="75"/>
      <c r="AE327" s="75"/>
      <c r="AF327" s="75"/>
      <c r="AG327" s="75"/>
      <c r="AH327" s="75"/>
      <c r="AI327" s="75"/>
      <c r="AJ327" s="75"/>
      <c r="AK327" s="75"/>
      <c r="AL327" s="75"/>
      <c r="AM327" s="75"/>
      <c r="AN327" s="75"/>
      <c r="AO327" s="75"/>
      <c r="AP327" s="75"/>
      <c r="AQ327" s="75"/>
      <c r="AR327" s="75"/>
      <c r="AS327" s="75"/>
      <c r="AT327" s="75"/>
      <c r="AU327" s="75"/>
      <c r="AV327" s="68"/>
    </row>
    <row r="328" spans="1:48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  <c r="AA328" s="85"/>
      <c r="AB328" s="85"/>
      <c r="AC328" s="85"/>
      <c r="AD328" s="75"/>
      <c r="AE328" s="75"/>
      <c r="AF328" s="75"/>
      <c r="AG328" s="75"/>
      <c r="AH328" s="75"/>
      <c r="AI328" s="75"/>
      <c r="AJ328" s="75"/>
      <c r="AK328" s="75"/>
      <c r="AL328" s="75"/>
      <c r="AM328" s="75"/>
      <c r="AN328" s="75"/>
      <c r="AO328" s="75"/>
      <c r="AP328" s="75"/>
      <c r="AQ328" s="75"/>
      <c r="AR328" s="75"/>
      <c r="AS328" s="75"/>
      <c r="AT328" s="75"/>
      <c r="AU328" s="75"/>
      <c r="AV328" s="68"/>
    </row>
    <row r="329" spans="1:48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75"/>
      <c r="AE329" s="75"/>
      <c r="AF329" s="75"/>
      <c r="AG329" s="75"/>
      <c r="AH329" s="75"/>
      <c r="AI329" s="75"/>
      <c r="AJ329" s="75"/>
      <c r="AK329" s="75"/>
      <c r="AL329" s="75"/>
      <c r="AM329" s="75"/>
      <c r="AN329" s="75"/>
      <c r="AO329" s="75"/>
      <c r="AP329" s="75"/>
      <c r="AQ329" s="75"/>
      <c r="AR329" s="75"/>
      <c r="AS329" s="75"/>
      <c r="AT329" s="75"/>
      <c r="AU329" s="75"/>
      <c r="AV329" s="68"/>
    </row>
    <row r="330" spans="1:48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75"/>
      <c r="AE330" s="75"/>
      <c r="AF330" s="75"/>
      <c r="AG330" s="75"/>
      <c r="AH330" s="75"/>
      <c r="AI330" s="75"/>
      <c r="AJ330" s="75"/>
      <c r="AK330" s="75"/>
      <c r="AL330" s="75"/>
      <c r="AM330" s="75"/>
      <c r="AN330" s="75"/>
      <c r="AO330" s="75"/>
      <c r="AP330" s="75"/>
      <c r="AQ330" s="75"/>
      <c r="AR330" s="75"/>
      <c r="AS330" s="75"/>
      <c r="AT330" s="75"/>
      <c r="AU330" s="75"/>
      <c r="AV330" s="68"/>
    </row>
    <row r="331" spans="1:48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  <c r="AA331" s="85"/>
      <c r="AB331" s="85"/>
      <c r="AC331" s="85"/>
      <c r="AD331" s="75"/>
      <c r="AE331" s="75"/>
      <c r="AF331" s="75"/>
      <c r="AG331" s="75"/>
      <c r="AH331" s="75"/>
      <c r="AI331" s="75"/>
      <c r="AJ331" s="75"/>
      <c r="AK331" s="75"/>
      <c r="AL331" s="75"/>
      <c r="AM331" s="75"/>
      <c r="AN331" s="75"/>
      <c r="AO331" s="75"/>
      <c r="AP331" s="75"/>
      <c r="AQ331" s="75"/>
      <c r="AR331" s="75"/>
      <c r="AS331" s="75"/>
      <c r="AT331" s="75"/>
      <c r="AU331" s="75"/>
      <c r="AV331" s="68"/>
    </row>
    <row r="332" spans="1:48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  <c r="AA332" s="85"/>
      <c r="AB332" s="85"/>
      <c r="AC332" s="85"/>
      <c r="AD332" s="75"/>
      <c r="AE332" s="75"/>
      <c r="AF332" s="75"/>
      <c r="AG332" s="75"/>
      <c r="AH332" s="75"/>
      <c r="AI332" s="75"/>
      <c r="AJ332" s="75"/>
      <c r="AK332" s="75"/>
      <c r="AL332" s="75"/>
      <c r="AM332" s="75"/>
      <c r="AN332" s="75"/>
      <c r="AO332" s="75"/>
      <c r="AP332" s="75"/>
      <c r="AQ332" s="75"/>
      <c r="AR332" s="75"/>
      <c r="AS332" s="75"/>
      <c r="AT332" s="75"/>
      <c r="AU332" s="75"/>
      <c r="AV332" s="68"/>
    </row>
    <row r="333" spans="1:48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75"/>
      <c r="AE333" s="75"/>
      <c r="AF333" s="75"/>
      <c r="AG333" s="75"/>
      <c r="AH333" s="75"/>
      <c r="AI333" s="75"/>
      <c r="AJ333" s="75"/>
      <c r="AK333" s="75"/>
      <c r="AL333" s="75"/>
      <c r="AM333" s="75"/>
      <c r="AN333" s="75"/>
      <c r="AO333" s="75"/>
      <c r="AP333" s="75"/>
      <c r="AQ333" s="75"/>
      <c r="AR333" s="75"/>
      <c r="AS333" s="75"/>
      <c r="AT333" s="75"/>
      <c r="AU333" s="75"/>
      <c r="AV333" s="68"/>
    </row>
    <row r="334" spans="1:48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75"/>
      <c r="AE334" s="75"/>
      <c r="AF334" s="75"/>
      <c r="AG334" s="75"/>
      <c r="AH334" s="75"/>
      <c r="AI334" s="75"/>
      <c r="AJ334" s="75"/>
      <c r="AK334" s="75"/>
      <c r="AL334" s="75"/>
      <c r="AM334" s="75"/>
      <c r="AN334" s="75"/>
      <c r="AO334" s="75"/>
      <c r="AP334" s="75"/>
      <c r="AQ334" s="75"/>
      <c r="AR334" s="75"/>
      <c r="AS334" s="75"/>
      <c r="AT334" s="75"/>
      <c r="AU334" s="75"/>
      <c r="AV334" s="68"/>
    </row>
    <row r="335" spans="1:48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75"/>
      <c r="AE335" s="75"/>
      <c r="AF335" s="75"/>
      <c r="AG335" s="75"/>
      <c r="AH335" s="75"/>
      <c r="AI335" s="75"/>
      <c r="AJ335" s="75"/>
      <c r="AK335" s="75"/>
      <c r="AL335" s="75"/>
      <c r="AM335" s="75"/>
      <c r="AN335" s="75"/>
      <c r="AO335" s="75"/>
      <c r="AP335" s="75"/>
      <c r="AQ335" s="75"/>
      <c r="AR335" s="75"/>
      <c r="AS335" s="75"/>
      <c r="AT335" s="75"/>
      <c r="AU335" s="75"/>
      <c r="AV335" s="68"/>
    </row>
    <row r="336" spans="1:48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75"/>
      <c r="AE336" s="75"/>
      <c r="AF336" s="75"/>
      <c r="AG336" s="75"/>
      <c r="AH336" s="75"/>
      <c r="AI336" s="75"/>
      <c r="AJ336" s="75"/>
      <c r="AK336" s="75"/>
      <c r="AL336" s="75"/>
      <c r="AM336" s="75"/>
      <c r="AN336" s="75"/>
      <c r="AO336" s="75"/>
      <c r="AP336" s="75"/>
      <c r="AQ336" s="75"/>
      <c r="AR336" s="75"/>
      <c r="AS336" s="75"/>
      <c r="AT336" s="75"/>
      <c r="AU336" s="75"/>
      <c r="AV336" s="68"/>
    </row>
    <row r="337" spans="1:48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75"/>
      <c r="AE337" s="75"/>
      <c r="AF337" s="75"/>
      <c r="AG337" s="75"/>
      <c r="AH337" s="75"/>
      <c r="AI337" s="75"/>
      <c r="AJ337" s="75"/>
      <c r="AK337" s="75"/>
      <c r="AL337" s="75"/>
      <c r="AM337" s="75"/>
      <c r="AN337" s="75"/>
      <c r="AO337" s="75"/>
      <c r="AP337" s="75"/>
      <c r="AQ337" s="75"/>
      <c r="AR337" s="75"/>
      <c r="AS337" s="75"/>
      <c r="AT337" s="75"/>
      <c r="AU337" s="75"/>
      <c r="AV337" s="68"/>
    </row>
    <row r="338" spans="1:48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75"/>
      <c r="AE338" s="75"/>
      <c r="AF338" s="75"/>
      <c r="AG338" s="75"/>
      <c r="AH338" s="75"/>
      <c r="AI338" s="75"/>
      <c r="AJ338" s="75"/>
      <c r="AK338" s="75"/>
      <c r="AL338" s="75"/>
      <c r="AM338" s="75"/>
      <c r="AN338" s="75"/>
      <c r="AO338" s="75"/>
      <c r="AP338" s="75"/>
      <c r="AQ338" s="75"/>
      <c r="AR338" s="75"/>
      <c r="AS338" s="75"/>
      <c r="AT338" s="75"/>
      <c r="AU338" s="75"/>
      <c r="AV338" s="68"/>
    </row>
    <row r="339" spans="1:48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75"/>
      <c r="AE339" s="75"/>
      <c r="AF339" s="75"/>
      <c r="AG339" s="75"/>
      <c r="AH339" s="75"/>
      <c r="AI339" s="75"/>
      <c r="AJ339" s="75"/>
      <c r="AK339" s="75"/>
      <c r="AL339" s="75"/>
      <c r="AM339" s="75"/>
      <c r="AN339" s="75"/>
      <c r="AO339" s="75"/>
      <c r="AP339" s="75"/>
      <c r="AQ339" s="75"/>
      <c r="AR339" s="75"/>
      <c r="AS339" s="75"/>
      <c r="AT339" s="75"/>
      <c r="AU339" s="75"/>
      <c r="AV339" s="68"/>
    </row>
    <row r="340" spans="1:48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75"/>
      <c r="AE340" s="75"/>
      <c r="AF340" s="75"/>
      <c r="AG340" s="75"/>
      <c r="AH340" s="75"/>
      <c r="AI340" s="75"/>
      <c r="AJ340" s="75"/>
      <c r="AK340" s="75"/>
      <c r="AL340" s="75"/>
      <c r="AM340" s="75"/>
      <c r="AN340" s="75"/>
      <c r="AO340" s="75"/>
      <c r="AP340" s="75"/>
      <c r="AQ340" s="75"/>
      <c r="AR340" s="75"/>
      <c r="AS340" s="75"/>
      <c r="AT340" s="75"/>
      <c r="AU340" s="75"/>
      <c r="AV340" s="68"/>
    </row>
    <row r="341" spans="1:48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75"/>
      <c r="AE341" s="75"/>
      <c r="AF341" s="75"/>
      <c r="AG341" s="75"/>
      <c r="AH341" s="75"/>
      <c r="AI341" s="75"/>
      <c r="AJ341" s="75"/>
      <c r="AK341" s="75"/>
      <c r="AL341" s="75"/>
      <c r="AM341" s="75"/>
      <c r="AN341" s="75"/>
      <c r="AO341" s="75"/>
      <c r="AP341" s="75"/>
      <c r="AQ341" s="75"/>
      <c r="AR341" s="75"/>
      <c r="AS341" s="75"/>
      <c r="AT341" s="75"/>
      <c r="AU341" s="75"/>
      <c r="AV341" s="68"/>
    </row>
    <row r="342" spans="1:48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  <c r="AA342" s="85"/>
      <c r="AB342" s="85"/>
      <c r="AC342" s="85"/>
      <c r="AD342" s="75"/>
      <c r="AE342" s="75"/>
      <c r="AF342" s="75"/>
      <c r="AG342" s="75"/>
      <c r="AH342" s="75"/>
      <c r="AI342" s="75"/>
      <c r="AJ342" s="75"/>
      <c r="AK342" s="75"/>
      <c r="AL342" s="75"/>
      <c r="AM342" s="75"/>
      <c r="AN342" s="75"/>
      <c r="AO342" s="75"/>
      <c r="AP342" s="75"/>
      <c r="AQ342" s="75"/>
      <c r="AR342" s="75"/>
      <c r="AS342" s="75"/>
      <c r="AT342" s="75"/>
      <c r="AU342" s="75"/>
      <c r="AV342" s="68"/>
    </row>
    <row r="343" spans="1:48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  <c r="AA343" s="85"/>
      <c r="AB343" s="85"/>
      <c r="AC343" s="85"/>
      <c r="AD343" s="75"/>
      <c r="AE343" s="75"/>
      <c r="AF343" s="75"/>
      <c r="AG343" s="75"/>
      <c r="AH343" s="75"/>
      <c r="AI343" s="75"/>
      <c r="AJ343" s="75"/>
      <c r="AK343" s="75"/>
      <c r="AL343" s="75"/>
      <c r="AM343" s="75"/>
      <c r="AN343" s="75"/>
      <c r="AO343" s="75"/>
      <c r="AP343" s="75"/>
      <c r="AQ343" s="75"/>
      <c r="AR343" s="75"/>
      <c r="AS343" s="75"/>
      <c r="AT343" s="75"/>
      <c r="AU343" s="75"/>
      <c r="AV343" s="68"/>
    </row>
    <row r="344" spans="1:48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  <c r="AA344" s="85"/>
      <c r="AB344" s="85"/>
      <c r="AC344" s="85"/>
      <c r="AD344" s="75"/>
      <c r="AE344" s="75"/>
      <c r="AF344" s="75"/>
      <c r="AG344" s="75"/>
      <c r="AH344" s="75"/>
      <c r="AI344" s="75"/>
      <c r="AJ344" s="75"/>
      <c r="AK344" s="75"/>
      <c r="AL344" s="75"/>
      <c r="AM344" s="75"/>
      <c r="AN344" s="75"/>
      <c r="AO344" s="75"/>
      <c r="AP344" s="75"/>
      <c r="AQ344" s="75"/>
      <c r="AR344" s="75"/>
      <c r="AS344" s="75"/>
      <c r="AT344" s="75"/>
      <c r="AU344" s="75"/>
      <c r="AV344" s="68"/>
    </row>
    <row r="345" spans="1:48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  <c r="AA345" s="85"/>
      <c r="AB345" s="85"/>
      <c r="AC345" s="85"/>
      <c r="AD345" s="75"/>
      <c r="AE345" s="75"/>
      <c r="AF345" s="75"/>
      <c r="AG345" s="75"/>
      <c r="AH345" s="75"/>
      <c r="AI345" s="75"/>
      <c r="AJ345" s="75"/>
      <c r="AK345" s="75"/>
      <c r="AL345" s="75"/>
      <c r="AM345" s="75"/>
      <c r="AN345" s="75"/>
      <c r="AO345" s="75"/>
      <c r="AP345" s="75"/>
      <c r="AQ345" s="75"/>
      <c r="AR345" s="75"/>
      <c r="AS345" s="75"/>
      <c r="AT345" s="75"/>
      <c r="AU345" s="75"/>
      <c r="AV345" s="68"/>
    </row>
    <row r="346" spans="1:48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  <c r="AA346" s="85"/>
      <c r="AB346" s="85"/>
      <c r="AC346" s="85"/>
      <c r="AD346" s="75"/>
      <c r="AE346" s="75"/>
      <c r="AF346" s="75"/>
      <c r="AG346" s="75"/>
      <c r="AH346" s="75"/>
      <c r="AI346" s="75"/>
      <c r="AJ346" s="75"/>
      <c r="AK346" s="75"/>
      <c r="AL346" s="75"/>
      <c r="AM346" s="75"/>
      <c r="AN346" s="75"/>
      <c r="AO346" s="75"/>
      <c r="AP346" s="75"/>
      <c r="AQ346" s="75"/>
      <c r="AR346" s="75"/>
      <c r="AS346" s="75"/>
      <c r="AT346" s="75"/>
      <c r="AU346" s="75"/>
      <c r="AV346" s="68"/>
    </row>
    <row r="347" spans="1:48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  <c r="AA347" s="85"/>
      <c r="AB347" s="85"/>
      <c r="AC347" s="85"/>
      <c r="AD347" s="75"/>
      <c r="AE347" s="75"/>
      <c r="AF347" s="75"/>
      <c r="AG347" s="75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68"/>
    </row>
    <row r="348" spans="1:48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  <c r="AA348" s="85"/>
      <c r="AB348" s="85"/>
      <c r="AC348" s="85"/>
      <c r="AD348" s="75"/>
      <c r="AE348" s="75"/>
      <c r="AF348" s="75"/>
      <c r="AG348" s="75"/>
      <c r="AH348" s="75"/>
      <c r="AI348" s="75"/>
      <c r="AJ348" s="75"/>
      <c r="AK348" s="75"/>
      <c r="AL348" s="75"/>
      <c r="AM348" s="75"/>
      <c r="AN348" s="75"/>
      <c r="AO348" s="75"/>
      <c r="AP348" s="75"/>
      <c r="AQ348" s="75"/>
      <c r="AR348" s="75"/>
      <c r="AS348" s="75"/>
      <c r="AT348" s="75"/>
      <c r="AU348" s="75"/>
      <c r="AV348" s="68"/>
    </row>
    <row r="349" spans="1:48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  <c r="AA349" s="85"/>
      <c r="AB349" s="85"/>
      <c r="AC349" s="85"/>
      <c r="AD349" s="75"/>
      <c r="AE349" s="75"/>
      <c r="AF349" s="75"/>
      <c r="AG349" s="75"/>
      <c r="AH349" s="75"/>
      <c r="AI349" s="75"/>
      <c r="AJ349" s="75"/>
      <c r="AK349" s="75"/>
      <c r="AL349" s="75"/>
      <c r="AM349" s="75"/>
      <c r="AN349" s="75"/>
      <c r="AO349" s="75"/>
      <c r="AP349" s="75"/>
      <c r="AQ349" s="75"/>
      <c r="AR349" s="75"/>
      <c r="AS349" s="75"/>
      <c r="AT349" s="75"/>
      <c r="AU349" s="75"/>
      <c r="AV349" s="68"/>
    </row>
    <row r="350" spans="1:48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  <c r="AA350" s="85"/>
      <c r="AB350" s="85"/>
      <c r="AC350" s="85"/>
      <c r="AD350" s="75"/>
      <c r="AE350" s="75"/>
      <c r="AF350" s="75"/>
      <c r="AG350" s="75"/>
      <c r="AH350" s="75"/>
      <c r="AI350" s="75"/>
      <c r="AJ350" s="75"/>
      <c r="AK350" s="75"/>
      <c r="AL350" s="75"/>
      <c r="AM350" s="75"/>
      <c r="AN350" s="75"/>
      <c r="AO350" s="75"/>
      <c r="AP350" s="75"/>
      <c r="AQ350" s="75"/>
      <c r="AR350" s="75"/>
      <c r="AS350" s="75"/>
      <c r="AT350" s="75"/>
      <c r="AU350" s="75"/>
      <c r="AV350" s="68"/>
    </row>
    <row r="351" spans="1:48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  <c r="AA351" s="85"/>
      <c r="AB351" s="85"/>
      <c r="AC351" s="8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68"/>
    </row>
    <row r="352" spans="1:48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  <c r="AV352" s="68"/>
    </row>
    <row r="353" spans="1:48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75"/>
      <c r="AE353" s="75"/>
      <c r="AF353" s="75"/>
      <c r="AG353" s="75"/>
      <c r="AH353" s="75"/>
      <c r="AI353" s="75"/>
      <c r="AJ353" s="75"/>
      <c r="AK353" s="75"/>
      <c r="AL353" s="75"/>
      <c r="AM353" s="75"/>
      <c r="AN353" s="75"/>
      <c r="AO353" s="75"/>
      <c r="AP353" s="75"/>
      <c r="AQ353" s="75"/>
      <c r="AR353" s="75"/>
      <c r="AS353" s="75"/>
      <c r="AT353" s="75"/>
      <c r="AU353" s="75"/>
      <c r="AV353" s="68"/>
    </row>
    <row r="354" spans="1:48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75"/>
      <c r="AE354" s="75"/>
      <c r="AF354" s="75"/>
      <c r="AG354" s="75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  <c r="AV354" s="68"/>
    </row>
    <row r="355" spans="1:48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  <c r="AA355" s="85"/>
      <c r="AB355" s="85"/>
      <c r="AC355" s="8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  <c r="AV355" s="68"/>
    </row>
    <row r="356" spans="1:48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  <c r="AA356" s="85"/>
      <c r="AB356" s="85"/>
      <c r="AC356" s="8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  <c r="AV356" s="68"/>
    </row>
    <row r="357" spans="1:48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  <c r="AA357" s="85"/>
      <c r="AB357" s="85"/>
      <c r="AC357" s="85"/>
      <c r="AD357" s="75"/>
      <c r="AE357" s="75"/>
      <c r="AF357" s="75"/>
      <c r="AG357" s="75"/>
      <c r="AH357" s="75"/>
      <c r="AI357" s="75"/>
      <c r="AJ357" s="75"/>
      <c r="AK357" s="75"/>
      <c r="AL357" s="75"/>
      <c r="AM357" s="75"/>
      <c r="AN357" s="75"/>
      <c r="AO357" s="75"/>
      <c r="AP357" s="75"/>
      <c r="AQ357" s="75"/>
      <c r="AR357" s="75"/>
      <c r="AS357" s="75"/>
      <c r="AT357" s="75"/>
      <c r="AU357" s="75"/>
      <c r="AV357" s="68"/>
    </row>
    <row r="358" spans="1:48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75"/>
      <c r="AE358" s="75"/>
      <c r="AF358" s="75"/>
      <c r="AG358" s="75"/>
      <c r="AH358" s="75"/>
      <c r="AI358" s="75"/>
      <c r="AJ358" s="75"/>
      <c r="AK358" s="75"/>
      <c r="AL358" s="75"/>
      <c r="AM358" s="75"/>
      <c r="AN358" s="75"/>
      <c r="AO358" s="75"/>
      <c r="AP358" s="75"/>
      <c r="AQ358" s="75"/>
      <c r="AR358" s="75"/>
      <c r="AS358" s="75"/>
      <c r="AT358" s="75"/>
      <c r="AU358" s="75"/>
      <c r="AV358" s="68"/>
    </row>
    <row r="359" spans="1:48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75"/>
      <c r="AE359" s="75"/>
      <c r="AF359" s="75"/>
      <c r="AG359" s="75"/>
      <c r="AH359" s="75"/>
      <c r="AI359" s="75"/>
      <c r="AJ359" s="75"/>
      <c r="AK359" s="75"/>
      <c r="AL359" s="75"/>
      <c r="AM359" s="75"/>
      <c r="AN359" s="75"/>
      <c r="AO359" s="75"/>
      <c r="AP359" s="75"/>
      <c r="AQ359" s="75"/>
      <c r="AR359" s="75"/>
      <c r="AS359" s="75"/>
      <c r="AT359" s="75"/>
      <c r="AU359" s="75"/>
      <c r="AV359" s="68"/>
    </row>
    <row r="360" spans="1:48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  <c r="AA360" s="85"/>
      <c r="AB360" s="85"/>
      <c r="AC360" s="85"/>
      <c r="AD360" s="75"/>
      <c r="AE360" s="75"/>
      <c r="AF360" s="75"/>
      <c r="AG360" s="75"/>
      <c r="AH360" s="75"/>
      <c r="AI360" s="75"/>
      <c r="AJ360" s="75"/>
      <c r="AK360" s="75"/>
      <c r="AL360" s="75"/>
      <c r="AM360" s="75"/>
      <c r="AN360" s="75"/>
      <c r="AO360" s="75"/>
      <c r="AP360" s="75"/>
      <c r="AQ360" s="75"/>
      <c r="AR360" s="75"/>
      <c r="AS360" s="75"/>
      <c r="AT360" s="75"/>
      <c r="AU360" s="75"/>
      <c r="AV360" s="68"/>
    </row>
    <row r="361" spans="1:48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68"/>
    </row>
    <row r="362" spans="1:48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  <c r="AA362" s="85"/>
      <c r="AB362" s="85"/>
      <c r="AC362" s="8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68"/>
    </row>
    <row r="363" spans="1:48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  <c r="AA363" s="85"/>
      <c r="AB363" s="85"/>
      <c r="AC363" s="8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68"/>
    </row>
    <row r="364" spans="1:48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  <c r="AA364" s="85"/>
      <c r="AB364" s="85"/>
      <c r="AC364" s="8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68"/>
    </row>
    <row r="365" spans="1:48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  <c r="AA365" s="85"/>
      <c r="AB365" s="85"/>
      <c r="AC365" s="8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68"/>
    </row>
    <row r="366" spans="1:48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5"/>
      <c r="AB366" s="85"/>
      <c r="AC366" s="85"/>
      <c r="AD366" s="75"/>
      <c r="AE366" s="75"/>
      <c r="AF366" s="75"/>
      <c r="AG366" s="75"/>
      <c r="AH366" s="75"/>
      <c r="AI366" s="75"/>
      <c r="AJ366" s="75"/>
      <c r="AK366" s="75"/>
      <c r="AL366" s="75"/>
      <c r="AM366" s="75"/>
      <c r="AN366" s="75"/>
      <c r="AO366" s="75"/>
      <c r="AP366" s="75"/>
      <c r="AQ366" s="75"/>
      <c r="AR366" s="75"/>
      <c r="AS366" s="75"/>
      <c r="AT366" s="75"/>
      <c r="AU366" s="75"/>
      <c r="AV366" s="68"/>
    </row>
    <row r="367" spans="1:48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5"/>
      <c r="AB367" s="85"/>
      <c r="AC367" s="8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68"/>
    </row>
    <row r="368" spans="1:48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  <c r="AA368" s="85"/>
      <c r="AB368" s="85"/>
      <c r="AC368" s="85"/>
      <c r="AD368" s="75"/>
      <c r="AE368" s="75"/>
      <c r="AF368" s="75"/>
      <c r="AG368" s="75"/>
      <c r="AH368" s="75"/>
      <c r="AI368" s="75"/>
      <c r="AJ368" s="75"/>
      <c r="AK368" s="75"/>
      <c r="AL368" s="75"/>
      <c r="AM368" s="75"/>
      <c r="AN368" s="75"/>
      <c r="AO368" s="75"/>
      <c r="AP368" s="75"/>
      <c r="AQ368" s="75"/>
      <c r="AR368" s="75"/>
      <c r="AS368" s="75"/>
      <c r="AT368" s="75"/>
      <c r="AU368" s="75"/>
      <c r="AV368" s="68"/>
    </row>
    <row r="369" spans="1:48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  <c r="AA369" s="85"/>
      <c r="AB369" s="85"/>
      <c r="AC369" s="85"/>
      <c r="AD369" s="75"/>
      <c r="AE369" s="75"/>
      <c r="AF369" s="75"/>
      <c r="AG369" s="75"/>
      <c r="AH369" s="75"/>
      <c r="AI369" s="75"/>
      <c r="AJ369" s="75"/>
      <c r="AK369" s="75"/>
      <c r="AL369" s="75"/>
      <c r="AM369" s="75"/>
      <c r="AN369" s="75"/>
      <c r="AO369" s="75"/>
      <c r="AP369" s="75"/>
      <c r="AQ369" s="75"/>
      <c r="AR369" s="75"/>
      <c r="AS369" s="75"/>
      <c r="AT369" s="75"/>
      <c r="AU369" s="75"/>
      <c r="AV369" s="68"/>
    </row>
    <row r="370" spans="1:48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75"/>
      <c r="AE370" s="75"/>
      <c r="AF370" s="75"/>
      <c r="AG370" s="75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  <c r="AV370" s="68"/>
    </row>
    <row r="371" spans="1:48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75"/>
      <c r="AE371" s="75"/>
      <c r="AF371" s="75"/>
      <c r="AG371" s="75"/>
      <c r="AH371" s="75"/>
      <c r="AI371" s="75"/>
      <c r="AJ371" s="75"/>
      <c r="AK371" s="75"/>
      <c r="AL371" s="75"/>
      <c r="AM371" s="75"/>
      <c r="AN371" s="75"/>
      <c r="AO371" s="75"/>
      <c r="AP371" s="75"/>
      <c r="AQ371" s="75"/>
      <c r="AR371" s="75"/>
      <c r="AS371" s="75"/>
      <c r="AT371" s="75"/>
      <c r="AU371" s="75"/>
      <c r="AV371" s="68"/>
    </row>
    <row r="372" spans="1:48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  <c r="AA372" s="85"/>
      <c r="AB372" s="85"/>
      <c r="AC372" s="85"/>
      <c r="AD372" s="75"/>
      <c r="AE372" s="75"/>
      <c r="AF372" s="75"/>
      <c r="AG372" s="75"/>
      <c r="AH372" s="75"/>
      <c r="AI372" s="75"/>
      <c r="AJ372" s="75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68"/>
    </row>
    <row r="373" spans="1:48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  <c r="AA373" s="85"/>
      <c r="AB373" s="85"/>
      <c r="AC373" s="85"/>
      <c r="AD373" s="75"/>
      <c r="AE373" s="75"/>
      <c r="AF373" s="75"/>
      <c r="AG373" s="75"/>
      <c r="AH373" s="75"/>
      <c r="AI373" s="75"/>
      <c r="AJ373" s="75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  <c r="AV373" s="68"/>
    </row>
    <row r="374" spans="1:48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  <c r="AA374" s="85"/>
      <c r="AB374" s="85"/>
      <c r="AC374" s="85"/>
      <c r="AD374" s="75"/>
      <c r="AE374" s="75"/>
      <c r="AF374" s="75"/>
      <c r="AG374" s="75"/>
      <c r="AH374" s="75"/>
      <c r="AI374" s="75"/>
      <c r="AJ374" s="75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  <c r="AV374" s="68"/>
    </row>
    <row r="375" spans="1:48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  <c r="AA375" s="85"/>
      <c r="AB375" s="85"/>
      <c r="AC375" s="85"/>
      <c r="AD375" s="75"/>
      <c r="AE375" s="75"/>
      <c r="AF375" s="75"/>
      <c r="AG375" s="75"/>
      <c r="AH375" s="75"/>
      <c r="AI375" s="75"/>
      <c r="AJ375" s="75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68"/>
    </row>
    <row r="376" spans="1:48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  <c r="AA376" s="85"/>
      <c r="AB376" s="85"/>
      <c r="AC376" s="85"/>
      <c r="AD376" s="75"/>
      <c r="AE376" s="75"/>
      <c r="AF376" s="75"/>
      <c r="AG376" s="75"/>
      <c r="AH376" s="75"/>
      <c r="AI376" s="75"/>
      <c r="AJ376" s="75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  <c r="AV376" s="68"/>
    </row>
    <row r="377" spans="1:48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75"/>
      <c r="AE377" s="75"/>
      <c r="AF377" s="75"/>
      <c r="AG377" s="75"/>
      <c r="AH377" s="75"/>
      <c r="AI377" s="75"/>
      <c r="AJ377" s="75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68"/>
    </row>
    <row r="378" spans="1:48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75"/>
      <c r="AE378" s="75"/>
      <c r="AF378" s="75"/>
      <c r="AG378" s="75"/>
      <c r="AH378" s="75"/>
      <c r="AI378" s="75"/>
      <c r="AJ378" s="75"/>
      <c r="AK378" s="75"/>
      <c r="AL378" s="75"/>
      <c r="AM378" s="75"/>
      <c r="AN378" s="75"/>
      <c r="AO378" s="75"/>
      <c r="AP378" s="75"/>
      <c r="AQ378" s="75"/>
      <c r="AR378" s="75"/>
      <c r="AS378" s="75"/>
      <c r="AT378" s="75"/>
      <c r="AU378" s="75"/>
      <c r="AV378" s="68"/>
    </row>
    <row r="379" spans="1:48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  <c r="AA379" s="85"/>
      <c r="AB379" s="85"/>
      <c r="AC379" s="85"/>
      <c r="AD379" s="75"/>
      <c r="AE379" s="75"/>
      <c r="AF379" s="75"/>
      <c r="AG379" s="75"/>
      <c r="AH379" s="75"/>
      <c r="AI379" s="75"/>
      <c r="AJ379" s="75"/>
      <c r="AK379" s="75"/>
      <c r="AL379" s="75"/>
      <c r="AM379" s="75"/>
      <c r="AN379" s="75"/>
      <c r="AO379" s="75"/>
      <c r="AP379" s="75"/>
      <c r="AQ379" s="75"/>
      <c r="AR379" s="75"/>
      <c r="AS379" s="75"/>
      <c r="AT379" s="75"/>
      <c r="AU379" s="75"/>
      <c r="AV379" s="68"/>
    </row>
    <row r="380" spans="1:48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  <c r="AA380" s="85"/>
      <c r="AB380" s="85"/>
      <c r="AC380" s="85"/>
      <c r="AD380" s="75"/>
      <c r="AE380" s="75"/>
      <c r="AF380" s="75"/>
      <c r="AG380" s="75"/>
      <c r="AH380" s="75"/>
      <c r="AI380" s="75"/>
      <c r="AJ380" s="75"/>
      <c r="AK380" s="75"/>
      <c r="AL380" s="75"/>
      <c r="AM380" s="75"/>
      <c r="AN380" s="75"/>
      <c r="AO380" s="75"/>
      <c r="AP380" s="75"/>
      <c r="AQ380" s="75"/>
      <c r="AR380" s="75"/>
      <c r="AS380" s="75"/>
      <c r="AT380" s="75"/>
      <c r="AU380" s="75"/>
      <c r="AV380" s="68"/>
    </row>
    <row r="381" spans="1:48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  <c r="AA381" s="85"/>
      <c r="AB381" s="85"/>
      <c r="AC381" s="85"/>
      <c r="AD381" s="75"/>
      <c r="AE381" s="75"/>
      <c r="AF381" s="75"/>
      <c r="AG381" s="75"/>
      <c r="AH381" s="75"/>
      <c r="AI381" s="75"/>
      <c r="AJ381" s="75"/>
      <c r="AK381" s="75"/>
      <c r="AL381" s="75"/>
      <c r="AM381" s="75"/>
      <c r="AN381" s="75"/>
      <c r="AO381" s="75"/>
      <c r="AP381" s="75"/>
      <c r="AQ381" s="75"/>
      <c r="AR381" s="75"/>
      <c r="AS381" s="75"/>
      <c r="AT381" s="75"/>
      <c r="AU381" s="75"/>
      <c r="AV381" s="68"/>
    </row>
    <row r="382" spans="1:48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  <c r="AA382" s="85"/>
      <c r="AB382" s="85"/>
      <c r="AC382" s="85"/>
      <c r="AD382" s="75"/>
      <c r="AE382" s="75"/>
      <c r="AF382" s="75"/>
      <c r="AG382" s="75"/>
      <c r="AH382" s="75"/>
      <c r="AI382" s="75"/>
      <c r="AJ382" s="75"/>
      <c r="AK382" s="75"/>
      <c r="AL382" s="75"/>
      <c r="AM382" s="75"/>
      <c r="AN382" s="75"/>
      <c r="AO382" s="75"/>
      <c r="AP382" s="75"/>
      <c r="AQ382" s="75"/>
      <c r="AR382" s="75"/>
      <c r="AS382" s="75"/>
      <c r="AT382" s="75"/>
      <c r="AU382" s="75"/>
      <c r="AV382" s="68"/>
    </row>
    <row r="383" spans="1:48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  <c r="AA383" s="85"/>
      <c r="AB383" s="85"/>
      <c r="AC383" s="85"/>
      <c r="AD383" s="75"/>
      <c r="AE383" s="75"/>
      <c r="AF383" s="75"/>
      <c r="AG383" s="75"/>
      <c r="AH383" s="75"/>
      <c r="AI383" s="75"/>
      <c r="AJ383" s="75"/>
      <c r="AK383" s="75"/>
      <c r="AL383" s="75"/>
      <c r="AM383" s="75"/>
      <c r="AN383" s="75"/>
      <c r="AO383" s="75"/>
      <c r="AP383" s="75"/>
      <c r="AQ383" s="75"/>
      <c r="AR383" s="75"/>
      <c r="AS383" s="75"/>
      <c r="AT383" s="75"/>
      <c r="AU383" s="75"/>
      <c r="AV383" s="68"/>
    </row>
    <row r="384" spans="1:48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75"/>
      <c r="AE384" s="75"/>
      <c r="AF384" s="75"/>
      <c r="AG384" s="75"/>
      <c r="AH384" s="75"/>
      <c r="AI384" s="75"/>
      <c r="AJ384" s="75"/>
      <c r="AK384" s="75"/>
      <c r="AL384" s="75"/>
      <c r="AM384" s="75"/>
      <c r="AN384" s="75"/>
      <c r="AO384" s="75"/>
      <c r="AP384" s="75"/>
      <c r="AQ384" s="75"/>
      <c r="AR384" s="75"/>
      <c r="AS384" s="75"/>
      <c r="AT384" s="75"/>
      <c r="AU384" s="75"/>
      <c r="AV384" s="68"/>
    </row>
    <row r="385" spans="1:48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75"/>
      <c r="AE385" s="75"/>
      <c r="AF385" s="75"/>
      <c r="AG385" s="75"/>
      <c r="AH385" s="75"/>
      <c r="AI385" s="75"/>
      <c r="AJ385" s="75"/>
      <c r="AK385" s="75"/>
      <c r="AL385" s="75"/>
      <c r="AM385" s="75"/>
      <c r="AN385" s="75"/>
      <c r="AO385" s="75"/>
      <c r="AP385" s="75"/>
      <c r="AQ385" s="75"/>
      <c r="AR385" s="75"/>
      <c r="AS385" s="75"/>
      <c r="AT385" s="75"/>
      <c r="AU385" s="75"/>
      <c r="AV385" s="68"/>
    </row>
    <row r="386" spans="1:48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75"/>
      <c r="AE386" s="75"/>
      <c r="AF386" s="75"/>
      <c r="AG386" s="75"/>
      <c r="AH386" s="75"/>
      <c r="AI386" s="75"/>
      <c r="AJ386" s="75"/>
      <c r="AK386" s="75"/>
      <c r="AL386" s="75"/>
      <c r="AM386" s="75"/>
      <c r="AN386" s="75"/>
      <c r="AO386" s="75"/>
      <c r="AP386" s="75"/>
      <c r="AQ386" s="75"/>
      <c r="AR386" s="75"/>
      <c r="AS386" s="75"/>
      <c r="AT386" s="75"/>
      <c r="AU386" s="75"/>
      <c r="AV386" s="68"/>
    </row>
    <row r="387" spans="1:48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75"/>
      <c r="AE387" s="75"/>
      <c r="AF387" s="75"/>
      <c r="AG387" s="75"/>
      <c r="AH387" s="75"/>
      <c r="AI387" s="75"/>
      <c r="AJ387" s="75"/>
      <c r="AK387" s="75"/>
      <c r="AL387" s="75"/>
      <c r="AM387" s="75"/>
      <c r="AN387" s="75"/>
      <c r="AO387" s="75"/>
      <c r="AP387" s="75"/>
      <c r="AQ387" s="75"/>
      <c r="AR387" s="75"/>
      <c r="AS387" s="75"/>
      <c r="AT387" s="75"/>
      <c r="AU387" s="75"/>
      <c r="AV387" s="68"/>
    </row>
    <row r="388" spans="1:48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75"/>
      <c r="AE388" s="75"/>
      <c r="AF388" s="75"/>
      <c r="AG388" s="75"/>
      <c r="AH388" s="75"/>
      <c r="AI388" s="75"/>
      <c r="AJ388" s="75"/>
      <c r="AK388" s="75"/>
      <c r="AL388" s="75"/>
      <c r="AM388" s="75"/>
      <c r="AN388" s="75"/>
      <c r="AO388" s="75"/>
      <c r="AP388" s="75"/>
      <c r="AQ388" s="75"/>
      <c r="AR388" s="75"/>
      <c r="AS388" s="75"/>
      <c r="AT388" s="75"/>
      <c r="AU388" s="75"/>
      <c r="AV388" s="68"/>
    </row>
    <row r="389" spans="1:48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75"/>
      <c r="AE389" s="75"/>
      <c r="AF389" s="75"/>
      <c r="AG389" s="75"/>
      <c r="AH389" s="75"/>
      <c r="AI389" s="75"/>
      <c r="AJ389" s="75"/>
      <c r="AK389" s="75"/>
      <c r="AL389" s="75"/>
      <c r="AM389" s="75"/>
      <c r="AN389" s="75"/>
      <c r="AO389" s="75"/>
      <c r="AP389" s="75"/>
      <c r="AQ389" s="75"/>
      <c r="AR389" s="75"/>
      <c r="AS389" s="75"/>
      <c r="AT389" s="75"/>
      <c r="AU389" s="75"/>
      <c r="AV389" s="68"/>
    </row>
    <row r="390" spans="1:48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75"/>
      <c r="AE390" s="75"/>
      <c r="AF390" s="75"/>
      <c r="AG390" s="75"/>
      <c r="AH390" s="75"/>
      <c r="AI390" s="75"/>
      <c r="AJ390" s="75"/>
      <c r="AK390" s="75"/>
      <c r="AL390" s="75"/>
      <c r="AM390" s="75"/>
      <c r="AN390" s="75"/>
      <c r="AO390" s="75"/>
      <c r="AP390" s="75"/>
      <c r="AQ390" s="75"/>
      <c r="AR390" s="75"/>
      <c r="AS390" s="75"/>
      <c r="AT390" s="75"/>
      <c r="AU390" s="75"/>
      <c r="AV390" s="68"/>
    </row>
    <row r="391" spans="1:48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75"/>
      <c r="AE391" s="75"/>
      <c r="AF391" s="75"/>
      <c r="AG391" s="75"/>
      <c r="AH391" s="75"/>
      <c r="AI391" s="75"/>
      <c r="AJ391" s="75"/>
      <c r="AK391" s="75"/>
      <c r="AL391" s="75"/>
      <c r="AM391" s="75"/>
      <c r="AN391" s="75"/>
      <c r="AO391" s="75"/>
      <c r="AP391" s="75"/>
      <c r="AQ391" s="75"/>
      <c r="AR391" s="75"/>
      <c r="AS391" s="75"/>
      <c r="AT391" s="75"/>
      <c r="AU391" s="75"/>
      <c r="AV391" s="68"/>
    </row>
    <row r="392" spans="1:48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75"/>
      <c r="AE392" s="75"/>
      <c r="AF392" s="75"/>
      <c r="AG392" s="75"/>
      <c r="AH392" s="75"/>
      <c r="AI392" s="75"/>
      <c r="AJ392" s="75"/>
      <c r="AK392" s="75"/>
      <c r="AL392" s="75"/>
      <c r="AM392" s="75"/>
      <c r="AN392" s="75"/>
      <c r="AO392" s="75"/>
      <c r="AP392" s="75"/>
      <c r="AQ392" s="75"/>
      <c r="AR392" s="75"/>
      <c r="AS392" s="75"/>
      <c r="AT392" s="75"/>
      <c r="AU392" s="75"/>
      <c r="AV392" s="68"/>
    </row>
    <row r="393" spans="1:48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75"/>
      <c r="AE393" s="75"/>
      <c r="AF393" s="75"/>
      <c r="AG393" s="75"/>
      <c r="AH393" s="75"/>
      <c r="AI393" s="75"/>
      <c r="AJ393" s="75"/>
      <c r="AK393" s="75"/>
      <c r="AL393" s="75"/>
      <c r="AM393" s="75"/>
      <c r="AN393" s="75"/>
      <c r="AO393" s="75"/>
      <c r="AP393" s="75"/>
      <c r="AQ393" s="75"/>
      <c r="AR393" s="75"/>
      <c r="AS393" s="75"/>
      <c r="AT393" s="75"/>
      <c r="AU393" s="75"/>
      <c r="AV393" s="68"/>
    </row>
    <row r="394" spans="1:48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75"/>
      <c r="AE394" s="75"/>
      <c r="AF394" s="75"/>
      <c r="AG394" s="75"/>
      <c r="AH394" s="75"/>
      <c r="AI394" s="75"/>
      <c r="AJ394" s="75"/>
      <c r="AK394" s="75"/>
      <c r="AL394" s="75"/>
      <c r="AM394" s="75"/>
      <c r="AN394" s="75"/>
      <c r="AO394" s="75"/>
      <c r="AP394" s="75"/>
      <c r="AQ394" s="75"/>
      <c r="AR394" s="75"/>
      <c r="AS394" s="75"/>
      <c r="AT394" s="75"/>
      <c r="AU394" s="75"/>
      <c r="AV394" s="68"/>
    </row>
    <row r="395" spans="1:48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75"/>
      <c r="AE395" s="75"/>
      <c r="AF395" s="75"/>
      <c r="AG395" s="75"/>
      <c r="AH395" s="75"/>
      <c r="AI395" s="75"/>
      <c r="AJ395" s="75"/>
      <c r="AK395" s="75"/>
      <c r="AL395" s="75"/>
      <c r="AM395" s="75"/>
      <c r="AN395" s="75"/>
      <c r="AO395" s="75"/>
      <c r="AP395" s="75"/>
      <c r="AQ395" s="75"/>
      <c r="AR395" s="75"/>
      <c r="AS395" s="75"/>
      <c r="AT395" s="75"/>
      <c r="AU395" s="75"/>
      <c r="AV395" s="68"/>
    </row>
    <row r="396" spans="1:48">
      <c r="A396" s="85"/>
      <c r="B396" s="85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75"/>
      <c r="AE396" s="75"/>
      <c r="AF396" s="75"/>
      <c r="AG396" s="75"/>
      <c r="AH396" s="75"/>
      <c r="AI396" s="75"/>
      <c r="AJ396" s="75"/>
      <c r="AK396" s="75"/>
      <c r="AL396" s="75"/>
      <c r="AM396" s="75"/>
      <c r="AN396" s="75"/>
      <c r="AO396" s="75"/>
      <c r="AP396" s="75"/>
      <c r="AQ396" s="75"/>
      <c r="AR396" s="75"/>
      <c r="AS396" s="75"/>
      <c r="AT396" s="75"/>
      <c r="AU396" s="75"/>
      <c r="AV396" s="68"/>
    </row>
    <row r="397" spans="1:48">
      <c r="A397" s="85"/>
      <c r="B397" s="85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75"/>
      <c r="AE397" s="75"/>
      <c r="AF397" s="75"/>
      <c r="AG397" s="75"/>
      <c r="AH397" s="75"/>
      <c r="AI397" s="75"/>
      <c r="AJ397" s="75"/>
      <c r="AK397" s="75"/>
      <c r="AL397" s="75"/>
      <c r="AM397" s="75"/>
      <c r="AN397" s="75"/>
      <c r="AO397" s="75"/>
      <c r="AP397" s="75"/>
      <c r="AQ397" s="75"/>
      <c r="AR397" s="75"/>
      <c r="AS397" s="75"/>
      <c r="AT397" s="75"/>
      <c r="AU397" s="75"/>
      <c r="AV397" s="68"/>
    </row>
    <row r="398" spans="1:48">
      <c r="A398" s="85"/>
      <c r="B398" s="85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75"/>
      <c r="AE398" s="75"/>
      <c r="AF398" s="75"/>
      <c r="AG398" s="75"/>
      <c r="AH398" s="75"/>
      <c r="AI398" s="75"/>
      <c r="AJ398" s="75"/>
      <c r="AK398" s="75"/>
      <c r="AL398" s="75"/>
      <c r="AM398" s="75"/>
      <c r="AN398" s="75"/>
      <c r="AO398" s="75"/>
      <c r="AP398" s="75"/>
      <c r="AQ398" s="75"/>
      <c r="AR398" s="75"/>
      <c r="AS398" s="75"/>
      <c r="AT398" s="75"/>
      <c r="AU398" s="75"/>
      <c r="AV398" s="68"/>
    </row>
    <row r="399" spans="1:48">
      <c r="A399" s="85"/>
      <c r="B399" s="85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75"/>
      <c r="AE399" s="75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5"/>
      <c r="AT399" s="75"/>
      <c r="AU399" s="75"/>
      <c r="AV399" s="68"/>
    </row>
    <row r="400" spans="1:48">
      <c r="A400" s="85"/>
      <c r="B400" s="85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75"/>
      <c r="AE400" s="75"/>
      <c r="AF400" s="75"/>
      <c r="AG400" s="75"/>
      <c r="AH400" s="75"/>
      <c r="AI400" s="75"/>
      <c r="AJ400" s="75"/>
      <c r="AK400" s="75"/>
      <c r="AL400" s="75"/>
      <c r="AM400" s="75"/>
      <c r="AN400" s="75"/>
      <c r="AO400" s="75"/>
      <c r="AP400" s="75"/>
      <c r="AQ400" s="75"/>
      <c r="AR400" s="75"/>
      <c r="AS400" s="75"/>
      <c r="AT400" s="75"/>
      <c r="AU400" s="75"/>
      <c r="AV400" s="68"/>
    </row>
    <row r="401" spans="1:48">
      <c r="A401" s="85"/>
      <c r="B401" s="85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75"/>
      <c r="AE401" s="75"/>
      <c r="AF401" s="75"/>
      <c r="AG401" s="75"/>
      <c r="AH401" s="75"/>
      <c r="AI401" s="75"/>
      <c r="AJ401" s="75"/>
      <c r="AK401" s="75"/>
      <c r="AL401" s="75"/>
      <c r="AM401" s="75"/>
      <c r="AN401" s="75"/>
      <c r="AO401" s="75"/>
      <c r="AP401" s="75"/>
      <c r="AQ401" s="75"/>
      <c r="AR401" s="75"/>
      <c r="AS401" s="75"/>
      <c r="AT401" s="75"/>
      <c r="AU401" s="75"/>
      <c r="AV401" s="68"/>
    </row>
    <row r="402" spans="1:48">
      <c r="A402" s="85"/>
      <c r="B402" s="85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75"/>
      <c r="AE402" s="75"/>
      <c r="AF402" s="75"/>
      <c r="AG402" s="75"/>
      <c r="AH402" s="75"/>
      <c r="AI402" s="75"/>
      <c r="AJ402" s="75"/>
      <c r="AK402" s="75"/>
      <c r="AL402" s="75"/>
      <c r="AM402" s="75"/>
      <c r="AN402" s="75"/>
      <c r="AO402" s="75"/>
      <c r="AP402" s="75"/>
      <c r="AQ402" s="75"/>
      <c r="AR402" s="75"/>
      <c r="AS402" s="75"/>
      <c r="AT402" s="75"/>
      <c r="AU402" s="75"/>
      <c r="AV402" s="68"/>
    </row>
    <row r="403" spans="1:48">
      <c r="A403" s="85"/>
      <c r="B403" s="85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75"/>
      <c r="AE403" s="75"/>
      <c r="AF403" s="75"/>
      <c r="AG403" s="75"/>
      <c r="AH403" s="75"/>
      <c r="AI403" s="75"/>
      <c r="AJ403" s="75"/>
      <c r="AK403" s="75"/>
      <c r="AL403" s="75"/>
      <c r="AM403" s="75"/>
      <c r="AN403" s="75"/>
      <c r="AO403" s="75"/>
      <c r="AP403" s="75"/>
      <c r="AQ403" s="75"/>
      <c r="AR403" s="75"/>
      <c r="AS403" s="75"/>
      <c r="AT403" s="75"/>
      <c r="AU403" s="75"/>
      <c r="AV403" s="68"/>
    </row>
    <row r="404" spans="1:48">
      <c r="A404" s="85"/>
      <c r="B404" s="85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75"/>
      <c r="AE404" s="75"/>
      <c r="AF404" s="75"/>
      <c r="AG404" s="75"/>
      <c r="AH404" s="75"/>
      <c r="AI404" s="75"/>
      <c r="AJ404" s="75"/>
      <c r="AK404" s="75"/>
      <c r="AL404" s="75"/>
      <c r="AM404" s="75"/>
      <c r="AN404" s="75"/>
      <c r="AO404" s="75"/>
      <c r="AP404" s="75"/>
      <c r="AQ404" s="75"/>
      <c r="AR404" s="75"/>
      <c r="AS404" s="75"/>
      <c r="AT404" s="75"/>
      <c r="AU404" s="75"/>
      <c r="AV404" s="68"/>
    </row>
    <row r="405" spans="1:48">
      <c r="A405" s="85"/>
      <c r="B405" s="85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75"/>
      <c r="AE405" s="75"/>
      <c r="AF405" s="75"/>
      <c r="AG405" s="75"/>
      <c r="AH405" s="75"/>
      <c r="AI405" s="75"/>
      <c r="AJ405" s="75"/>
      <c r="AK405" s="75"/>
      <c r="AL405" s="75"/>
      <c r="AM405" s="75"/>
      <c r="AN405" s="75"/>
      <c r="AO405" s="75"/>
      <c r="AP405" s="75"/>
      <c r="AQ405" s="75"/>
      <c r="AR405" s="75"/>
      <c r="AS405" s="75"/>
      <c r="AT405" s="75"/>
      <c r="AU405" s="75"/>
      <c r="AV405" s="68"/>
    </row>
    <row r="406" spans="1:48">
      <c r="A406" s="85"/>
      <c r="B406" s="85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75"/>
      <c r="AE406" s="75"/>
      <c r="AF406" s="75"/>
      <c r="AG406" s="75"/>
      <c r="AH406" s="75"/>
      <c r="AI406" s="75"/>
      <c r="AJ406" s="75"/>
      <c r="AK406" s="75"/>
      <c r="AL406" s="75"/>
      <c r="AM406" s="75"/>
      <c r="AN406" s="75"/>
      <c r="AO406" s="75"/>
      <c r="AP406" s="75"/>
      <c r="AQ406" s="75"/>
      <c r="AR406" s="75"/>
      <c r="AS406" s="75"/>
      <c r="AT406" s="75"/>
      <c r="AU406" s="75"/>
      <c r="AV406" s="68"/>
    </row>
    <row r="407" spans="1:48">
      <c r="A407" s="85"/>
      <c r="B407" s="85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75"/>
      <c r="AE407" s="75"/>
      <c r="AF407" s="75"/>
      <c r="AG407" s="75"/>
      <c r="AH407" s="75"/>
      <c r="AI407" s="75"/>
      <c r="AJ407" s="75"/>
      <c r="AK407" s="75"/>
      <c r="AL407" s="75"/>
      <c r="AM407" s="75"/>
      <c r="AN407" s="75"/>
      <c r="AO407" s="75"/>
      <c r="AP407" s="75"/>
      <c r="AQ407" s="75"/>
      <c r="AR407" s="75"/>
      <c r="AS407" s="75"/>
      <c r="AT407" s="75"/>
      <c r="AU407" s="75"/>
      <c r="AV407" s="68"/>
    </row>
    <row r="408" spans="1:48">
      <c r="A408" s="85"/>
      <c r="B408" s="85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75"/>
      <c r="AE408" s="75"/>
      <c r="AF408" s="75"/>
      <c r="AG408" s="75"/>
      <c r="AH408" s="75"/>
      <c r="AI408" s="75"/>
      <c r="AJ408" s="75"/>
      <c r="AK408" s="75"/>
      <c r="AL408" s="75"/>
      <c r="AM408" s="75"/>
      <c r="AN408" s="75"/>
      <c r="AO408" s="75"/>
      <c r="AP408" s="75"/>
      <c r="AQ408" s="75"/>
      <c r="AR408" s="75"/>
      <c r="AS408" s="75"/>
      <c r="AT408" s="75"/>
      <c r="AU408" s="75"/>
      <c r="AV408" s="68"/>
    </row>
    <row r="409" spans="1:48">
      <c r="A409" s="85"/>
      <c r="B409" s="85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75"/>
      <c r="AE409" s="75"/>
      <c r="AF409" s="75"/>
      <c r="AG409" s="75"/>
      <c r="AH409" s="75"/>
      <c r="AI409" s="75"/>
      <c r="AJ409" s="75"/>
      <c r="AK409" s="75"/>
      <c r="AL409" s="75"/>
      <c r="AM409" s="75"/>
      <c r="AN409" s="75"/>
      <c r="AO409" s="75"/>
      <c r="AP409" s="75"/>
      <c r="AQ409" s="75"/>
      <c r="AR409" s="75"/>
      <c r="AS409" s="75"/>
      <c r="AT409" s="75"/>
      <c r="AU409" s="75"/>
      <c r="AV409" s="68"/>
    </row>
    <row r="410" spans="1:48">
      <c r="A410" s="85"/>
      <c r="B410" s="85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75"/>
      <c r="AE410" s="75"/>
      <c r="AF410" s="75"/>
      <c r="AG410" s="75"/>
      <c r="AH410" s="75"/>
      <c r="AI410" s="75"/>
      <c r="AJ410" s="75"/>
      <c r="AK410" s="75"/>
      <c r="AL410" s="75"/>
      <c r="AM410" s="75"/>
      <c r="AN410" s="75"/>
      <c r="AO410" s="75"/>
      <c r="AP410" s="75"/>
      <c r="AQ410" s="75"/>
      <c r="AR410" s="75"/>
      <c r="AS410" s="75"/>
      <c r="AT410" s="75"/>
      <c r="AU410" s="75"/>
      <c r="AV410" s="68"/>
    </row>
    <row r="411" spans="1:48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  <c r="AA411" s="85"/>
      <c r="AB411" s="85"/>
      <c r="AC411" s="8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68"/>
    </row>
    <row r="412" spans="1:48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  <c r="AV412" s="68"/>
    </row>
    <row r="413" spans="1:48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  <c r="AV413" s="68"/>
    </row>
    <row r="414" spans="1:48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  <c r="AV414" s="68"/>
    </row>
    <row r="415" spans="1:48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68"/>
    </row>
    <row r="416" spans="1:48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  <c r="AA416" s="85"/>
      <c r="AB416" s="85"/>
      <c r="AC416" s="8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68"/>
    </row>
    <row r="417" spans="1:48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  <c r="AA417" s="85"/>
      <c r="AB417" s="85"/>
      <c r="AC417" s="8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  <c r="AV417" s="68"/>
    </row>
    <row r="418" spans="1:48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  <c r="AA418" s="85"/>
      <c r="AB418" s="85"/>
      <c r="AC418" s="8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68"/>
    </row>
    <row r="419" spans="1:48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  <c r="AA419" s="85"/>
      <c r="AB419" s="85"/>
      <c r="AC419" s="8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  <c r="AV419" s="68"/>
    </row>
    <row r="420" spans="1:48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68"/>
    </row>
    <row r="421" spans="1:48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/>
      <c r="AC421" s="8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  <c r="AV421" s="68"/>
    </row>
    <row r="422" spans="1:48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68"/>
    </row>
    <row r="423" spans="1:48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  <c r="AV423" s="68"/>
    </row>
    <row r="424" spans="1:48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  <c r="AV424" s="68"/>
    </row>
    <row r="425" spans="1:48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68"/>
    </row>
    <row r="426" spans="1:48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  <c r="AV426" s="68"/>
    </row>
    <row r="427" spans="1:48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  <c r="AV427" s="68"/>
    </row>
    <row r="428" spans="1:48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68"/>
    </row>
    <row r="429" spans="1:48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  <c r="AA429" s="85"/>
      <c r="AB429" s="85"/>
      <c r="AC429" s="8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68"/>
    </row>
    <row r="430" spans="1:48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  <c r="AA430" s="85"/>
      <c r="AB430" s="85"/>
      <c r="AC430" s="8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68"/>
    </row>
    <row r="431" spans="1:48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  <c r="AA431" s="85"/>
      <c r="AB431" s="85"/>
      <c r="AC431" s="8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  <c r="AV431" s="68"/>
    </row>
    <row r="432" spans="1:48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  <c r="AV432" s="68"/>
    </row>
    <row r="433" spans="1:48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  <c r="AV433" s="68"/>
    </row>
    <row r="434" spans="1:48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  <c r="AV434" s="68"/>
    </row>
    <row r="435" spans="1:48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  <c r="AV435" s="68"/>
    </row>
    <row r="436" spans="1:48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  <c r="AV436" s="68"/>
    </row>
    <row r="437" spans="1:48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  <c r="AV437" s="68"/>
    </row>
    <row r="438" spans="1:48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75"/>
      <c r="AE438" s="75"/>
      <c r="AF438" s="75"/>
      <c r="AG438" s="75"/>
      <c r="AH438" s="75"/>
      <c r="AI438" s="75"/>
      <c r="AJ438" s="75"/>
      <c r="AK438" s="75"/>
      <c r="AL438" s="75"/>
      <c r="AM438" s="75"/>
      <c r="AN438" s="75"/>
      <c r="AO438" s="75"/>
      <c r="AP438" s="75"/>
      <c r="AQ438" s="75"/>
      <c r="AR438" s="75"/>
      <c r="AS438" s="75"/>
      <c r="AT438" s="75"/>
      <c r="AU438" s="75"/>
      <c r="AV438" s="68"/>
    </row>
    <row r="439" spans="1:48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85"/>
      <c r="AA439" s="85"/>
      <c r="AB439" s="85"/>
      <c r="AC439" s="85"/>
      <c r="AD439" s="75"/>
      <c r="AE439" s="75"/>
      <c r="AF439" s="75"/>
      <c r="AG439" s="75"/>
      <c r="AH439" s="75"/>
      <c r="AI439" s="75"/>
      <c r="AJ439" s="75"/>
      <c r="AK439" s="75"/>
      <c r="AL439" s="75"/>
      <c r="AM439" s="75"/>
      <c r="AN439" s="75"/>
      <c r="AO439" s="75"/>
      <c r="AP439" s="75"/>
      <c r="AQ439" s="75"/>
      <c r="AR439" s="75"/>
      <c r="AS439" s="75"/>
      <c r="AT439" s="75"/>
      <c r="AU439" s="75"/>
      <c r="AV439" s="68"/>
    </row>
    <row r="440" spans="1:48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  <c r="AV440" s="68"/>
    </row>
    <row r="441" spans="1:48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  <c r="AA441" s="85"/>
      <c r="AB441" s="85"/>
      <c r="AC441" s="8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  <c r="AV441" s="68"/>
    </row>
    <row r="442" spans="1:48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75"/>
      <c r="AE442" s="75"/>
      <c r="AF442" s="75"/>
      <c r="AG442" s="75"/>
      <c r="AH442" s="75"/>
      <c r="AI442" s="75"/>
      <c r="AJ442" s="75"/>
      <c r="AK442" s="75"/>
      <c r="AL442" s="75"/>
      <c r="AM442" s="75"/>
      <c r="AN442" s="75"/>
      <c r="AO442" s="75"/>
      <c r="AP442" s="75"/>
      <c r="AQ442" s="75"/>
      <c r="AR442" s="75"/>
      <c r="AS442" s="75"/>
      <c r="AT442" s="75"/>
      <c r="AU442" s="75"/>
      <c r="AV442" s="68"/>
    </row>
    <row r="443" spans="1:48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  <c r="AA443" s="85"/>
      <c r="AB443" s="85"/>
      <c r="AC443" s="85"/>
      <c r="AD443" s="75"/>
      <c r="AE443" s="75"/>
      <c r="AF443" s="75"/>
      <c r="AG443" s="75"/>
      <c r="AH443" s="75"/>
      <c r="AI443" s="75"/>
      <c r="AJ443" s="75"/>
      <c r="AK443" s="75"/>
      <c r="AL443" s="75"/>
      <c r="AM443" s="75"/>
      <c r="AN443" s="75"/>
      <c r="AO443" s="75"/>
      <c r="AP443" s="75"/>
      <c r="AQ443" s="75"/>
      <c r="AR443" s="75"/>
      <c r="AS443" s="75"/>
      <c r="AT443" s="75"/>
      <c r="AU443" s="75"/>
      <c r="AV443" s="68"/>
    </row>
    <row r="444" spans="1:48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  <c r="AV444" s="68"/>
    </row>
    <row r="445" spans="1:48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75"/>
      <c r="AE445" s="75"/>
      <c r="AF445" s="75"/>
      <c r="AG445" s="75"/>
      <c r="AH445" s="75"/>
      <c r="AI445" s="75"/>
      <c r="AJ445" s="75"/>
      <c r="AK445" s="75"/>
      <c r="AL445" s="75"/>
      <c r="AM445" s="75"/>
      <c r="AN445" s="75"/>
      <c r="AO445" s="75"/>
      <c r="AP445" s="75"/>
      <c r="AQ445" s="75"/>
      <c r="AR445" s="75"/>
      <c r="AS445" s="75"/>
      <c r="AT445" s="75"/>
      <c r="AU445" s="75"/>
      <c r="AV445" s="68"/>
    </row>
    <row r="446" spans="1:48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75"/>
      <c r="AE446" s="75"/>
      <c r="AF446" s="75"/>
      <c r="AG446" s="75"/>
      <c r="AH446" s="75"/>
      <c r="AI446" s="75"/>
      <c r="AJ446" s="75"/>
      <c r="AK446" s="75"/>
      <c r="AL446" s="75"/>
      <c r="AM446" s="75"/>
      <c r="AN446" s="75"/>
      <c r="AO446" s="75"/>
      <c r="AP446" s="75"/>
      <c r="AQ446" s="75"/>
      <c r="AR446" s="75"/>
      <c r="AS446" s="75"/>
      <c r="AT446" s="75"/>
      <c r="AU446" s="75"/>
      <c r="AV446" s="68"/>
    </row>
    <row r="447" spans="1:48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75"/>
      <c r="AE447" s="75"/>
      <c r="AF447" s="75"/>
      <c r="AG447" s="75"/>
      <c r="AH447" s="75"/>
      <c r="AI447" s="75"/>
      <c r="AJ447" s="75"/>
      <c r="AK447" s="75"/>
      <c r="AL447" s="75"/>
      <c r="AM447" s="75"/>
      <c r="AN447" s="75"/>
      <c r="AO447" s="75"/>
      <c r="AP447" s="75"/>
      <c r="AQ447" s="75"/>
      <c r="AR447" s="75"/>
      <c r="AS447" s="75"/>
      <c r="AT447" s="75"/>
      <c r="AU447" s="75"/>
      <c r="AV447" s="68"/>
    </row>
    <row r="448" spans="1:48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  <c r="AA448" s="85"/>
      <c r="AB448" s="85"/>
      <c r="AC448" s="85"/>
      <c r="AD448" s="75"/>
      <c r="AE448" s="75"/>
      <c r="AF448" s="75"/>
      <c r="AG448" s="75"/>
      <c r="AH448" s="75"/>
      <c r="AI448" s="75"/>
      <c r="AJ448" s="75"/>
      <c r="AK448" s="75"/>
      <c r="AL448" s="75"/>
      <c r="AM448" s="75"/>
      <c r="AN448" s="75"/>
      <c r="AO448" s="75"/>
      <c r="AP448" s="75"/>
      <c r="AQ448" s="75"/>
      <c r="AR448" s="75"/>
      <c r="AS448" s="75"/>
      <c r="AT448" s="75"/>
      <c r="AU448" s="75"/>
      <c r="AV448" s="68"/>
    </row>
    <row r="449" spans="1:48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85"/>
      <c r="AA449" s="85"/>
      <c r="AB449" s="85"/>
      <c r="AC449" s="85"/>
      <c r="AD449" s="75"/>
      <c r="AE449" s="75"/>
      <c r="AF449" s="75"/>
      <c r="AG449" s="75"/>
      <c r="AH449" s="75"/>
      <c r="AI449" s="75"/>
      <c r="AJ449" s="75"/>
      <c r="AK449" s="75"/>
      <c r="AL449" s="75"/>
      <c r="AM449" s="75"/>
      <c r="AN449" s="75"/>
      <c r="AO449" s="75"/>
      <c r="AP449" s="75"/>
      <c r="AQ449" s="75"/>
      <c r="AR449" s="75"/>
      <c r="AS449" s="75"/>
      <c r="AT449" s="75"/>
      <c r="AU449" s="75"/>
      <c r="AV449" s="68"/>
    </row>
    <row r="450" spans="1:48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  <c r="AA450" s="85"/>
      <c r="AB450" s="85"/>
      <c r="AC450" s="85"/>
      <c r="AD450" s="75"/>
      <c r="AE450" s="75"/>
      <c r="AF450" s="75"/>
      <c r="AG450" s="75"/>
      <c r="AH450" s="75"/>
      <c r="AI450" s="75"/>
      <c r="AJ450" s="75"/>
      <c r="AK450" s="75"/>
      <c r="AL450" s="75"/>
      <c r="AM450" s="75"/>
      <c r="AN450" s="75"/>
      <c r="AO450" s="75"/>
      <c r="AP450" s="75"/>
      <c r="AQ450" s="75"/>
      <c r="AR450" s="75"/>
      <c r="AS450" s="75"/>
      <c r="AT450" s="75"/>
      <c r="AU450" s="75"/>
      <c r="AV450" s="68"/>
    </row>
    <row r="451" spans="1:48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  <c r="AA451" s="85"/>
      <c r="AB451" s="85"/>
      <c r="AC451" s="85"/>
      <c r="AD451" s="75"/>
      <c r="AE451" s="75"/>
      <c r="AF451" s="75"/>
      <c r="AG451" s="75"/>
      <c r="AH451" s="75"/>
      <c r="AI451" s="75"/>
      <c r="AJ451" s="75"/>
      <c r="AK451" s="75"/>
      <c r="AL451" s="75"/>
      <c r="AM451" s="75"/>
      <c r="AN451" s="75"/>
      <c r="AO451" s="75"/>
      <c r="AP451" s="75"/>
      <c r="AQ451" s="75"/>
      <c r="AR451" s="75"/>
      <c r="AS451" s="75"/>
      <c r="AT451" s="75"/>
      <c r="AU451" s="75"/>
      <c r="AV451" s="68"/>
    </row>
    <row r="452" spans="1:48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75"/>
      <c r="AE452" s="75"/>
      <c r="AF452" s="75"/>
      <c r="AG452" s="75"/>
      <c r="AH452" s="75"/>
      <c r="AI452" s="75"/>
      <c r="AJ452" s="75"/>
      <c r="AK452" s="75"/>
      <c r="AL452" s="75"/>
      <c r="AM452" s="75"/>
      <c r="AN452" s="75"/>
      <c r="AO452" s="75"/>
      <c r="AP452" s="75"/>
      <c r="AQ452" s="75"/>
      <c r="AR452" s="75"/>
      <c r="AS452" s="75"/>
      <c r="AT452" s="75"/>
      <c r="AU452" s="75"/>
      <c r="AV452" s="68"/>
    </row>
    <row r="453" spans="1:48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  <c r="W453" s="85"/>
      <c r="X453" s="85"/>
      <c r="Y453" s="85"/>
      <c r="Z453" s="85"/>
      <c r="AA453" s="85"/>
      <c r="AB453" s="85"/>
      <c r="AC453" s="85"/>
      <c r="AD453" s="75"/>
      <c r="AE453" s="75"/>
      <c r="AF453" s="75"/>
      <c r="AG453" s="75"/>
      <c r="AH453" s="75"/>
      <c r="AI453" s="75"/>
      <c r="AJ453" s="75"/>
      <c r="AK453" s="75"/>
      <c r="AL453" s="75"/>
      <c r="AM453" s="75"/>
      <c r="AN453" s="75"/>
      <c r="AO453" s="75"/>
      <c r="AP453" s="75"/>
      <c r="AQ453" s="75"/>
      <c r="AR453" s="75"/>
      <c r="AS453" s="75"/>
      <c r="AT453" s="75"/>
      <c r="AU453" s="75"/>
      <c r="AV453" s="68"/>
    </row>
    <row r="454" spans="1:48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85"/>
      <c r="AA454" s="85"/>
      <c r="AB454" s="85"/>
      <c r="AC454" s="85"/>
      <c r="AD454" s="75"/>
      <c r="AE454" s="75"/>
      <c r="AF454" s="75"/>
      <c r="AG454" s="75"/>
      <c r="AH454" s="75"/>
      <c r="AI454" s="75"/>
      <c r="AJ454" s="75"/>
      <c r="AK454" s="75"/>
      <c r="AL454" s="75"/>
      <c r="AM454" s="75"/>
      <c r="AN454" s="75"/>
      <c r="AO454" s="75"/>
      <c r="AP454" s="75"/>
      <c r="AQ454" s="75"/>
      <c r="AR454" s="75"/>
      <c r="AS454" s="75"/>
      <c r="AT454" s="75"/>
      <c r="AU454" s="75"/>
      <c r="AV454" s="68"/>
    </row>
    <row r="455" spans="1:48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85"/>
      <c r="AA455" s="85"/>
      <c r="AB455" s="85"/>
      <c r="AC455" s="85"/>
      <c r="AD455" s="75"/>
      <c r="AE455" s="75"/>
      <c r="AF455" s="75"/>
      <c r="AG455" s="75"/>
      <c r="AH455" s="75"/>
      <c r="AI455" s="75"/>
      <c r="AJ455" s="75"/>
      <c r="AK455" s="75"/>
      <c r="AL455" s="75"/>
      <c r="AM455" s="75"/>
      <c r="AN455" s="75"/>
      <c r="AO455" s="75"/>
      <c r="AP455" s="75"/>
      <c r="AQ455" s="75"/>
      <c r="AR455" s="75"/>
      <c r="AS455" s="75"/>
      <c r="AT455" s="75"/>
      <c r="AU455" s="75"/>
      <c r="AV455" s="68"/>
    </row>
    <row r="456" spans="1:48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  <c r="W456" s="85"/>
      <c r="X456" s="85"/>
      <c r="Y456" s="85"/>
      <c r="Z456" s="85"/>
      <c r="AA456" s="85"/>
      <c r="AB456" s="85"/>
      <c r="AC456" s="85"/>
      <c r="AD456" s="75"/>
      <c r="AE456" s="75"/>
      <c r="AF456" s="75"/>
      <c r="AG456" s="75"/>
      <c r="AH456" s="75"/>
      <c r="AI456" s="75"/>
      <c r="AJ456" s="75"/>
      <c r="AK456" s="75"/>
      <c r="AL456" s="75"/>
      <c r="AM456" s="75"/>
      <c r="AN456" s="75"/>
      <c r="AO456" s="75"/>
      <c r="AP456" s="75"/>
      <c r="AQ456" s="75"/>
      <c r="AR456" s="75"/>
      <c r="AS456" s="75"/>
      <c r="AT456" s="75"/>
      <c r="AU456" s="75"/>
      <c r="AV456" s="68"/>
    </row>
    <row r="457" spans="1:48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85"/>
      <c r="AA457" s="85"/>
      <c r="AB457" s="85"/>
      <c r="AC457" s="85"/>
      <c r="AD457" s="75"/>
      <c r="AE457" s="75"/>
      <c r="AF457" s="75"/>
      <c r="AG457" s="75"/>
      <c r="AH457" s="75"/>
      <c r="AI457" s="75"/>
      <c r="AJ457" s="75"/>
      <c r="AK457" s="75"/>
      <c r="AL457" s="75"/>
      <c r="AM457" s="75"/>
      <c r="AN457" s="75"/>
      <c r="AO457" s="75"/>
      <c r="AP457" s="75"/>
      <c r="AQ457" s="75"/>
      <c r="AR457" s="75"/>
      <c r="AS457" s="75"/>
      <c r="AT457" s="75"/>
      <c r="AU457" s="75"/>
      <c r="AV457" s="68"/>
    </row>
    <row r="458" spans="1:48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  <c r="AA458" s="85"/>
      <c r="AB458" s="85"/>
      <c r="AC458" s="85"/>
      <c r="AD458" s="75"/>
      <c r="AE458" s="75"/>
      <c r="AF458" s="75"/>
      <c r="AG458" s="75"/>
      <c r="AH458" s="75"/>
      <c r="AI458" s="75"/>
      <c r="AJ458" s="75"/>
      <c r="AK458" s="75"/>
      <c r="AL458" s="75"/>
      <c r="AM458" s="75"/>
      <c r="AN458" s="75"/>
      <c r="AO458" s="75"/>
      <c r="AP458" s="75"/>
      <c r="AQ458" s="75"/>
      <c r="AR458" s="75"/>
      <c r="AS458" s="75"/>
      <c r="AT458" s="75"/>
      <c r="AU458" s="75"/>
      <c r="AV458" s="68"/>
    </row>
    <row r="459" spans="1:48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  <c r="AA459" s="85"/>
      <c r="AB459" s="85"/>
      <c r="AC459" s="85"/>
      <c r="AD459" s="75"/>
      <c r="AE459" s="75"/>
      <c r="AF459" s="75"/>
      <c r="AG459" s="75"/>
      <c r="AH459" s="75"/>
      <c r="AI459" s="75"/>
      <c r="AJ459" s="75"/>
      <c r="AK459" s="75"/>
      <c r="AL459" s="75"/>
      <c r="AM459" s="75"/>
      <c r="AN459" s="75"/>
      <c r="AO459" s="75"/>
      <c r="AP459" s="75"/>
      <c r="AQ459" s="75"/>
      <c r="AR459" s="75"/>
      <c r="AS459" s="75"/>
      <c r="AT459" s="75"/>
      <c r="AU459" s="75"/>
      <c r="AV459" s="68"/>
    </row>
    <row r="460" spans="1:48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  <c r="W460" s="85"/>
      <c r="X460" s="85"/>
      <c r="Y460" s="85"/>
      <c r="Z460" s="85"/>
      <c r="AA460" s="85"/>
      <c r="AB460" s="85"/>
      <c r="AC460" s="85"/>
      <c r="AD460" s="75"/>
      <c r="AE460" s="75"/>
      <c r="AF460" s="75"/>
      <c r="AG460" s="75"/>
      <c r="AH460" s="75"/>
      <c r="AI460" s="75"/>
      <c r="AJ460" s="75"/>
      <c r="AK460" s="75"/>
      <c r="AL460" s="75"/>
      <c r="AM460" s="75"/>
      <c r="AN460" s="75"/>
      <c r="AO460" s="75"/>
      <c r="AP460" s="75"/>
      <c r="AQ460" s="75"/>
      <c r="AR460" s="75"/>
      <c r="AS460" s="75"/>
      <c r="AT460" s="75"/>
      <c r="AU460" s="75"/>
      <c r="AV460" s="68"/>
    </row>
    <row r="461" spans="1:48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  <c r="AA461" s="85"/>
      <c r="AB461" s="85"/>
      <c r="AC461" s="85"/>
      <c r="AD461" s="75"/>
      <c r="AE461" s="75"/>
      <c r="AF461" s="75"/>
      <c r="AG461" s="75"/>
      <c r="AH461" s="75"/>
      <c r="AI461" s="75"/>
      <c r="AJ461" s="75"/>
      <c r="AK461" s="75"/>
      <c r="AL461" s="75"/>
      <c r="AM461" s="75"/>
      <c r="AN461" s="75"/>
      <c r="AO461" s="75"/>
      <c r="AP461" s="75"/>
      <c r="AQ461" s="75"/>
      <c r="AR461" s="75"/>
      <c r="AS461" s="75"/>
      <c r="AT461" s="75"/>
      <c r="AU461" s="75"/>
      <c r="AV461" s="68"/>
    </row>
    <row r="462" spans="1:48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  <c r="AA462" s="85"/>
      <c r="AB462" s="85"/>
      <c r="AC462" s="85"/>
      <c r="AD462" s="75"/>
      <c r="AE462" s="75"/>
      <c r="AF462" s="75"/>
      <c r="AG462" s="75"/>
      <c r="AH462" s="75"/>
      <c r="AI462" s="75"/>
      <c r="AJ462" s="75"/>
      <c r="AK462" s="75"/>
      <c r="AL462" s="75"/>
      <c r="AM462" s="75"/>
      <c r="AN462" s="75"/>
      <c r="AO462" s="75"/>
      <c r="AP462" s="75"/>
      <c r="AQ462" s="75"/>
      <c r="AR462" s="75"/>
      <c r="AS462" s="75"/>
      <c r="AT462" s="75"/>
      <c r="AU462" s="75"/>
      <c r="AV462" s="68"/>
    </row>
  </sheetData>
  <mergeCells count="61">
    <mergeCell ref="A134:H134"/>
    <mergeCell ref="A133:H133"/>
    <mergeCell ref="A90:O90"/>
    <mergeCell ref="A91:O91"/>
    <mergeCell ref="A94:O94"/>
    <mergeCell ref="A95:G95"/>
    <mergeCell ref="A118:O118"/>
    <mergeCell ref="A98:O98"/>
    <mergeCell ref="A99:O99"/>
    <mergeCell ref="A102:O102"/>
    <mergeCell ref="A103:O103"/>
    <mergeCell ref="A106:G106"/>
    <mergeCell ref="A109:O109"/>
    <mergeCell ref="A110:O110"/>
    <mergeCell ref="A113:O113"/>
    <mergeCell ref="A114:O114"/>
    <mergeCell ref="A79:O79"/>
    <mergeCell ref="A80:O80"/>
    <mergeCell ref="A83:G83"/>
    <mergeCell ref="A86:O86"/>
    <mergeCell ref="A87:O87"/>
    <mergeCell ref="A70:O70"/>
    <mergeCell ref="A71:O71"/>
    <mergeCell ref="A72:G72"/>
    <mergeCell ref="A75:O75"/>
    <mergeCell ref="A76:O76"/>
    <mergeCell ref="A48:O48"/>
    <mergeCell ref="A49:B49"/>
    <mergeCell ref="A52:O52"/>
    <mergeCell ref="A53:O53"/>
    <mergeCell ref="A47:O47"/>
    <mergeCell ref="A39:O39"/>
    <mergeCell ref="A40:O40"/>
    <mergeCell ref="A44:O44"/>
    <mergeCell ref="A43:O43"/>
    <mergeCell ref="A1:B1"/>
    <mergeCell ref="A2:B2"/>
    <mergeCell ref="A3:B3"/>
    <mergeCell ref="A4:B4"/>
    <mergeCell ref="A12:O12"/>
    <mergeCell ref="A5:B5"/>
    <mergeCell ref="A6:B6"/>
    <mergeCell ref="A7:K7"/>
    <mergeCell ref="A9:K9"/>
    <mergeCell ref="A35:O35"/>
    <mergeCell ref="A13:O13"/>
    <mergeCell ref="A58:O58"/>
    <mergeCell ref="A61:O61"/>
    <mergeCell ref="A62:O62"/>
    <mergeCell ref="A66:O66"/>
    <mergeCell ref="A67:O67"/>
    <mergeCell ref="A63:O63"/>
    <mergeCell ref="A117:O117"/>
    <mergeCell ref="A132:H132"/>
    <mergeCell ref="A125:L125"/>
    <mergeCell ref="A126:L126"/>
    <mergeCell ref="A129:L129"/>
    <mergeCell ref="A130:L130"/>
    <mergeCell ref="A131:H131"/>
    <mergeCell ref="A121:L121"/>
    <mergeCell ref="A122:L122"/>
  </mergeCells>
  <phoneticPr fontId="12" type="noConversion"/>
  <printOptions horizontalCentered="1"/>
  <pageMargins left="7.874015748031496E-2" right="7.874015748031496E-2" top="0.19685039370078741" bottom="0.19685039370078741" header="0.51181102362204722" footer="0.51181102362204722"/>
  <pageSetup scale="44" fitToHeight="0" orientation="landscape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52"/>
  <sheetViews>
    <sheetView workbookViewId="0">
      <selection sqref="A1:R25"/>
    </sheetView>
  </sheetViews>
  <sheetFormatPr defaultRowHeight="12.75"/>
  <cols>
    <col min="1" max="1" width="16.85546875" customWidth="1"/>
    <col min="2" max="2" width="18.5703125" customWidth="1"/>
    <col min="3" max="3" width="13.85546875" bestFit="1" customWidth="1"/>
    <col min="4" max="4" width="13.5703125" customWidth="1"/>
    <col min="6" max="6" width="13.85546875" bestFit="1" customWidth="1"/>
    <col min="7" max="7" width="18.140625" customWidth="1"/>
    <col min="8" max="8" width="14.5703125" customWidth="1"/>
    <col min="9" max="9" width="10.85546875" customWidth="1"/>
    <col min="10" max="10" width="12.5703125" bestFit="1" customWidth="1"/>
    <col min="11" max="11" width="11.7109375" bestFit="1" customWidth="1"/>
    <col min="12" max="12" width="13.85546875" bestFit="1" customWidth="1"/>
    <col min="13" max="13" width="23.7109375" bestFit="1" customWidth="1"/>
    <col min="14" max="14" width="17" customWidth="1"/>
    <col min="15" max="15" width="12.28515625" customWidth="1"/>
    <col min="16" max="16" width="12.140625" customWidth="1"/>
    <col min="17" max="17" width="14.85546875" customWidth="1"/>
    <col min="18" max="18" width="13.5703125" customWidth="1"/>
    <col min="21" max="21" width="9.7109375" bestFit="1" customWidth="1"/>
  </cols>
  <sheetData>
    <row r="1" spans="1:19">
      <c r="A1" s="437" t="s">
        <v>24</v>
      </c>
      <c r="B1" s="437"/>
      <c r="C1" s="437"/>
      <c r="D1" s="36" t="str">
        <f>'Prilog 2'!D1</f>
        <v>ZIF "FORTUNA FOND" d.d.</v>
      </c>
      <c r="E1" s="63"/>
      <c r="F1" s="2"/>
    </row>
    <row r="2" spans="1:19">
      <c r="A2" s="437" t="s">
        <v>25</v>
      </c>
      <c r="B2" s="437"/>
      <c r="C2" s="437"/>
      <c r="D2" s="36" t="str">
        <f>'Prilog 2'!D2</f>
        <v>ZJP-031-03</v>
      </c>
      <c r="E2" s="63"/>
      <c r="F2" s="2"/>
      <c r="R2" s="141" t="s">
        <v>295</v>
      </c>
    </row>
    <row r="3" spans="1:19">
      <c r="A3" s="437" t="s">
        <v>26</v>
      </c>
      <c r="B3" s="437"/>
      <c r="C3" s="437"/>
      <c r="D3" s="36" t="str">
        <f>'Prilog 2'!D3</f>
        <v>LILIUM ASSET MANAGEMENT d.o.o. Sarajevo</v>
      </c>
      <c r="E3" s="63"/>
      <c r="F3" s="2"/>
    </row>
    <row r="4" spans="1:19">
      <c r="A4" s="437" t="s">
        <v>27</v>
      </c>
      <c r="B4" s="437"/>
      <c r="C4" s="437"/>
      <c r="D4" s="36"/>
      <c r="E4" s="63"/>
      <c r="F4" s="2"/>
    </row>
    <row r="5" spans="1:19">
      <c r="A5" s="437" t="s">
        <v>28</v>
      </c>
      <c r="B5" s="437"/>
      <c r="C5" s="437"/>
      <c r="D5" s="36" t="str">
        <f>'Prilog 2'!D5</f>
        <v>4201337670008</v>
      </c>
      <c r="E5" s="63"/>
      <c r="F5" s="2"/>
    </row>
    <row r="6" spans="1:19">
      <c r="A6" s="437" t="s">
        <v>29</v>
      </c>
      <c r="B6" s="437"/>
      <c r="C6" s="437"/>
      <c r="D6" s="36" t="str">
        <f>'Prilog 2'!D6</f>
        <v>4263012890007</v>
      </c>
      <c r="E6" s="63"/>
      <c r="F6" s="2"/>
    </row>
    <row r="8" spans="1:19" s="154" customFormat="1" ht="13.5" customHeight="1">
      <c r="A8" s="436" t="s">
        <v>464</v>
      </c>
      <c r="B8" s="436"/>
      <c r="C8" s="436"/>
      <c r="D8" s="436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</row>
    <row r="9" spans="1:19" ht="51">
      <c r="A9" s="109" t="s">
        <v>153</v>
      </c>
      <c r="B9" s="433" t="s">
        <v>51</v>
      </c>
      <c r="C9" s="434"/>
      <c r="D9" s="434"/>
      <c r="E9" s="434"/>
      <c r="F9" s="435"/>
      <c r="G9" s="433" t="s">
        <v>154</v>
      </c>
      <c r="H9" s="434"/>
      <c r="I9" s="434"/>
      <c r="J9" s="434"/>
      <c r="K9" s="435"/>
      <c r="L9" s="109" t="s">
        <v>155</v>
      </c>
      <c r="M9" s="109" t="s">
        <v>156</v>
      </c>
      <c r="N9" s="109" t="s">
        <v>157</v>
      </c>
      <c r="O9" s="109" t="s">
        <v>158</v>
      </c>
      <c r="P9" s="109" t="s">
        <v>159</v>
      </c>
      <c r="Q9" s="109" t="s">
        <v>160</v>
      </c>
      <c r="R9" s="109" t="s">
        <v>50</v>
      </c>
    </row>
    <row r="10" spans="1:19" ht="38.25">
      <c r="A10" s="112"/>
      <c r="B10" s="113" t="s">
        <v>5</v>
      </c>
      <c r="C10" s="113" t="s">
        <v>161</v>
      </c>
      <c r="D10" s="113" t="s">
        <v>162</v>
      </c>
      <c r="E10" s="114" t="s">
        <v>53</v>
      </c>
      <c r="F10" s="115" t="s">
        <v>52</v>
      </c>
      <c r="G10" s="114" t="s">
        <v>163</v>
      </c>
      <c r="H10" s="114" t="s">
        <v>49</v>
      </c>
      <c r="I10" s="114" t="s">
        <v>225</v>
      </c>
      <c r="J10" s="114" t="s">
        <v>53</v>
      </c>
      <c r="K10" s="115" t="s">
        <v>52</v>
      </c>
      <c r="L10" s="112"/>
      <c r="M10" s="112"/>
      <c r="N10" s="112"/>
      <c r="O10" s="112"/>
      <c r="P10" s="112"/>
      <c r="Q10" s="112"/>
      <c r="R10" s="112"/>
    </row>
    <row r="11" spans="1:19" ht="25.5">
      <c r="A11" s="108">
        <v>1</v>
      </c>
      <c r="B11" s="108">
        <v>2</v>
      </c>
      <c r="C11" s="108">
        <v>3</v>
      </c>
      <c r="D11" s="110">
        <v>4</v>
      </c>
      <c r="E11" s="110">
        <v>5</v>
      </c>
      <c r="F11" s="111" t="s">
        <v>164</v>
      </c>
      <c r="G11" s="111">
        <v>7</v>
      </c>
      <c r="H11" s="111">
        <v>8</v>
      </c>
      <c r="I11" s="111">
        <v>9</v>
      </c>
      <c r="J11" s="111">
        <v>10</v>
      </c>
      <c r="K11" s="111" t="s">
        <v>165</v>
      </c>
      <c r="L11" s="107" t="s">
        <v>388</v>
      </c>
      <c r="M11" s="111">
        <v>13</v>
      </c>
      <c r="N11" s="107" t="s">
        <v>226</v>
      </c>
      <c r="O11" s="108">
        <v>15</v>
      </c>
      <c r="P11" s="107" t="s">
        <v>166</v>
      </c>
      <c r="Q11" s="108">
        <v>17</v>
      </c>
      <c r="R11" s="107" t="s">
        <v>227</v>
      </c>
    </row>
    <row r="12" spans="1:19">
      <c r="A12" s="306" t="s">
        <v>457</v>
      </c>
      <c r="B12" s="292">
        <v>6292682.1967741931</v>
      </c>
      <c r="C12" s="292">
        <v>6124441.3167741951</v>
      </c>
      <c r="D12" s="292">
        <v>34189.291290322595</v>
      </c>
      <c r="E12" s="307">
        <v>0</v>
      </c>
      <c r="F12" s="292">
        <v>12451312.80483871</v>
      </c>
      <c r="G12" s="302">
        <v>0</v>
      </c>
      <c r="H12" s="292">
        <v>11891.552903225809</v>
      </c>
      <c r="I12" s="292">
        <v>7562.1225806451639</v>
      </c>
      <c r="J12" s="292">
        <v>0</v>
      </c>
      <c r="K12" s="292">
        <v>19453.675483870971</v>
      </c>
      <c r="L12" s="292">
        <v>12431859.12935484</v>
      </c>
      <c r="M12" s="292">
        <v>90280.578709676207</v>
      </c>
      <c r="N12" s="292">
        <v>12341578.550645165</v>
      </c>
      <c r="O12" s="308">
        <v>1.6E-2</v>
      </c>
      <c r="P12" s="302">
        <v>16771.05</v>
      </c>
      <c r="Q12" s="309">
        <v>2235737</v>
      </c>
      <c r="R12" s="292">
        <v>5.5605194749448774</v>
      </c>
      <c r="S12" s="218"/>
    </row>
    <row r="13" spans="1:19">
      <c r="A13" s="306" t="s">
        <v>458</v>
      </c>
      <c r="B13" s="292">
        <v>6256879.328928574</v>
      </c>
      <c r="C13" s="292">
        <v>6256600.4625000004</v>
      </c>
      <c r="D13" s="292">
        <v>24334.787142857149</v>
      </c>
      <c r="E13" s="307">
        <v>0</v>
      </c>
      <c r="F13" s="292">
        <v>12537814.578571426</v>
      </c>
      <c r="G13" s="302">
        <v>0</v>
      </c>
      <c r="H13" s="292">
        <v>6559.6221428571389</v>
      </c>
      <c r="I13" s="292">
        <v>7786.5589285714259</v>
      </c>
      <c r="J13" s="292">
        <v>0</v>
      </c>
      <c r="K13" s="292">
        <v>14346.181071428584</v>
      </c>
      <c r="L13" s="292">
        <v>12523468.397499997</v>
      </c>
      <c r="M13" s="292">
        <v>188159.33321428573</v>
      </c>
      <c r="N13" s="292">
        <v>12335309.064285712</v>
      </c>
      <c r="O13" s="308">
        <v>1.6E-2</v>
      </c>
      <c r="P13" s="302">
        <v>15140.330000000002</v>
      </c>
      <c r="Q13" s="309">
        <v>2235737</v>
      </c>
      <c r="R13" s="292">
        <v>5.6014944501522317</v>
      </c>
      <c r="S13" s="218"/>
    </row>
    <row r="14" spans="1:19">
      <c r="A14" s="306" t="s">
        <v>459</v>
      </c>
      <c r="B14" s="292">
        <v>6237615.8432258079</v>
      </c>
      <c r="C14" s="292">
        <v>6418625.3458064506</v>
      </c>
      <c r="D14" s="292">
        <v>10140.188709677423</v>
      </c>
      <c r="E14" s="307">
        <v>0</v>
      </c>
      <c r="F14" s="292">
        <v>12666381.377741935</v>
      </c>
      <c r="G14" s="302">
        <v>0</v>
      </c>
      <c r="H14" s="292">
        <v>2496.6854838709592</v>
      </c>
      <c r="I14" s="292">
        <v>4395.579677419355</v>
      </c>
      <c r="J14" s="292">
        <v>0</v>
      </c>
      <c r="K14" s="292">
        <v>6892.2651612903264</v>
      </c>
      <c r="L14" s="292">
        <v>12659489.112580644</v>
      </c>
      <c r="M14" s="292">
        <v>228069.00645161295</v>
      </c>
      <c r="N14" s="292">
        <v>12431420.10612903</v>
      </c>
      <c r="O14" s="308">
        <v>1.6E-2</v>
      </c>
      <c r="P14" s="302">
        <v>16893.11</v>
      </c>
      <c r="Q14" s="309">
        <v>2235737</v>
      </c>
      <c r="R14" s="292">
        <v>5.6623332780962006</v>
      </c>
      <c r="S14" s="218"/>
    </row>
    <row r="15" spans="1:19">
      <c r="A15" s="306" t="s">
        <v>465</v>
      </c>
      <c r="B15" s="302">
        <v>6209525.263666668</v>
      </c>
      <c r="C15" s="302">
        <v>6433864.0916666659</v>
      </c>
      <c r="D15" s="302">
        <v>8687.1300000000028</v>
      </c>
      <c r="E15" s="315">
        <v>0</v>
      </c>
      <c r="F15" s="302">
        <v>12652076.485333333</v>
      </c>
      <c r="G15" s="302">
        <v>0</v>
      </c>
      <c r="H15" s="302">
        <v>2100.6043333333323</v>
      </c>
      <c r="I15" s="302">
        <v>5067.933</v>
      </c>
      <c r="J15" s="302">
        <v>0</v>
      </c>
      <c r="K15" s="302">
        <v>7168.5373333333364</v>
      </c>
      <c r="L15" s="302">
        <v>12644907.948000001</v>
      </c>
      <c r="M15" s="302">
        <v>269349.27733333409</v>
      </c>
      <c r="N15" s="302">
        <v>12375558.670666669</v>
      </c>
      <c r="O15" s="308">
        <v>1.6E-2</v>
      </c>
      <c r="P15" s="302">
        <v>16274.699999999997</v>
      </c>
      <c r="Q15" s="316">
        <v>2235737</v>
      </c>
      <c r="R15" s="302">
        <v>5.6558119081090501</v>
      </c>
      <c r="S15" s="218"/>
    </row>
    <row r="16" spans="1:19">
      <c r="A16" s="306" t="s">
        <v>466</v>
      </c>
      <c r="B16" s="302">
        <v>6184555.6800000025</v>
      </c>
      <c r="C16" s="302">
        <v>6444749.9596774196</v>
      </c>
      <c r="D16" s="302">
        <v>8991.7809677419373</v>
      </c>
      <c r="E16" s="315">
        <v>0</v>
      </c>
      <c r="F16" s="302">
        <v>12638297.420645162</v>
      </c>
      <c r="G16" s="302">
        <v>7.1570967741935485</v>
      </c>
      <c r="H16" s="302">
        <v>4463.2935483870924</v>
      </c>
      <c r="I16" s="302">
        <v>7349.8645161290342</v>
      </c>
      <c r="J16" s="302">
        <v>0</v>
      </c>
      <c r="K16" s="302">
        <v>11820.315161290326</v>
      </c>
      <c r="L16" s="302">
        <v>12626477.105483875</v>
      </c>
      <c r="M16" s="302">
        <v>281381.83129032265</v>
      </c>
      <c r="N16" s="302">
        <v>12345095.274193548</v>
      </c>
      <c r="O16" s="308">
        <v>1.6E-2</v>
      </c>
      <c r="P16" s="302">
        <v>16775.809999999998</v>
      </c>
      <c r="Q16" s="316">
        <v>2235737</v>
      </c>
      <c r="R16" s="302">
        <v>5.6475681645398677</v>
      </c>
      <c r="S16" s="218"/>
    </row>
    <row r="17" spans="1:19">
      <c r="A17" s="306" t="s">
        <v>467</v>
      </c>
      <c r="B17" s="302">
        <v>6177521.5453333342</v>
      </c>
      <c r="C17" s="302">
        <v>6369983.0080000013</v>
      </c>
      <c r="D17" s="302">
        <v>19938.121999999999</v>
      </c>
      <c r="E17" s="315">
        <v>0</v>
      </c>
      <c r="F17" s="302">
        <v>12567442.675333338</v>
      </c>
      <c r="G17" s="302">
        <v>60.769000000000005</v>
      </c>
      <c r="H17" s="302">
        <v>4665.9696666666623</v>
      </c>
      <c r="I17" s="302">
        <v>8387.9050000000007</v>
      </c>
      <c r="J17" s="302">
        <v>0</v>
      </c>
      <c r="K17" s="302">
        <v>13114.643666666665</v>
      </c>
      <c r="L17" s="302">
        <v>12554328.031666666</v>
      </c>
      <c r="M17" s="302">
        <v>228550.728</v>
      </c>
      <c r="N17" s="302">
        <v>12325777.303666668</v>
      </c>
      <c r="O17" s="308">
        <v>1.6E-2</v>
      </c>
      <c r="P17" s="302">
        <v>16209.25</v>
      </c>
      <c r="Q17" s="316">
        <v>2235737</v>
      </c>
      <c r="R17" s="302">
        <v>5.615297341175042</v>
      </c>
      <c r="S17" s="218"/>
    </row>
    <row r="18" spans="1:19">
      <c r="A18" s="116" t="s">
        <v>78</v>
      </c>
      <c r="B18" s="215">
        <f>+SUM(B12:B17)</f>
        <v>37358779.857928582</v>
      </c>
      <c r="C18" s="215">
        <f t="shared" ref="C18:N18" si="0">+SUM(C12:C17)</f>
        <v>38048264.184424728</v>
      </c>
      <c r="D18" s="215">
        <f t="shared" si="0"/>
        <v>106281.30011059911</v>
      </c>
      <c r="E18" s="215">
        <f t="shared" si="0"/>
        <v>0</v>
      </c>
      <c r="F18" s="215">
        <f t="shared" si="0"/>
        <v>75513325.342463896</v>
      </c>
      <c r="G18" s="215">
        <f t="shared" si="0"/>
        <v>67.926096774193553</v>
      </c>
      <c r="H18" s="215">
        <f t="shared" si="0"/>
        <v>32177.728078340995</v>
      </c>
      <c r="I18" s="215">
        <f t="shared" si="0"/>
        <v>40549.963702764981</v>
      </c>
      <c r="J18" s="215">
        <f t="shared" si="0"/>
        <v>0</v>
      </c>
      <c r="K18" s="215">
        <f t="shared" si="0"/>
        <v>72795.617877880213</v>
      </c>
      <c r="L18" s="215">
        <f t="shared" si="0"/>
        <v>75440529.72458601</v>
      </c>
      <c r="M18" s="215">
        <f t="shared" si="0"/>
        <v>1285790.7549992315</v>
      </c>
      <c r="N18" s="215">
        <f t="shared" si="0"/>
        <v>74154738.96958679</v>
      </c>
      <c r="O18" s="215">
        <f>+AVERAGE(O12:O17)*100</f>
        <v>1.6</v>
      </c>
      <c r="P18" s="215">
        <f>+SUM(P12:P17)</f>
        <v>98064.25</v>
      </c>
      <c r="Q18" s="215"/>
      <c r="R18" s="215"/>
    </row>
    <row r="19" spans="1:19">
      <c r="A19" s="116" t="s">
        <v>167</v>
      </c>
      <c r="B19" s="215">
        <f>+AVERAGE(B12:B17)</f>
        <v>6226463.3096547639</v>
      </c>
      <c r="C19" s="215">
        <f t="shared" ref="C19:N19" si="1">+AVERAGE(C12:C17)</f>
        <v>6341377.364070788</v>
      </c>
      <c r="D19" s="215">
        <f t="shared" si="1"/>
        <v>17713.550018433187</v>
      </c>
      <c r="E19" s="215">
        <f t="shared" si="1"/>
        <v>0</v>
      </c>
      <c r="F19" s="215">
        <f t="shared" si="1"/>
        <v>12585554.223743983</v>
      </c>
      <c r="G19" s="215">
        <f t="shared" si="1"/>
        <v>11.321016129032259</v>
      </c>
      <c r="H19" s="215">
        <f t="shared" si="1"/>
        <v>5362.9546797234989</v>
      </c>
      <c r="I19" s="215">
        <f t="shared" si="1"/>
        <v>6758.3272837941631</v>
      </c>
      <c r="J19" s="215">
        <f t="shared" si="1"/>
        <v>0</v>
      </c>
      <c r="K19" s="215">
        <f t="shared" si="1"/>
        <v>12132.602979646703</v>
      </c>
      <c r="L19" s="215">
        <f t="shared" si="1"/>
        <v>12573421.620764336</v>
      </c>
      <c r="M19" s="215">
        <f t="shared" si="1"/>
        <v>214298.45916653858</v>
      </c>
      <c r="N19" s="215">
        <f t="shared" si="1"/>
        <v>12359123.161597798</v>
      </c>
      <c r="O19" s="215"/>
      <c r="P19" s="215">
        <f>+AVERAGE(P12:P17)</f>
        <v>16344.041666666666</v>
      </c>
      <c r="Q19" s="357">
        <f>+AVERAGE(Q12:Q17)</f>
        <v>2235737</v>
      </c>
      <c r="R19" s="215">
        <f>+AVERAGE(R12:R17)</f>
        <v>5.6238374361695458</v>
      </c>
    </row>
    <row r="20" spans="1:19">
      <c r="A20" s="263"/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4"/>
      <c r="R20" s="303"/>
    </row>
    <row r="21" spans="1:19">
      <c r="A21" s="263"/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</row>
    <row r="22" spans="1:19" ht="12.75" customHeight="1">
      <c r="A22" s="101" t="str">
        <f>' Prilog 1'!A36</f>
        <v>Datum izvještaja: 30.06.2025.g.</v>
      </c>
      <c r="C22" s="248"/>
      <c r="G22" s="101"/>
      <c r="K22" s="218"/>
      <c r="O22" s="101" t="s">
        <v>173</v>
      </c>
    </row>
    <row r="23" spans="1:19" ht="12.75" customHeight="1">
      <c r="A23" s="117" t="s">
        <v>228</v>
      </c>
      <c r="M23" s="218"/>
    </row>
    <row r="24" spans="1:19" ht="12.75" customHeight="1">
      <c r="A24" s="262"/>
      <c r="B24" s="262"/>
      <c r="G24" s="101"/>
      <c r="M24" s="243"/>
      <c r="O24" s="195" t="s">
        <v>229</v>
      </c>
      <c r="P24" s="195"/>
      <c r="Q24" s="195"/>
      <c r="R24" s="195"/>
    </row>
    <row r="25" spans="1:19" ht="12.75" customHeight="1">
      <c r="A25" s="101" t="str">
        <f>+' Prilog 1'!A39</f>
        <v>Elvira Žilić dipl.ecc</v>
      </c>
      <c r="M25" s="218"/>
      <c r="O25" t="str">
        <f>+' Prilog 1'!C39</f>
        <v>Nedim Vilogorac dipl. oec.</v>
      </c>
    </row>
    <row r="26" spans="1:19" ht="12.75" customHeight="1"/>
    <row r="27" spans="1:19">
      <c r="L27" s="266"/>
      <c r="M27" s="266"/>
    </row>
    <row r="28" spans="1:19"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</row>
    <row r="29" spans="1:19"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</row>
    <row r="51" spans="15:15" ht="13.5" thickBot="1"/>
    <row r="52" spans="15:15" ht="13.5" thickBot="1">
      <c r="O52" s="102"/>
    </row>
  </sheetData>
  <mergeCells count="9">
    <mergeCell ref="B9:F9"/>
    <mergeCell ref="G9:K9"/>
    <mergeCell ref="A8:R8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scale="5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N42"/>
  <sheetViews>
    <sheetView showGridLines="0" topLeftCell="A10" zoomScaleNormal="100" workbookViewId="0">
      <selection sqref="A1:R40"/>
    </sheetView>
  </sheetViews>
  <sheetFormatPr defaultRowHeight="12.75"/>
  <cols>
    <col min="1" max="1" width="11.28515625" style="41" customWidth="1"/>
    <col min="2" max="2" width="31.28515625" style="41" customWidth="1"/>
    <col min="3" max="3" width="29.28515625" style="41" customWidth="1"/>
    <col min="4" max="4" width="2.42578125" style="41" customWidth="1"/>
    <col min="5" max="7" width="9.140625" style="41" hidden="1" customWidth="1"/>
    <col min="8" max="9" width="9.140625" style="41"/>
    <col min="10" max="10" width="1" style="41" customWidth="1"/>
    <col min="11" max="11" width="3.85546875" style="41" customWidth="1"/>
    <col min="12" max="12" width="4.140625" style="41" customWidth="1"/>
    <col min="13" max="13" width="7.140625" style="41" hidden="1" customWidth="1"/>
    <col min="14" max="14" width="9.140625" style="41"/>
    <col min="15" max="15" width="8.140625" style="41" customWidth="1"/>
    <col min="16" max="16" width="10.5703125" style="41" hidden="1" customWidth="1"/>
    <col min="17" max="17" width="7.42578125" style="41" customWidth="1"/>
    <col min="18" max="18" width="2.28515625" style="41" customWidth="1"/>
    <col min="19" max="16384" width="9.140625" style="41"/>
  </cols>
  <sheetData>
    <row r="1" spans="1:21">
      <c r="A1" s="440" t="s">
        <v>24</v>
      </c>
      <c r="B1" s="440"/>
      <c r="C1" s="273"/>
      <c r="D1" s="274" t="s">
        <v>88</v>
      </c>
      <c r="E1" s="273"/>
      <c r="F1" s="275"/>
      <c r="Q1" s="439" t="s">
        <v>411</v>
      </c>
      <c r="R1" s="439"/>
    </row>
    <row r="2" spans="1:21" ht="12.75" customHeight="1">
      <c r="A2" s="440" t="s">
        <v>25</v>
      </c>
      <c r="B2" s="440"/>
      <c r="C2" s="273"/>
      <c r="D2" s="274" t="s">
        <v>84</v>
      </c>
      <c r="E2" s="273"/>
      <c r="F2" s="275"/>
    </row>
    <row r="3" spans="1:21" ht="12.75" customHeight="1">
      <c r="A3" s="440" t="s">
        <v>26</v>
      </c>
      <c r="B3" s="440"/>
      <c r="C3" s="273"/>
      <c r="D3" s="274" t="s">
        <v>89</v>
      </c>
      <c r="E3" s="273"/>
      <c r="F3" s="275"/>
    </row>
    <row r="4" spans="1:21" ht="12.75" customHeight="1">
      <c r="A4" s="440" t="s">
        <v>27</v>
      </c>
      <c r="B4" s="440"/>
      <c r="C4" s="273"/>
      <c r="D4" s="276" t="s">
        <v>90</v>
      </c>
      <c r="E4" s="273"/>
      <c r="F4" s="275"/>
    </row>
    <row r="5" spans="1:21" ht="12.75" customHeight="1">
      <c r="A5" s="440" t="s">
        <v>28</v>
      </c>
      <c r="B5" s="440"/>
      <c r="C5" s="273"/>
      <c r="D5" s="277" t="s">
        <v>90</v>
      </c>
      <c r="E5" s="273"/>
      <c r="F5" s="275"/>
    </row>
    <row r="6" spans="1:21" ht="12.75" customHeight="1">
      <c r="A6" s="440" t="s">
        <v>29</v>
      </c>
      <c r="B6" s="440"/>
      <c r="C6" s="273"/>
      <c r="D6" s="278" t="s">
        <v>85</v>
      </c>
      <c r="E6" s="273"/>
      <c r="F6" s="275"/>
    </row>
    <row r="7" spans="1:21" ht="20.25" customHeight="1">
      <c r="A7" s="438" t="s">
        <v>474</v>
      </c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</row>
    <row r="8" spans="1:21" ht="30" customHeight="1">
      <c r="A8" s="279" t="s">
        <v>412</v>
      </c>
      <c r="B8" s="441" t="s">
        <v>413</v>
      </c>
      <c r="C8" s="441"/>
      <c r="D8" s="441"/>
      <c r="E8" s="441"/>
      <c r="F8" s="441"/>
      <c r="G8" s="441"/>
      <c r="H8" s="442" t="s">
        <v>414</v>
      </c>
      <c r="I8" s="442"/>
      <c r="J8" s="442"/>
      <c r="K8" s="442"/>
      <c r="L8" s="442"/>
      <c r="M8" s="442"/>
      <c r="N8" s="442" t="s">
        <v>415</v>
      </c>
      <c r="O8" s="442"/>
      <c r="P8" s="442"/>
      <c r="Q8" s="442"/>
      <c r="R8" s="442"/>
    </row>
    <row r="9" spans="1:21" ht="12.75" customHeight="1">
      <c r="A9" s="313">
        <v>1</v>
      </c>
      <c r="B9" s="443">
        <v>2</v>
      </c>
      <c r="C9" s="443"/>
      <c r="D9" s="443"/>
      <c r="E9" s="443"/>
      <c r="F9" s="443"/>
      <c r="G9" s="443"/>
      <c r="H9" s="443">
        <v>3</v>
      </c>
      <c r="I9" s="443"/>
      <c r="J9" s="443"/>
      <c r="K9" s="443"/>
      <c r="L9" s="443"/>
      <c r="M9" s="443"/>
      <c r="N9" s="443">
        <v>4</v>
      </c>
      <c r="O9" s="443"/>
      <c r="P9" s="443"/>
      <c r="Q9" s="443"/>
      <c r="R9" s="443"/>
    </row>
    <row r="10" spans="1:21">
      <c r="A10" s="280" t="s">
        <v>6</v>
      </c>
      <c r="B10" s="447" t="s">
        <v>416</v>
      </c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9"/>
    </row>
    <row r="11" spans="1:21">
      <c r="A11" s="313" t="s">
        <v>0</v>
      </c>
      <c r="B11" s="444" t="s">
        <v>5</v>
      </c>
      <c r="C11" s="444"/>
      <c r="D11" s="444"/>
      <c r="E11" s="444"/>
      <c r="F11" s="444"/>
      <c r="G11" s="444"/>
      <c r="H11" s="445">
        <v>6235577.6100000003</v>
      </c>
      <c r="I11" s="445"/>
      <c r="J11" s="445"/>
      <c r="K11" s="445"/>
      <c r="L11" s="445"/>
      <c r="M11" s="445"/>
      <c r="N11" s="446">
        <v>0.49877125711845638</v>
      </c>
      <c r="O11" s="446"/>
      <c r="P11" s="446"/>
      <c r="Q11" s="446"/>
      <c r="R11" s="446"/>
      <c r="U11" s="46"/>
    </row>
    <row r="12" spans="1:21">
      <c r="A12" s="313" t="s">
        <v>1</v>
      </c>
      <c r="B12" s="444" t="s">
        <v>417</v>
      </c>
      <c r="C12" s="444"/>
      <c r="D12" s="444"/>
      <c r="E12" s="444"/>
      <c r="F12" s="444"/>
      <c r="G12" s="444"/>
      <c r="H12" s="445">
        <v>6255292.0082</v>
      </c>
      <c r="I12" s="445"/>
      <c r="J12" s="445"/>
      <c r="K12" s="445"/>
      <c r="L12" s="445"/>
      <c r="M12" s="445"/>
      <c r="N12" s="446">
        <v>0.50034817200726778</v>
      </c>
      <c r="O12" s="446"/>
      <c r="P12" s="446"/>
      <c r="Q12" s="446"/>
      <c r="R12" s="446"/>
      <c r="U12" s="46"/>
    </row>
    <row r="13" spans="1:21">
      <c r="A13" s="313" t="s">
        <v>418</v>
      </c>
      <c r="B13" s="444" t="s">
        <v>419</v>
      </c>
      <c r="C13" s="444"/>
      <c r="D13" s="444"/>
      <c r="E13" s="444"/>
      <c r="F13" s="444"/>
      <c r="G13" s="444"/>
      <c r="H13" s="445">
        <v>5350850.7028999999</v>
      </c>
      <c r="I13" s="445"/>
      <c r="J13" s="445"/>
      <c r="K13" s="445"/>
      <c r="L13" s="445"/>
      <c r="M13" s="445"/>
      <c r="N13" s="446">
        <v>0.42800373897336658</v>
      </c>
      <c r="O13" s="446"/>
      <c r="P13" s="446"/>
      <c r="Q13" s="446"/>
      <c r="R13" s="446"/>
      <c r="U13" s="46"/>
    </row>
    <row r="14" spans="1:21">
      <c r="A14" s="313" t="s">
        <v>420</v>
      </c>
      <c r="B14" s="444" t="s">
        <v>421</v>
      </c>
      <c r="C14" s="444"/>
      <c r="D14" s="444"/>
      <c r="E14" s="444"/>
      <c r="F14" s="444"/>
      <c r="G14" s="444"/>
      <c r="H14" s="445">
        <v>18266.518499999998</v>
      </c>
      <c r="I14" s="445"/>
      <c r="J14" s="445"/>
      <c r="K14" s="445"/>
      <c r="L14" s="445"/>
      <c r="M14" s="445"/>
      <c r="N14" s="446">
        <v>1.4611019163343457E-3</v>
      </c>
      <c r="O14" s="446"/>
      <c r="P14" s="446"/>
      <c r="Q14" s="446"/>
      <c r="R14" s="446"/>
      <c r="U14" s="46"/>
    </row>
    <row r="15" spans="1:21">
      <c r="A15" s="313" t="s">
        <v>422</v>
      </c>
      <c r="B15" s="444" t="s">
        <v>423</v>
      </c>
      <c r="C15" s="444"/>
      <c r="D15" s="444"/>
      <c r="E15" s="444"/>
      <c r="F15" s="444"/>
      <c r="G15" s="444"/>
      <c r="H15" s="445"/>
      <c r="I15" s="445"/>
      <c r="J15" s="445"/>
      <c r="K15" s="445"/>
      <c r="L15" s="445"/>
      <c r="M15" s="445"/>
      <c r="N15" s="446">
        <v>0</v>
      </c>
      <c r="O15" s="446"/>
      <c r="P15" s="446"/>
      <c r="Q15" s="446"/>
      <c r="R15" s="446"/>
      <c r="U15" s="46"/>
    </row>
    <row r="16" spans="1:21">
      <c r="A16" s="313" t="s">
        <v>424</v>
      </c>
      <c r="B16" s="444" t="s">
        <v>425</v>
      </c>
      <c r="C16" s="444"/>
      <c r="D16" s="444"/>
      <c r="E16" s="444"/>
      <c r="F16" s="444"/>
      <c r="G16" s="444"/>
      <c r="H16" s="445">
        <v>886174.78679999989</v>
      </c>
      <c r="I16" s="445"/>
      <c r="J16" s="445"/>
      <c r="K16" s="445"/>
      <c r="L16" s="445"/>
      <c r="M16" s="445"/>
      <c r="N16" s="446">
        <v>7.0883331117566825E-2</v>
      </c>
      <c r="O16" s="446"/>
      <c r="P16" s="446"/>
      <c r="Q16" s="446"/>
      <c r="R16" s="446"/>
      <c r="U16" s="46"/>
    </row>
    <row r="17" spans="1:21">
      <c r="A17" s="313" t="s">
        <v>426</v>
      </c>
      <c r="B17" s="444" t="s">
        <v>427</v>
      </c>
      <c r="C17" s="444"/>
      <c r="D17" s="444"/>
      <c r="E17" s="444"/>
      <c r="F17" s="444"/>
      <c r="G17" s="444"/>
      <c r="H17" s="445"/>
      <c r="I17" s="445"/>
      <c r="J17" s="445"/>
      <c r="K17" s="445"/>
      <c r="L17" s="445"/>
      <c r="M17" s="445"/>
      <c r="N17" s="446">
        <v>0</v>
      </c>
      <c r="O17" s="446"/>
      <c r="P17" s="446"/>
      <c r="Q17" s="446"/>
      <c r="R17" s="446"/>
      <c r="U17" s="46"/>
    </row>
    <row r="18" spans="1:21">
      <c r="A18" s="313" t="s">
        <v>428</v>
      </c>
      <c r="B18" s="444" t="s">
        <v>429</v>
      </c>
      <c r="C18" s="444"/>
      <c r="D18" s="444"/>
      <c r="E18" s="444"/>
      <c r="F18" s="444"/>
      <c r="G18" s="450"/>
      <c r="H18" s="445"/>
      <c r="I18" s="445"/>
      <c r="J18" s="445"/>
      <c r="K18" s="445"/>
      <c r="L18" s="445"/>
      <c r="M18" s="445"/>
      <c r="N18" s="446">
        <v>0</v>
      </c>
      <c r="O18" s="446"/>
      <c r="P18" s="446"/>
      <c r="Q18" s="446"/>
      <c r="R18" s="446"/>
      <c r="U18" s="46"/>
    </row>
    <row r="19" spans="1:21">
      <c r="A19" s="313" t="s">
        <v>430</v>
      </c>
      <c r="B19" s="444" t="s">
        <v>431</v>
      </c>
      <c r="C19" s="444"/>
      <c r="D19" s="444"/>
      <c r="E19" s="444"/>
      <c r="F19" s="444"/>
      <c r="G19" s="444"/>
      <c r="H19" s="445"/>
      <c r="I19" s="445"/>
      <c r="J19" s="445"/>
      <c r="K19" s="445"/>
      <c r="L19" s="445"/>
      <c r="M19" s="445"/>
      <c r="N19" s="446">
        <v>0</v>
      </c>
      <c r="O19" s="446"/>
      <c r="P19" s="446"/>
      <c r="Q19" s="446"/>
      <c r="R19" s="446"/>
      <c r="U19" s="46"/>
    </row>
    <row r="20" spans="1:21">
      <c r="A20" s="313" t="s">
        <v>2</v>
      </c>
      <c r="B20" s="444" t="s">
        <v>432</v>
      </c>
      <c r="C20" s="444"/>
      <c r="D20" s="444"/>
      <c r="E20" s="444"/>
      <c r="F20" s="444"/>
      <c r="G20" s="444"/>
      <c r="H20" s="445">
        <v>11008.79</v>
      </c>
      <c r="I20" s="445"/>
      <c r="J20" s="445"/>
      <c r="K20" s="445"/>
      <c r="L20" s="445"/>
      <c r="M20" s="445"/>
      <c r="N20" s="446">
        <v>8.805708742759264E-4</v>
      </c>
      <c r="O20" s="446"/>
      <c r="P20" s="446"/>
      <c r="Q20" s="446"/>
      <c r="R20" s="446"/>
      <c r="U20" s="46"/>
    </row>
    <row r="21" spans="1:21">
      <c r="A21" s="281" t="s">
        <v>433</v>
      </c>
      <c r="B21" s="444" t="s">
        <v>434</v>
      </c>
      <c r="C21" s="444"/>
      <c r="D21" s="444"/>
      <c r="E21" s="444"/>
      <c r="F21" s="444"/>
      <c r="G21" s="444"/>
      <c r="H21" s="445">
        <v>11008.79</v>
      </c>
      <c r="I21" s="445"/>
      <c r="J21" s="445"/>
      <c r="K21" s="445"/>
      <c r="L21" s="445"/>
      <c r="M21" s="445"/>
      <c r="N21" s="446">
        <v>8.805708742759264E-4</v>
      </c>
      <c r="O21" s="446"/>
      <c r="P21" s="446"/>
      <c r="Q21" s="446"/>
      <c r="R21" s="446"/>
      <c r="U21" s="46"/>
    </row>
    <row r="22" spans="1:21">
      <c r="A22" s="281" t="s">
        <v>435</v>
      </c>
      <c r="B22" s="444" t="s">
        <v>436</v>
      </c>
      <c r="C22" s="444"/>
      <c r="D22" s="444"/>
      <c r="E22" s="444"/>
      <c r="F22" s="444"/>
      <c r="G22" s="444"/>
      <c r="H22" s="445"/>
      <c r="I22" s="445"/>
      <c r="J22" s="445"/>
      <c r="K22" s="445"/>
      <c r="L22" s="445"/>
      <c r="M22" s="445"/>
      <c r="N22" s="446">
        <v>0</v>
      </c>
      <c r="O22" s="446"/>
      <c r="P22" s="446"/>
      <c r="Q22" s="446"/>
      <c r="R22" s="446"/>
      <c r="U22" s="46"/>
    </row>
    <row r="23" spans="1:21">
      <c r="A23" s="313" t="s">
        <v>437</v>
      </c>
      <c r="B23" s="444" t="s">
        <v>438</v>
      </c>
      <c r="C23" s="444"/>
      <c r="D23" s="444"/>
      <c r="E23" s="444"/>
      <c r="F23" s="444"/>
      <c r="G23" s="444"/>
      <c r="H23" s="445"/>
      <c r="I23" s="445"/>
      <c r="J23" s="445"/>
      <c r="K23" s="445"/>
      <c r="L23" s="445"/>
      <c r="M23" s="445"/>
      <c r="N23" s="446">
        <v>0</v>
      </c>
      <c r="O23" s="446"/>
      <c r="P23" s="446"/>
      <c r="Q23" s="446"/>
      <c r="R23" s="446"/>
      <c r="U23" s="46"/>
    </row>
    <row r="24" spans="1:21" ht="18" customHeight="1">
      <c r="A24" s="282" t="s">
        <v>439</v>
      </c>
      <c r="B24" s="451" t="s">
        <v>440</v>
      </c>
      <c r="C24" s="451"/>
      <c r="D24" s="451"/>
      <c r="E24" s="451"/>
      <c r="F24" s="451"/>
      <c r="G24" s="451"/>
      <c r="H24" s="452">
        <v>12501878.408199999</v>
      </c>
      <c r="I24" s="452"/>
      <c r="J24" s="452"/>
      <c r="K24" s="452"/>
      <c r="L24" s="452"/>
      <c r="M24" s="452"/>
      <c r="N24" s="446">
        <v>1</v>
      </c>
      <c r="O24" s="446"/>
      <c r="P24" s="446"/>
      <c r="Q24" s="446"/>
      <c r="R24" s="446"/>
      <c r="U24" s="46"/>
    </row>
    <row r="25" spans="1:21">
      <c r="A25" s="280" t="s">
        <v>7</v>
      </c>
      <c r="B25" s="447" t="s">
        <v>441</v>
      </c>
      <c r="C25" s="448"/>
      <c r="D25" s="448"/>
      <c r="E25" s="448"/>
      <c r="F25" s="448"/>
      <c r="G25" s="448"/>
      <c r="H25" s="448"/>
      <c r="I25" s="448"/>
      <c r="J25" s="448"/>
      <c r="K25" s="448"/>
      <c r="L25" s="448"/>
      <c r="M25" s="449"/>
      <c r="N25" s="283"/>
      <c r="O25" s="284"/>
      <c r="P25" s="284"/>
      <c r="Q25" s="284"/>
      <c r="R25" s="284"/>
      <c r="U25" s="46"/>
    </row>
    <row r="26" spans="1:21">
      <c r="A26" s="313" t="s">
        <v>3</v>
      </c>
      <c r="B26" s="444" t="s">
        <v>163</v>
      </c>
      <c r="C26" s="444"/>
      <c r="D26" s="444"/>
      <c r="E26" s="444"/>
      <c r="F26" s="444"/>
      <c r="G26" s="444"/>
      <c r="H26" s="445">
        <v>0</v>
      </c>
      <c r="I26" s="445"/>
      <c r="J26" s="445"/>
      <c r="K26" s="445"/>
      <c r="L26" s="445"/>
      <c r="M26" s="445"/>
      <c r="N26" s="285"/>
      <c r="O26" s="284"/>
      <c r="P26" s="284"/>
      <c r="Q26" s="284"/>
      <c r="R26" s="284"/>
      <c r="U26" s="46"/>
    </row>
    <row r="27" spans="1:21">
      <c r="A27" s="313" t="s">
        <v>4</v>
      </c>
      <c r="B27" s="444" t="s">
        <v>49</v>
      </c>
      <c r="C27" s="444"/>
      <c r="D27" s="444"/>
      <c r="E27" s="444"/>
      <c r="F27" s="444"/>
      <c r="G27" s="444"/>
      <c r="H27" s="445">
        <f>11465.4+1150.81</f>
        <v>12616.21</v>
      </c>
      <c r="I27" s="445"/>
      <c r="J27" s="445"/>
      <c r="K27" s="445"/>
      <c r="L27" s="445"/>
      <c r="M27" s="445"/>
      <c r="N27" s="285"/>
      <c r="O27" s="284"/>
      <c r="P27" s="284"/>
      <c r="Q27" s="284"/>
      <c r="R27" s="284"/>
      <c r="U27" s="46"/>
    </row>
    <row r="28" spans="1:21" s="44" customFormat="1" ht="15" customHeight="1">
      <c r="A28" s="313" t="s">
        <v>442</v>
      </c>
      <c r="B28" s="444" t="s">
        <v>443</v>
      </c>
      <c r="C28" s="444"/>
      <c r="D28" s="444"/>
      <c r="E28" s="444"/>
      <c r="F28" s="444"/>
      <c r="G28" s="444"/>
      <c r="H28" s="453">
        <v>16209.25</v>
      </c>
      <c r="I28" s="454"/>
      <c r="J28" s="454"/>
      <c r="K28" s="454"/>
      <c r="L28" s="454"/>
      <c r="M28" s="455"/>
      <c r="N28" s="285"/>
      <c r="O28" s="284"/>
      <c r="P28" s="284"/>
      <c r="Q28" s="284"/>
      <c r="R28" s="284"/>
      <c r="U28" s="46"/>
    </row>
    <row r="29" spans="1:21" s="44" customFormat="1" ht="15" customHeight="1">
      <c r="A29" s="313" t="s">
        <v>444</v>
      </c>
      <c r="B29" s="444" t="s">
        <v>445</v>
      </c>
      <c r="C29" s="444"/>
      <c r="D29" s="444"/>
      <c r="E29" s="444"/>
      <c r="F29" s="444"/>
      <c r="G29" s="444"/>
      <c r="H29" s="445">
        <v>0</v>
      </c>
      <c r="I29" s="445"/>
      <c r="J29" s="445"/>
      <c r="K29" s="445"/>
      <c r="L29" s="445"/>
      <c r="M29" s="445"/>
      <c r="N29" s="285"/>
      <c r="O29" s="284"/>
      <c r="P29" s="284"/>
      <c r="Q29" s="284"/>
      <c r="R29" s="284"/>
      <c r="U29" s="46"/>
    </row>
    <row r="30" spans="1:21" s="44" customFormat="1" ht="21" customHeight="1">
      <c r="A30" s="282" t="s">
        <v>446</v>
      </c>
      <c r="B30" s="451" t="s">
        <v>447</v>
      </c>
      <c r="C30" s="451"/>
      <c r="D30" s="451"/>
      <c r="E30" s="451"/>
      <c r="F30" s="451"/>
      <c r="G30" s="451"/>
      <c r="H30" s="445">
        <f>+SUM(H26:M29)</f>
        <v>28825.46</v>
      </c>
      <c r="I30" s="445"/>
      <c r="J30" s="445"/>
      <c r="K30" s="445"/>
      <c r="L30" s="445"/>
      <c r="M30" s="445"/>
      <c r="N30" s="285"/>
      <c r="O30" s="284"/>
      <c r="P30" s="284"/>
      <c r="Q30" s="284"/>
      <c r="R30" s="284"/>
      <c r="U30" s="46"/>
    </row>
    <row r="31" spans="1:21" s="44" customFormat="1" ht="15" customHeight="1">
      <c r="A31" s="280" t="s">
        <v>448</v>
      </c>
      <c r="B31" s="456" t="s">
        <v>449</v>
      </c>
      <c r="C31" s="456"/>
      <c r="D31" s="456"/>
      <c r="E31" s="456"/>
      <c r="F31" s="456"/>
      <c r="G31" s="456"/>
      <c r="H31" s="452">
        <f>+H24-H30</f>
        <v>12473052.948199999</v>
      </c>
      <c r="I31" s="452"/>
      <c r="J31" s="452"/>
      <c r="K31" s="452"/>
      <c r="L31" s="452"/>
      <c r="M31" s="452"/>
      <c r="N31" s="285"/>
      <c r="O31" s="287"/>
      <c r="P31" s="284"/>
      <c r="Q31" s="284"/>
      <c r="R31" s="284"/>
      <c r="U31" s="46"/>
    </row>
    <row r="32" spans="1:21" s="44" customFormat="1" ht="15" customHeight="1">
      <c r="A32" s="286" t="s">
        <v>8</v>
      </c>
      <c r="B32" s="458" t="s">
        <v>450</v>
      </c>
      <c r="C32" s="458"/>
      <c r="D32" s="458"/>
      <c r="E32" s="458"/>
      <c r="F32" s="458"/>
      <c r="G32" s="458"/>
      <c r="H32" s="460">
        <v>2235737</v>
      </c>
      <c r="I32" s="461"/>
      <c r="J32" s="461"/>
      <c r="K32" s="461"/>
      <c r="L32" s="461"/>
      <c r="M32" s="461"/>
      <c r="N32" s="285"/>
      <c r="O32" s="284"/>
      <c r="P32" s="284"/>
      <c r="Q32" s="284"/>
      <c r="R32" s="284"/>
      <c r="U32" s="46"/>
    </row>
    <row r="33" spans="1:40">
      <c r="A33" s="280" t="s">
        <v>451</v>
      </c>
      <c r="B33" s="456" t="s">
        <v>452</v>
      </c>
      <c r="C33" s="456"/>
      <c r="D33" s="456"/>
      <c r="E33" s="456"/>
      <c r="F33" s="456"/>
      <c r="G33" s="456"/>
      <c r="H33" s="457">
        <f>+H31/H32</f>
        <v>5.5789446380321115</v>
      </c>
      <c r="I33" s="457"/>
      <c r="J33" s="457"/>
      <c r="K33" s="457"/>
      <c r="L33" s="457"/>
      <c r="M33" s="457"/>
      <c r="N33" s="285"/>
      <c r="U33" s="46"/>
    </row>
    <row r="34" spans="1:40">
      <c r="A34" s="286" t="s">
        <v>453</v>
      </c>
      <c r="B34" s="458" t="s">
        <v>454</v>
      </c>
      <c r="C34" s="458"/>
      <c r="D34" s="458"/>
      <c r="E34" s="458"/>
      <c r="F34" s="458"/>
      <c r="G34" s="458"/>
      <c r="H34" s="459">
        <v>1.62</v>
      </c>
      <c r="I34" s="459"/>
      <c r="J34" s="459"/>
      <c r="K34" s="459"/>
      <c r="L34" s="459"/>
      <c r="M34" s="459"/>
      <c r="N34" s="285"/>
      <c r="U34" s="46"/>
    </row>
    <row r="35" spans="1:40">
      <c r="N35" s="284"/>
    </row>
    <row r="36" spans="1:40">
      <c r="C36" s="284"/>
      <c r="N36" s="284"/>
    </row>
    <row r="37" spans="1:40">
      <c r="A37" s="41" t="s">
        <v>463</v>
      </c>
      <c r="C37" s="284"/>
      <c r="J37" s="284"/>
      <c r="K37" s="284"/>
      <c r="L37" s="284"/>
    </row>
    <row r="38" spans="1:40" s="290" customFormat="1">
      <c r="A38" s="288" t="s">
        <v>228</v>
      </c>
      <c r="B38" s="41"/>
      <c r="C38" s="276"/>
      <c r="D38" s="284"/>
      <c r="E38" s="284"/>
      <c r="F38" s="284"/>
      <c r="G38" s="284"/>
      <c r="H38" s="41" t="s">
        <v>173</v>
      </c>
      <c r="I38" s="284"/>
      <c r="J38" s="284"/>
      <c r="K38" s="276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89"/>
    </row>
    <row r="39" spans="1:40" s="290" customFormat="1">
      <c r="A39" s="41"/>
      <c r="B39" s="41"/>
      <c r="C39" s="276"/>
      <c r="D39" s="284"/>
      <c r="E39" s="284"/>
      <c r="F39" s="284"/>
      <c r="G39" s="284"/>
      <c r="H39" s="41"/>
      <c r="I39" s="284"/>
      <c r="J39" s="284"/>
      <c r="K39" s="276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89"/>
    </row>
    <row r="40" spans="1:40" s="290" customFormat="1">
      <c r="A40" s="101" t="s">
        <v>456</v>
      </c>
      <c r="B40" s="41"/>
      <c r="C40" s="276"/>
      <c r="D40" s="284"/>
      <c r="E40" s="284"/>
      <c r="F40" s="284"/>
      <c r="G40" s="284"/>
      <c r="H40" s="41" t="s">
        <v>374</v>
      </c>
      <c r="I40" s="284"/>
      <c r="J40" s="284"/>
      <c r="K40" s="276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89"/>
    </row>
    <row r="41" spans="1:40">
      <c r="C41" s="284"/>
      <c r="J41" s="284"/>
      <c r="K41" s="284"/>
      <c r="L41" s="284"/>
    </row>
    <row r="42" spans="1:40">
      <c r="C42" s="284"/>
    </row>
  </sheetData>
  <mergeCells count="76">
    <mergeCell ref="B33:G33"/>
    <mergeCell ref="H33:M33"/>
    <mergeCell ref="B34:G34"/>
    <mergeCell ref="H34:M34"/>
    <mergeCell ref="B30:G30"/>
    <mergeCell ref="H30:M30"/>
    <mergeCell ref="B31:G31"/>
    <mergeCell ref="H31:M31"/>
    <mergeCell ref="B32:G32"/>
    <mergeCell ref="H32:M32"/>
    <mergeCell ref="B27:G27"/>
    <mergeCell ref="H27:M27"/>
    <mergeCell ref="B28:G28"/>
    <mergeCell ref="H28:M28"/>
    <mergeCell ref="B29:G29"/>
    <mergeCell ref="H29:M29"/>
    <mergeCell ref="B21:G21"/>
    <mergeCell ref="H21:M21"/>
    <mergeCell ref="N21:R21"/>
    <mergeCell ref="B26:G26"/>
    <mergeCell ref="H26:M26"/>
    <mergeCell ref="B22:G22"/>
    <mergeCell ref="H22:M22"/>
    <mergeCell ref="N22:R22"/>
    <mergeCell ref="B23:G23"/>
    <mergeCell ref="H23:M23"/>
    <mergeCell ref="N23:R23"/>
    <mergeCell ref="B24:G24"/>
    <mergeCell ref="H24:M24"/>
    <mergeCell ref="N24:R24"/>
    <mergeCell ref="B25:M25"/>
    <mergeCell ref="B19:G19"/>
    <mergeCell ref="H19:M19"/>
    <mergeCell ref="N19:R19"/>
    <mergeCell ref="B20:G20"/>
    <mergeCell ref="H20:M20"/>
    <mergeCell ref="N20:R20"/>
    <mergeCell ref="B17:G17"/>
    <mergeCell ref="H17:M17"/>
    <mergeCell ref="N17:R17"/>
    <mergeCell ref="B18:G18"/>
    <mergeCell ref="H18:M18"/>
    <mergeCell ref="N18:R18"/>
    <mergeCell ref="B15:G15"/>
    <mergeCell ref="H15:M15"/>
    <mergeCell ref="N15:R15"/>
    <mergeCell ref="B16:G16"/>
    <mergeCell ref="H16:M16"/>
    <mergeCell ref="N16:R16"/>
    <mergeCell ref="B13:G13"/>
    <mergeCell ref="H13:M13"/>
    <mergeCell ref="N13:R13"/>
    <mergeCell ref="B14:G14"/>
    <mergeCell ref="H14:M14"/>
    <mergeCell ref="N14:R14"/>
    <mergeCell ref="B11:G11"/>
    <mergeCell ref="H11:M11"/>
    <mergeCell ref="N11:R11"/>
    <mergeCell ref="B10:R10"/>
    <mergeCell ref="B12:G12"/>
    <mergeCell ref="H12:M12"/>
    <mergeCell ref="N12:R12"/>
    <mergeCell ref="B8:G8"/>
    <mergeCell ref="H8:M8"/>
    <mergeCell ref="N8:R8"/>
    <mergeCell ref="B9:G9"/>
    <mergeCell ref="H9:M9"/>
    <mergeCell ref="N9:R9"/>
    <mergeCell ref="A7:R7"/>
    <mergeCell ref="Q1:R1"/>
    <mergeCell ref="A6:B6"/>
    <mergeCell ref="A1:B1"/>
    <mergeCell ref="A2:B2"/>
    <mergeCell ref="A3:B3"/>
    <mergeCell ref="A4:B4"/>
    <mergeCell ref="A5:B5"/>
  </mergeCells>
  <phoneticPr fontId="12" type="noConversion"/>
  <pageMargins left="0.75" right="0.75" top="1" bottom="1" header="0.5" footer="0.5"/>
  <pageSetup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37"/>
  <sheetViews>
    <sheetView zoomScaleNormal="100" workbookViewId="0">
      <selection sqref="A1:D37"/>
    </sheetView>
  </sheetViews>
  <sheetFormatPr defaultRowHeight="12.75"/>
  <cols>
    <col min="1" max="1" width="5.140625" style="41" customWidth="1"/>
    <col min="2" max="2" width="51.42578125" style="41" customWidth="1"/>
    <col min="3" max="3" width="24.85546875" style="41" customWidth="1"/>
    <col min="4" max="4" width="23" style="41" customWidth="1"/>
    <col min="5" max="8" width="9.140625" style="41"/>
    <col min="9" max="9" width="12" style="41" bestFit="1" customWidth="1"/>
    <col min="10" max="16384" width="9.140625" style="41"/>
  </cols>
  <sheetData>
    <row r="1" spans="1:11">
      <c r="B1" s="12" t="s">
        <v>24</v>
      </c>
      <c r="C1" s="40" t="str">
        <f>'Prilog 2'!D1</f>
        <v>ZIF "FORTUNA FOND" d.d.</v>
      </c>
      <c r="D1" s="147" t="s">
        <v>288</v>
      </c>
    </row>
    <row r="2" spans="1:11">
      <c r="B2" s="12" t="s">
        <v>25</v>
      </c>
      <c r="C2" s="40" t="str">
        <f>'Prilog 2'!D2</f>
        <v>ZJP-031-03</v>
      </c>
      <c r="D2" s="12"/>
    </row>
    <row r="3" spans="1:11">
      <c r="B3" s="12" t="s">
        <v>26</v>
      </c>
      <c r="C3" s="40" t="str">
        <f>'Prilog 2'!D3</f>
        <v>LILIUM ASSET MANAGEMENT d.o.o. Sarajevo</v>
      </c>
      <c r="D3" s="12"/>
    </row>
    <row r="4" spans="1:11">
      <c r="B4" s="12" t="s">
        <v>27</v>
      </c>
      <c r="C4" s="75"/>
      <c r="D4" s="12"/>
    </row>
    <row r="5" spans="1:11">
      <c r="B5" s="12" t="s">
        <v>28</v>
      </c>
      <c r="C5" s="40" t="str">
        <f>'Prilog 2'!D5</f>
        <v>4201337670008</v>
      </c>
      <c r="D5" s="12"/>
    </row>
    <row r="6" spans="1:11">
      <c r="B6" s="12" t="s">
        <v>29</v>
      </c>
      <c r="C6" s="40" t="str">
        <f>'Prilog 2'!D6</f>
        <v>4263012890007</v>
      </c>
      <c r="D6" s="12"/>
    </row>
    <row r="8" spans="1:11" ht="12.75" customHeight="1">
      <c r="A8" s="462" t="s">
        <v>475</v>
      </c>
      <c r="B8" s="462"/>
      <c r="C8" s="462"/>
      <c r="D8" s="462"/>
    </row>
    <row r="9" spans="1:11">
      <c r="A9" s="462"/>
      <c r="B9" s="462"/>
      <c r="C9" s="462"/>
      <c r="D9" s="462"/>
    </row>
    <row r="10" spans="1:11" ht="13.5" thickBot="1">
      <c r="A10" s="1"/>
      <c r="B10" s="1"/>
      <c r="C10" s="1"/>
    </row>
    <row r="11" spans="1:11" ht="13.5" customHeight="1">
      <c r="A11" s="471" t="s">
        <v>168</v>
      </c>
      <c r="B11" s="465" t="s">
        <v>15</v>
      </c>
      <c r="C11" s="467" t="s">
        <v>16</v>
      </c>
      <c r="D11" s="469" t="s">
        <v>17</v>
      </c>
      <c r="G11" s="284"/>
      <c r="H11" s="284"/>
      <c r="I11" s="284"/>
      <c r="J11" s="284"/>
      <c r="K11" s="284"/>
    </row>
    <row r="12" spans="1:11">
      <c r="A12" s="472"/>
      <c r="B12" s="466"/>
      <c r="C12" s="468"/>
      <c r="D12" s="470"/>
      <c r="G12" s="284"/>
      <c r="H12" s="284"/>
      <c r="I12" s="284"/>
      <c r="J12" s="284"/>
      <c r="K12" s="284"/>
    </row>
    <row r="13" spans="1:11">
      <c r="A13" s="167">
        <v>1</v>
      </c>
      <c r="B13" s="148">
        <v>2</v>
      </c>
      <c r="C13" s="149">
        <v>3</v>
      </c>
      <c r="D13" s="168">
        <v>4</v>
      </c>
      <c r="F13" s="284"/>
      <c r="G13" s="284"/>
    </row>
    <row r="14" spans="1:11">
      <c r="A14" s="169">
        <v>1</v>
      </c>
      <c r="B14" s="373" t="s">
        <v>87</v>
      </c>
      <c r="C14" s="358">
        <f>81855+16209.25</f>
        <v>98064.25</v>
      </c>
      <c r="D14" s="209">
        <f>+C14/$C$27</f>
        <v>0.51154974597851488</v>
      </c>
      <c r="F14" s="284"/>
      <c r="G14" s="284"/>
    </row>
    <row r="15" spans="1:11">
      <c r="A15" s="171">
        <v>2</v>
      </c>
      <c r="B15" s="374" t="s">
        <v>169</v>
      </c>
      <c r="C15" s="358">
        <v>6047.68</v>
      </c>
      <c r="D15" s="209">
        <f t="shared" ref="D15:D28" si="0">+C15/$C$27</f>
        <v>3.1547573838165741E-2</v>
      </c>
      <c r="F15" s="284"/>
      <c r="G15" s="284"/>
    </row>
    <row r="16" spans="1:11">
      <c r="A16" s="171">
        <v>3</v>
      </c>
      <c r="B16" s="375" t="s">
        <v>9</v>
      </c>
      <c r="C16" s="358">
        <v>11200.83</v>
      </c>
      <c r="D16" s="209">
        <f t="shared" si="0"/>
        <v>5.8428853952878126E-2</v>
      </c>
      <c r="F16" s="284"/>
      <c r="G16" s="284"/>
    </row>
    <row r="17" spans="1:7">
      <c r="A17" s="171">
        <v>4</v>
      </c>
      <c r="B17" s="375" t="s">
        <v>10</v>
      </c>
      <c r="C17" s="358">
        <v>0</v>
      </c>
      <c r="D17" s="209">
        <f t="shared" si="0"/>
        <v>0</v>
      </c>
      <c r="F17" s="284"/>
      <c r="G17" s="284"/>
    </row>
    <row r="18" spans="1:7">
      <c r="A18" s="171">
        <v>5</v>
      </c>
      <c r="B18" s="375" t="s">
        <v>11</v>
      </c>
      <c r="C18" s="358">
        <v>0</v>
      </c>
      <c r="D18" s="209">
        <f t="shared" si="0"/>
        <v>0</v>
      </c>
      <c r="F18" s="284"/>
      <c r="G18" s="284"/>
    </row>
    <row r="19" spans="1:7">
      <c r="A19" s="171">
        <v>6</v>
      </c>
      <c r="B19" s="375" t="s">
        <v>30</v>
      </c>
      <c r="C19" s="358">
        <v>11400</v>
      </c>
      <c r="D19" s="209">
        <f t="shared" si="0"/>
        <v>5.9467819354709482E-2</v>
      </c>
      <c r="F19" s="284"/>
      <c r="G19" s="284"/>
    </row>
    <row r="20" spans="1:7">
      <c r="A20" s="171">
        <v>7</v>
      </c>
      <c r="B20" s="375" t="s">
        <v>32</v>
      </c>
      <c r="C20" s="358">
        <v>675.68999999999994</v>
      </c>
      <c r="D20" s="209">
        <f t="shared" si="0"/>
        <v>3.5247202508582147E-3</v>
      </c>
      <c r="F20" s="284"/>
      <c r="G20" s="284"/>
    </row>
    <row r="21" spans="1:7">
      <c r="A21" s="171">
        <v>8</v>
      </c>
      <c r="B21" s="375" t="s">
        <v>12</v>
      </c>
      <c r="C21" s="358">
        <v>3091.14</v>
      </c>
      <c r="D21" s="209">
        <f t="shared" si="0"/>
        <v>1.6124855712290935E-2</v>
      </c>
      <c r="F21" s="284"/>
      <c r="G21" s="284"/>
    </row>
    <row r="22" spans="1:7">
      <c r="A22" s="171">
        <v>9</v>
      </c>
      <c r="B22" s="375" t="s">
        <v>31</v>
      </c>
      <c r="C22" s="358">
        <v>7143.24</v>
      </c>
      <c r="D22" s="209">
        <f t="shared" si="0"/>
        <v>3.7262535607660963E-2</v>
      </c>
      <c r="F22" s="284"/>
      <c r="G22" s="284"/>
    </row>
    <row r="23" spans="1:7">
      <c r="A23" s="171">
        <v>10</v>
      </c>
      <c r="B23" s="375" t="s">
        <v>86</v>
      </c>
      <c r="C23" s="358">
        <v>43803.09</v>
      </c>
      <c r="D23" s="209">
        <f t="shared" si="0"/>
        <v>0.22849774064018255</v>
      </c>
      <c r="F23" s="284"/>
      <c r="G23" s="284"/>
    </row>
    <row r="24" spans="1:7" ht="12.75" customHeight="1">
      <c r="A24" s="171">
        <v>11</v>
      </c>
      <c r="B24" s="375" t="s">
        <v>170</v>
      </c>
      <c r="C24" s="358">
        <f>5914.57+1150.81</f>
        <v>7065.3799999999992</v>
      </c>
      <c r="D24" s="209">
        <f t="shared" si="0"/>
        <v>3.6856380834419056E-2</v>
      </c>
      <c r="F24" s="284"/>
      <c r="G24" s="284"/>
    </row>
    <row r="25" spans="1:7">
      <c r="A25" s="171">
        <v>12</v>
      </c>
      <c r="B25" s="375" t="s">
        <v>171</v>
      </c>
      <c r="C25" s="358">
        <v>0</v>
      </c>
      <c r="D25" s="209">
        <f t="shared" si="0"/>
        <v>0</v>
      </c>
      <c r="F25" s="284"/>
      <c r="G25" s="284"/>
    </row>
    <row r="26" spans="1:7">
      <c r="A26" s="171">
        <v>13</v>
      </c>
      <c r="B26" s="375" t="s">
        <v>13</v>
      </c>
      <c r="C26" s="358">
        <f>2255.64+70+50+833.38</f>
        <v>3209.02</v>
      </c>
      <c r="D26" s="209">
        <f t="shared" si="0"/>
        <v>1.6739773830320159E-2</v>
      </c>
      <c r="F26" s="284"/>
      <c r="G26" s="284"/>
    </row>
    <row r="27" spans="1:7">
      <c r="A27" s="171">
        <v>14</v>
      </c>
      <c r="B27" s="376" t="s">
        <v>14</v>
      </c>
      <c r="C27" s="29">
        <f>+SUM(C14:C26)</f>
        <v>191700.31999999998</v>
      </c>
      <c r="D27" s="209">
        <f t="shared" si="0"/>
        <v>1</v>
      </c>
      <c r="F27" s="284"/>
      <c r="G27" s="284"/>
    </row>
    <row r="28" spans="1:7" ht="25.5">
      <c r="A28" s="379">
        <v>15</v>
      </c>
      <c r="B28" s="377" t="s">
        <v>172</v>
      </c>
      <c r="C28" s="29">
        <f>+C27</f>
        <v>191700.31999999998</v>
      </c>
      <c r="D28" s="170">
        <f t="shared" si="0"/>
        <v>1</v>
      </c>
      <c r="F28" s="284"/>
      <c r="G28" s="284"/>
    </row>
    <row r="29" spans="1:7" s="44" customFormat="1" ht="25.5">
      <c r="A29" s="380">
        <v>16</v>
      </c>
      <c r="B29" s="376" t="s">
        <v>492</v>
      </c>
      <c r="C29" s="11">
        <f>+'Prilog 3'!L19</f>
        <v>12573421.620764336</v>
      </c>
      <c r="D29" s="172"/>
      <c r="F29" s="310"/>
      <c r="G29" s="310"/>
    </row>
    <row r="30" spans="1:7" s="44" customFormat="1" ht="39" thickBot="1">
      <c r="A30" s="381">
        <v>17</v>
      </c>
      <c r="B30" s="378" t="s">
        <v>491</v>
      </c>
      <c r="C30" s="217">
        <f>+C28/C29</f>
        <v>1.5246471945505838E-2</v>
      </c>
      <c r="D30" s="173"/>
      <c r="F30" s="310"/>
      <c r="G30" s="310"/>
    </row>
    <row r="31" spans="1:7" s="44" customFormat="1">
      <c r="A31" s="17"/>
      <c r="B31" s="42"/>
      <c r="C31" s="41"/>
      <c r="D31" s="41"/>
      <c r="F31" s="310"/>
      <c r="G31" s="310"/>
    </row>
    <row r="32" spans="1:7" s="44" customFormat="1">
      <c r="A32" s="251"/>
      <c r="B32" s="42"/>
      <c r="C32" s="41"/>
      <c r="D32" s="41"/>
    </row>
    <row r="33" spans="1:4">
      <c r="A33" s="43"/>
      <c r="B33" s="41" t="str">
        <f>' Prilog 1'!A36</f>
        <v>Datum izvještaja: 30.06.2025.g.</v>
      </c>
      <c r="C33" s="43"/>
      <c r="D33" s="43"/>
    </row>
    <row r="34" spans="1:4">
      <c r="B34" s="41" t="s">
        <v>230</v>
      </c>
      <c r="C34" s="103" t="s">
        <v>173</v>
      </c>
      <c r="D34" s="103"/>
    </row>
    <row r="35" spans="1:4">
      <c r="C35" s="463"/>
      <c r="D35" s="464"/>
    </row>
    <row r="36" spans="1:4">
      <c r="B36" s="41" t="str">
        <f>+' Prilog 1'!A39</f>
        <v>Elvira Žilić dipl.ecc</v>
      </c>
      <c r="C36" s="45" t="str">
        <f>+' Prilog 1'!C39</f>
        <v>Nedim Vilogorac dipl. oec.</v>
      </c>
      <c r="D36" s="44"/>
    </row>
    <row r="37" spans="1:4">
      <c r="C37" s="46"/>
    </row>
  </sheetData>
  <mergeCells count="6">
    <mergeCell ref="A8:D9"/>
    <mergeCell ref="C35:D35"/>
    <mergeCell ref="B11:B12"/>
    <mergeCell ref="C11:C12"/>
    <mergeCell ref="D11:D12"/>
    <mergeCell ref="A11:A12"/>
  </mergeCells>
  <phoneticPr fontId="12" type="noConversion"/>
  <pageMargins left="0.75" right="0.75" top="1" bottom="1" header="0.5" footer="0.5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V62"/>
  <sheetViews>
    <sheetView topLeftCell="A34" zoomScaleNormal="100" workbookViewId="0">
      <selection sqref="A1:Q62"/>
    </sheetView>
  </sheetViews>
  <sheetFormatPr defaultRowHeight="12.75"/>
  <cols>
    <col min="1" max="1" width="6" style="2" customWidth="1"/>
    <col min="2" max="2" width="61.140625" style="2" bestFit="1" customWidth="1"/>
    <col min="3" max="3" width="11.28515625" style="2" customWidth="1"/>
    <col min="4" max="4" width="11.42578125" style="2" customWidth="1"/>
    <col min="5" max="5" width="12.28515625" style="2" customWidth="1"/>
    <col min="6" max="6" width="11.7109375" style="2" customWidth="1"/>
    <col min="7" max="7" width="11.28515625" style="2" customWidth="1"/>
    <col min="8" max="8" width="8.7109375" style="2" customWidth="1"/>
    <col min="9" max="9" width="9.140625" style="2" customWidth="1"/>
    <col min="10" max="10" width="9.5703125" style="2" customWidth="1"/>
    <col min="11" max="11" width="8.7109375" style="2" customWidth="1"/>
    <col min="12" max="12" width="10.42578125" style="2" customWidth="1"/>
    <col min="13" max="13" width="9.5703125" style="2" customWidth="1"/>
    <col min="14" max="14" width="10.28515625" style="2" customWidth="1"/>
    <col min="15" max="15" width="9.85546875" style="2" customWidth="1"/>
    <col min="16" max="16" width="11" style="2" customWidth="1"/>
    <col min="17" max="16384" width="9.140625" style="2"/>
  </cols>
  <sheetData>
    <row r="1" spans="1:17" ht="12.75" customHeight="1">
      <c r="B1" s="4" t="s">
        <v>24</v>
      </c>
      <c r="C1" s="4"/>
      <c r="D1" s="5"/>
      <c r="E1" s="36" t="str">
        <f>'Prilog 2'!D1</f>
        <v>ZIF "FORTUNA FOND" d.d.</v>
      </c>
      <c r="F1" s="5"/>
      <c r="Q1" s="142" t="s">
        <v>296</v>
      </c>
    </row>
    <row r="2" spans="1:17" ht="12.75" customHeight="1">
      <c r="B2" s="4" t="s">
        <v>25</v>
      </c>
      <c r="C2" s="4"/>
      <c r="D2" s="5"/>
      <c r="E2" s="36" t="str">
        <f>'Prilog 2'!D2</f>
        <v>ZJP-031-03</v>
      </c>
      <c r="F2" s="5"/>
      <c r="Q2" s="142"/>
    </row>
    <row r="3" spans="1:17" ht="12.75" customHeight="1">
      <c r="B3" s="4" t="s">
        <v>26</v>
      </c>
      <c r="C3" s="4"/>
      <c r="D3" s="5"/>
      <c r="E3" s="36" t="str">
        <f>'Prilog 2'!D3</f>
        <v>LILIUM ASSET MANAGEMENT d.o.o. Sarajevo</v>
      </c>
      <c r="F3" s="5"/>
    </row>
    <row r="4" spans="1:17" ht="14.25" customHeight="1">
      <c r="B4" s="4" t="s">
        <v>27</v>
      </c>
      <c r="C4" s="4"/>
      <c r="D4" s="5"/>
      <c r="E4" s="36"/>
      <c r="F4" s="5"/>
    </row>
    <row r="5" spans="1:17" ht="12.75" customHeight="1">
      <c r="B5" s="4" t="s">
        <v>28</v>
      </c>
      <c r="C5" s="4"/>
      <c r="D5" s="5"/>
      <c r="E5" s="36" t="str">
        <f>'Prilog 2'!D5</f>
        <v>4201337670008</v>
      </c>
      <c r="F5" s="5"/>
    </row>
    <row r="6" spans="1:17" ht="12.75" customHeight="1">
      <c r="B6" s="4" t="s">
        <v>29</v>
      </c>
      <c r="C6" s="4"/>
      <c r="D6" s="5"/>
      <c r="E6" s="36" t="str">
        <f>'Prilog 2'!D6</f>
        <v>4263012890007</v>
      </c>
      <c r="F6" s="5"/>
    </row>
    <row r="8" spans="1:17" ht="12.75" customHeight="1">
      <c r="A8" s="473" t="s">
        <v>468</v>
      </c>
      <c r="B8" s="473"/>
      <c r="C8" s="473"/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</row>
    <row r="9" spans="1:17">
      <c r="A9" s="473"/>
      <c r="B9" s="473"/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73"/>
    </row>
    <row r="11" spans="1:17">
      <c r="A11" s="475" t="s">
        <v>174</v>
      </c>
      <c r="B11" s="474" t="s">
        <v>45</v>
      </c>
      <c r="C11" s="474" t="s">
        <v>66</v>
      </c>
      <c r="D11" s="476" t="s">
        <v>54</v>
      </c>
      <c r="E11" s="477"/>
      <c r="F11" s="477"/>
      <c r="G11" s="477"/>
      <c r="H11" s="474" t="s">
        <v>55</v>
      </c>
      <c r="I11" s="474"/>
      <c r="J11" s="474"/>
      <c r="K11" s="474"/>
      <c r="L11" s="474"/>
      <c r="M11" s="474"/>
      <c r="N11" s="474" t="s">
        <v>56</v>
      </c>
      <c r="O11" s="474"/>
      <c r="P11" s="474"/>
      <c r="Q11" s="474"/>
    </row>
    <row r="12" spans="1:17">
      <c r="A12" s="475"/>
      <c r="B12" s="474"/>
      <c r="C12" s="474"/>
      <c r="D12" s="477"/>
      <c r="E12" s="477"/>
      <c r="F12" s="477"/>
      <c r="G12" s="477"/>
      <c r="H12" s="474" t="s">
        <v>64</v>
      </c>
      <c r="I12" s="474"/>
      <c r="J12" s="474"/>
      <c r="K12" s="474" t="s">
        <v>65</v>
      </c>
      <c r="L12" s="474"/>
      <c r="M12" s="474"/>
      <c r="N12" s="474"/>
      <c r="O12" s="474"/>
      <c r="P12" s="474"/>
      <c r="Q12" s="474"/>
    </row>
    <row r="13" spans="1:17">
      <c r="A13" s="475"/>
      <c r="B13" s="474"/>
      <c r="C13" s="474"/>
      <c r="D13" s="474" t="s">
        <v>57</v>
      </c>
      <c r="E13" s="474" t="s">
        <v>58</v>
      </c>
      <c r="F13" s="474" t="s">
        <v>59</v>
      </c>
      <c r="G13" s="474" t="s">
        <v>60</v>
      </c>
      <c r="H13" s="474" t="s">
        <v>62</v>
      </c>
      <c r="I13" s="474" t="s">
        <v>63</v>
      </c>
      <c r="J13" s="474" t="s">
        <v>61</v>
      </c>
      <c r="K13" s="474" t="s">
        <v>62</v>
      </c>
      <c r="L13" s="474" t="s">
        <v>63</v>
      </c>
      <c r="M13" s="474" t="s">
        <v>61</v>
      </c>
      <c r="N13" s="474" t="s">
        <v>57</v>
      </c>
      <c r="O13" s="474" t="s">
        <v>58</v>
      </c>
      <c r="P13" s="474" t="s">
        <v>59</v>
      </c>
      <c r="Q13" s="474" t="s">
        <v>60</v>
      </c>
    </row>
    <row r="14" spans="1:17" ht="26.25" customHeight="1">
      <c r="A14" s="475"/>
      <c r="B14" s="474"/>
      <c r="C14" s="474"/>
      <c r="D14" s="474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</row>
    <row r="15" spans="1:17">
      <c r="A15" s="150">
        <v>1</v>
      </c>
      <c r="B15" s="151">
        <v>2</v>
      </c>
      <c r="C15" s="151">
        <v>3</v>
      </c>
      <c r="D15" s="151">
        <v>4</v>
      </c>
      <c r="E15" s="151">
        <v>5</v>
      </c>
      <c r="F15" s="151">
        <v>6</v>
      </c>
      <c r="G15" s="151">
        <v>7</v>
      </c>
      <c r="H15" s="151">
        <v>8</v>
      </c>
      <c r="I15" s="151">
        <v>9</v>
      </c>
      <c r="J15" s="151">
        <v>10</v>
      </c>
      <c r="K15" s="151">
        <v>11</v>
      </c>
      <c r="L15" s="151">
        <v>12</v>
      </c>
      <c r="M15" s="151">
        <v>13</v>
      </c>
      <c r="N15" s="151">
        <v>14</v>
      </c>
      <c r="O15" s="151">
        <v>15</v>
      </c>
      <c r="P15" s="151">
        <v>16</v>
      </c>
      <c r="Q15" s="151">
        <v>17</v>
      </c>
    </row>
    <row r="16" spans="1:17">
      <c r="A16" s="478" t="s">
        <v>101</v>
      </c>
      <c r="B16" s="478"/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</row>
    <row r="17" spans="1:17" s="247" customFormat="1">
      <c r="A17" s="106">
        <v>1</v>
      </c>
      <c r="B17" s="105" t="s">
        <v>460</v>
      </c>
      <c r="C17" s="106" t="s">
        <v>461</v>
      </c>
      <c r="D17" s="301">
        <v>0.4798</v>
      </c>
      <c r="E17" s="301">
        <v>0</v>
      </c>
      <c r="F17" s="301">
        <v>0</v>
      </c>
      <c r="G17" s="301">
        <v>0</v>
      </c>
      <c r="H17" s="106" t="s">
        <v>83</v>
      </c>
      <c r="I17" s="106" t="s">
        <v>83</v>
      </c>
      <c r="J17" s="106" t="s">
        <v>83</v>
      </c>
      <c r="K17" s="298">
        <v>5482</v>
      </c>
      <c r="L17" s="106">
        <v>1E-4</v>
      </c>
      <c r="M17" s="106">
        <v>0.55000000000000004</v>
      </c>
      <c r="N17" s="106" t="s">
        <v>83</v>
      </c>
      <c r="O17" s="106" t="s">
        <v>83</v>
      </c>
      <c r="P17" s="106" t="s">
        <v>83</v>
      </c>
      <c r="Q17" s="106" t="s">
        <v>83</v>
      </c>
    </row>
    <row r="18" spans="1:17">
      <c r="A18" s="216">
        <v>2</v>
      </c>
      <c r="B18" s="57" t="s">
        <v>389</v>
      </c>
      <c r="C18" s="216" t="s">
        <v>332</v>
      </c>
      <c r="D18" s="301">
        <v>0.22120000000000001</v>
      </c>
      <c r="E18" s="318">
        <v>13.750500000000001</v>
      </c>
      <c r="F18" s="317">
        <v>1930198.94</v>
      </c>
      <c r="G18" s="301">
        <v>15.5288</v>
      </c>
      <c r="H18" s="106" t="s">
        <v>83</v>
      </c>
      <c r="I18" s="106" t="s">
        <v>83</v>
      </c>
      <c r="J18" s="106" t="s">
        <v>83</v>
      </c>
      <c r="K18" s="226">
        <f>90+6123</f>
        <v>6213</v>
      </c>
      <c r="L18" s="318">
        <f>+M18/K18</f>
        <v>14.254295831321423</v>
      </c>
      <c r="M18" s="23">
        <f>1399+87162.94</f>
        <v>88561.94</v>
      </c>
      <c r="N18" s="301">
        <v>0.2114</v>
      </c>
      <c r="O18" s="317">
        <v>14.9002</v>
      </c>
      <c r="P18" s="317">
        <v>1999010.83</v>
      </c>
      <c r="Q18" s="301">
        <v>16.0044</v>
      </c>
    </row>
    <row r="19" spans="1:17">
      <c r="A19" s="106"/>
      <c r="B19" s="234"/>
      <c r="C19" s="235"/>
      <c r="D19" s="236"/>
      <c r="E19" s="237"/>
      <c r="F19" s="237"/>
      <c r="G19" s="237"/>
      <c r="H19" s="235"/>
      <c r="I19" s="235"/>
      <c r="J19" s="235"/>
      <c r="K19" s="238"/>
      <c r="L19" s="239"/>
      <c r="M19" s="240"/>
      <c r="N19" s="233"/>
      <c r="O19" s="232"/>
      <c r="P19" s="232"/>
      <c r="Q19" s="232"/>
    </row>
    <row r="20" spans="1:17">
      <c r="A20" s="106"/>
      <c r="B20" s="234"/>
      <c r="C20" s="235"/>
      <c r="D20" s="236"/>
      <c r="E20" s="237"/>
      <c r="F20" s="237"/>
      <c r="G20" s="237"/>
      <c r="H20" s="235"/>
      <c r="I20" s="235"/>
      <c r="J20" s="235"/>
      <c r="K20" s="238"/>
      <c r="L20" s="239"/>
      <c r="M20" s="240"/>
      <c r="N20" s="233"/>
      <c r="O20" s="232"/>
      <c r="P20" s="232"/>
      <c r="Q20" s="232"/>
    </row>
    <row r="21" spans="1:17">
      <c r="A21" s="106"/>
      <c r="B21" s="234"/>
      <c r="C21" s="235"/>
      <c r="D21" s="236"/>
      <c r="E21" s="237"/>
      <c r="F21" s="237"/>
      <c r="G21" s="237"/>
      <c r="H21" s="235"/>
      <c r="I21" s="235"/>
      <c r="J21" s="235"/>
      <c r="K21" s="238"/>
      <c r="L21" s="239"/>
      <c r="M21" s="240"/>
      <c r="N21" s="233"/>
      <c r="O21" s="232"/>
      <c r="P21" s="232"/>
      <c r="Q21" s="232"/>
    </row>
    <row r="22" spans="1:17">
      <c r="A22" s="106"/>
      <c r="B22" s="234"/>
      <c r="C22" s="235"/>
      <c r="D22" s="236"/>
      <c r="E22" s="237"/>
      <c r="F22" s="237"/>
      <c r="G22" s="237"/>
      <c r="H22" s="235"/>
      <c r="I22" s="235"/>
      <c r="J22" s="235"/>
      <c r="K22" s="238"/>
      <c r="L22" s="239"/>
      <c r="M22" s="240"/>
      <c r="N22" s="233"/>
      <c r="O22" s="233"/>
      <c r="P22" s="233"/>
      <c r="Q22" s="233"/>
    </row>
    <row r="23" spans="1:17">
      <c r="A23" s="106"/>
      <c r="B23" s="234"/>
      <c r="C23" s="235"/>
      <c r="D23" s="236"/>
      <c r="E23" s="237"/>
      <c r="F23" s="237"/>
      <c r="G23" s="237"/>
      <c r="H23" s="235"/>
      <c r="I23" s="235"/>
      <c r="J23" s="235"/>
      <c r="K23" s="238"/>
      <c r="L23" s="239"/>
      <c r="M23" s="240"/>
      <c r="N23" s="233"/>
      <c r="O23" s="233"/>
      <c r="P23" s="233"/>
      <c r="Q23" s="233"/>
    </row>
    <row r="24" spans="1:17">
      <c r="A24" s="106"/>
      <c r="B24" s="234"/>
      <c r="C24" s="235"/>
      <c r="D24" s="236"/>
      <c r="E24" s="237"/>
      <c r="F24" s="237"/>
      <c r="G24" s="237"/>
      <c r="H24" s="235"/>
      <c r="I24" s="235"/>
      <c r="J24" s="235"/>
      <c r="K24" s="238"/>
      <c r="L24" s="239"/>
      <c r="M24" s="240"/>
      <c r="N24" s="233"/>
      <c r="O24" s="233"/>
      <c r="P24" s="233"/>
      <c r="Q24" s="233"/>
    </row>
    <row r="25" spans="1:17">
      <c r="A25" s="3"/>
      <c r="B25" s="65"/>
      <c r="C25" s="65"/>
      <c r="D25" s="64"/>
      <c r="E25" s="64"/>
      <c r="F25" s="64"/>
      <c r="G25" s="64"/>
      <c r="H25" s="30"/>
      <c r="I25" s="22"/>
      <c r="J25" s="21"/>
      <c r="K25" s="30"/>
      <c r="L25" s="30"/>
      <c r="M25" s="242">
        <f>SUM(M17:M24)</f>
        <v>88562.49</v>
      </c>
      <c r="N25" s="61"/>
      <c r="O25" s="21"/>
      <c r="P25" s="21"/>
      <c r="Q25" s="62"/>
    </row>
    <row r="26" spans="1:17">
      <c r="A26" s="479" t="s">
        <v>112</v>
      </c>
      <c r="B26" s="480"/>
      <c r="C26" s="480"/>
      <c r="D26" s="480"/>
      <c r="E26" s="480"/>
      <c r="F26" s="480"/>
      <c r="G26" s="480"/>
      <c r="H26" s="480"/>
      <c r="I26" s="480"/>
      <c r="J26" s="480"/>
      <c r="K26" s="480"/>
      <c r="L26" s="480"/>
      <c r="M26" s="480"/>
      <c r="N26" s="480"/>
      <c r="O26" s="480"/>
      <c r="P26" s="480"/>
      <c r="Q26" s="481"/>
    </row>
    <row r="27" spans="1:17">
      <c r="A27" s="106">
        <v>1</v>
      </c>
      <c r="B27" s="105" t="s">
        <v>486</v>
      </c>
      <c r="C27" s="106" t="s">
        <v>488</v>
      </c>
      <c r="D27" s="318">
        <v>1.0200000000000001E-2</v>
      </c>
      <c r="E27" s="318">
        <v>9.5500000000000002E-2</v>
      </c>
      <c r="F27" s="318">
        <v>4124.55</v>
      </c>
      <c r="G27" s="318">
        <v>3.2599999999999997E-2</v>
      </c>
      <c r="H27" s="318">
        <v>0</v>
      </c>
      <c r="I27" s="318">
        <v>0</v>
      </c>
      <c r="J27" s="318">
        <v>0</v>
      </c>
      <c r="K27" s="224">
        <v>43189</v>
      </c>
      <c r="L27" s="318">
        <v>0</v>
      </c>
      <c r="M27" s="318">
        <v>0</v>
      </c>
      <c r="N27" s="318">
        <v>0</v>
      </c>
      <c r="O27" s="318">
        <v>0</v>
      </c>
      <c r="P27" s="318">
        <v>0</v>
      </c>
      <c r="Q27" s="318">
        <v>0</v>
      </c>
    </row>
    <row r="28" spans="1:17">
      <c r="A28" s="106">
        <v>2</v>
      </c>
      <c r="B28" s="105" t="s">
        <v>487</v>
      </c>
      <c r="C28" s="221" t="s">
        <v>489</v>
      </c>
      <c r="D28" s="222">
        <v>8.3044038697992889E-4</v>
      </c>
      <c r="E28" s="325">
        <v>0.29549999999999998</v>
      </c>
      <c r="F28" s="223">
        <v>2308.1395000000002</v>
      </c>
      <c r="G28" s="222">
        <v>1.8304249034146409E-4</v>
      </c>
      <c r="H28" s="324">
        <v>0</v>
      </c>
      <c r="I28" s="324">
        <v>0</v>
      </c>
      <c r="J28" s="324">
        <v>0</v>
      </c>
      <c r="K28" s="224">
        <v>24169</v>
      </c>
      <c r="L28" s="324">
        <v>0</v>
      </c>
      <c r="M28" s="324">
        <v>0</v>
      </c>
      <c r="N28" s="324">
        <v>0</v>
      </c>
      <c r="O28" s="324">
        <v>0</v>
      </c>
      <c r="P28" s="324">
        <v>0</v>
      </c>
      <c r="Q28" s="324">
        <v>0</v>
      </c>
    </row>
    <row r="29" spans="1:17">
      <c r="A29" s="106"/>
      <c r="B29" s="57"/>
      <c r="C29" s="216"/>
      <c r="D29" s="225"/>
      <c r="E29" s="216"/>
      <c r="F29" s="23"/>
      <c r="G29" s="23"/>
      <c r="H29" s="216"/>
      <c r="I29" s="216"/>
      <c r="J29" s="216"/>
      <c r="K29" s="226"/>
      <c r="L29" s="225"/>
      <c r="M29" s="204"/>
      <c r="N29" s="106"/>
      <c r="O29" s="106"/>
      <c r="P29" s="106"/>
      <c r="Q29" s="106"/>
    </row>
    <row r="30" spans="1:17">
      <c r="A30" s="3"/>
      <c r="B30" s="65"/>
      <c r="C30" s="65"/>
      <c r="D30" s="64"/>
      <c r="E30" s="64"/>
      <c r="F30" s="64"/>
      <c r="G30" s="64"/>
      <c r="H30" s="30"/>
      <c r="I30" s="22"/>
      <c r="J30" s="21"/>
      <c r="K30" s="30"/>
      <c r="L30" s="30"/>
      <c r="M30" s="241">
        <f>SUM(M27:M29)</f>
        <v>0</v>
      </c>
      <c r="N30" s="61"/>
      <c r="O30" s="21"/>
      <c r="P30" s="21"/>
      <c r="Q30" s="62"/>
    </row>
    <row r="31" spans="1:17">
      <c r="A31" s="479" t="s">
        <v>175</v>
      </c>
      <c r="B31" s="480"/>
      <c r="C31" s="480"/>
      <c r="D31" s="480"/>
      <c r="E31" s="480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1"/>
    </row>
    <row r="32" spans="1:17">
      <c r="A32" s="106" t="s">
        <v>83</v>
      </c>
      <c r="B32" s="106" t="s">
        <v>83</v>
      </c>
      <c r="C32" s="106" t="s">
        <v>83</v>
      </c>
      <c r="D32" s="106" t="s">
        <v>83</v>
      </c>
      <c r="E32" s="106" t="s">
        <v>83</v>
      </c>
      <c r="F32" s="106" t="s">
        <v>83</v>
      </c>
      <c r="G32" s="106" t="s">
        <v>83</v>
      </c>
      <c r="H32" s="106" t="s">
        <v>83</v>
      </c>
      <c r="I32" s="106" t="s">
        <v>83</v>
      </c>
      <c r="J32" s="106" t="s">
        <v>83</v>
      </c>
      <c r="K32" s="106" t="s">
        <v>83</v>
      </c>
      <c r="L32" s="106" t="s">
        <v>83</v>
      </c>
      <c r="M32" s="106" t="s">
        <v>83</v>
      </c>
      <c r="N32" s="106" t="s">
        <v>83</v>
      </c>
      <c r="O32" s="106" t="s">
        <v>83</v>
      </c>
      <c r="P32" s="106" t="s">
        <v>83</v>
      </c>
      <c r="Q32" s="106" t="s">
        <v>83</v>
      </c>
    </row>
    <row r="33" spans="1:17">
      <c r="A33" s="3"/>
      <c r="B33" s="65"/>
      <c r="C33" s="65"/>
      <c r="D33" s="64"/>
      <c r="E33" s="64"/>
      <c r="F33" s="64"/>
      <c r="G33" s="64"/>
      <c r="H33" s="30"/>
      <c r="I33" s="22"/>
      <c r="J33" s="21"/>
      <c r="K33" s="30"/>
      <c r="L33" s="30"/>
      <c r="M33" s="30"/>
      <c r="N33" s="61"/>
      <c r="O33" s="21"/>
      <c r="P33" s="21"/>
      <c r="Q33" s="62"/>
    </row>
    <row r="34" spans="1:17">
      <c r="A34" s="479" t="s">
        <v>176</v>
      </c>
      <c r="B34" s="480"/>
      <c r="C34" s="480"/>
      <c r="D34" s="480"/>
      <c r="E34" s="480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80"/>
      <c r="Q34" s="481"/>
    </row>
    <row r="35" spans="1:17">
      <c r="A35" s="106" t="s">
        <v>83</v>
      </c>
      <c r="B35" s="106" t="s">
        <v>83</v>
      </c>
      <c r="C35" s="106" t="s">
        <v>83</v>
      </c>
      <c r="D35" s="106" t="s">
        <v>83</v>
      </c>
      <c r="E35" s="106" t="s">
        <v>83</v>
      </c>
      <c r="F35" s="106" t="s">
        <v>83</v>
      </c>
      <c r="G35" s="106" t="s">
        <v>83</v>
      </c>
      <c r="H35" s="106" t="s">
        <v>83</v>
      </c>
      <c r="I35" s="106" t="s">
        <v>83</v>
      </c>
      <c r="J35" s="106" t="s">
        <v>83</v>
      </c>
      <c r="K35" s="106" t="s">
        <v>83</v>
      </c>
      <c r="L35" s="106" t="s">
        <v>83</v>
      </c>
      <c r="M35" s="106" t="s">
        <v>83</v>
      </c>
      <c r="N35" s="106" t="s">
        <v>83</v>
      </c>
      <c r="O35" s="106" t="s">
        <v>83</v>
      </c>
      <c r="P35" s="106" t="s">
        <v>83</v>
      </c>
      <c r="Q35" s="106" t="s">
        <v>83</v>
      </c>
    </row>
    <row r="36" spans="1:17">
      <c r="A36" s="3"/>
      <c r="B36" s="65"/>
      <c r="C36" s="65"/>
      <c r="D36" s="64"/>
      <c r="E36" s="64"/>
      <c r="F36" s="64"/>
      <c r="G36" s="64"/>
      <c r="H36" s="30"/>
      <c r="I36" s="22"/>
      <c r="J36" s="21"/>
      <c r="K36" s="30"/>
      <c r="L36" s="30"/>
      <c r="M36" s="30"/>
      <c r="N36" s="61"/>
      <c r="O36" s="21"/>
      <c r="P36" s="21"/>
      <c r="Q36" s="62"/>
    </row>
    <row r="38" spans="1:17">
      <c r="A38" s="484" t="s">
        <v>174</v>
      </c>
      <c r="B38" s="487" t="s">
        <v>177</v>
      </c>
      <c r="C38" s="488"/>
      <c r="D38" s="488"/>
      <c r="E38" s="488"/>
      <c r="F38" s="489"/>
      <c r="G38" s="493" t="s">
        <v>181</v>
      </c>
      <c r="H38" s="494"/>
      <c r="I38" s="494"/>
      <c r="J38" s="494"/>
      <c r="K38" s="494"/>
      <c r="L38" s="495"/>
      <c r="M38" s="501" t="s">
        <v>184</v>
      </c>
      <c r="N38" s="502"/>
      <c r="O38" s="502"/>
      <c r="P38" s="503"/>
    </row>
    <row r="39" spans="1:17">
      <c r="A39" s="485"/>
      <c r="B39" s="490"/>
      <c r="C39" s="491"/>
      <c r="D39" s="491"/>
      <c r="E39" s="491"/>
      <c r="F39" s="492"/>
      <c r="G39" s="493" t="s">
        <v>182</v>
      </c>
      <c r="H39" s="494"/>
      <c r="I39" s="495"/>
      <c r="J39" s="496" t="s">
        <v>183</v>
      </c>
      <c r="K39" s="497"/>
      <c r="L39" s="498"/>
      <c r="M39" s="504"/>
      <c r="N39" s="505"/>
      <c r="O39" s="505"/>
      <c r="P39" s="506"/>
    </row>
    <row r="40" spans="1:17" ht="12.75" customHeight="1">
      <c r="A40" s="485"/>
      <c r="B40" s="482" t="s">
        <v>178</v>
      </c>
      <c r="C40" s="482" t="s">
        <v>145</v>
      </c>
      <c r="D40" s="482" t="s">
        <v>146</v>
      </c>
      <c r="E40" s="482" t="s">
        <v>179</v>
      </c>
      <c r="F40" s="482" t="s">
        <v>180</v>
      </c>
      <c r="G40" s="482" t="s">
        <v>231</v>
      </c>
      <c r="H40" s="499" t="s">
        <v>146</v>
      </c>
      <c r="I40" s="482" t="s">
        <v>179</v>
      </c>
      <c r="J40" s="482" t="s">
        <v>145</v>
      </c>
      <c r="K40" s="499" t="s">
        <v>146</v>
      </c>
      <c r="L40" s="482" t="s">
        <v>179</v>
      </c>
      <c r="M40" s="499" t="s">
        <v>145</v>
      </c>
      <c r="N40" s="507" t="s">
        <v>185</v>
      </c>
      <c r="O40" s="499" t="s">
        <v>179</v>
      </c>
      <c r="P40" s="482" t="s">
        <v>180</v>
      </c>
    </row>
    <row r="41" spans="1:17">
      <c r="A41" s="486"/>
      <c r="B41" s="483"/>
      <c r="C41" s="483"/>
      <c r="D41" s="483"/>
      <c r="E41" s="483"/>
      <c r="F41" s="483"/>
      <c r="G41" s="483"/>
      <c r="H41" s="500"/>
      <c r="I41" s="483"/>
      <c r="J41" s="483"/>
      <c r="K41" s="500"/>
      <c r="L41" s="483"/>
      <c r="M41" s="500"/>
      <c r="N41" s="508"/>
      <c r="O41" s="500"/>
      <c r="P41" s="483"/>
    </row>
    <row r="42" spans="1:17">
      <c r="A42" s="479" t="s">
        <v>137</v>
      </c>
      <c r="B42" s="480"/>
      <c r="C42" s="480"/>
      <c r="D42" s="480"/>
      <c r="E42" s="480"/>
      <c r="F42" s="480"/>
      <c r="G42" s="480"/>
      <c r="H42" s="480"/>
      <c r="I42" s="480"/>
      <c r="J42" s="480"/>
      <c r="K42" s="480"/>
      <c r="L42" s="480"/>
      <c r="M42" s="480"/>
      <c r="N42" s="480"/>
      <c r="O42" s="480"/>
      <c r="P42" s="481"/>
    </row>
    <row r="43" spans="1:17">
      <c r="A43" s="106" t="s">
        <v>83</v>
      </c>
      <c r="B43" s="106" t="s">
        <v>83</v>
      </c>
      <c r="C43" s="106" t="s">
        <v>83</v>
      </c>
      <c r="D43" s="106" t="s">
        <v>83</v>
      </c>
      <c r="E43" s="106" t="s">
        <v>83</v>
      </c>
      <c r="F43" s="106" t="s">
        <v>83</v>
      </c>
      <c r="G43" s="106" t="s">
        <v>83</v>
      </c>
      <c r="H43" s="106" t="s">
        <v>83</v>
      </c>
      <c r="I43" s="106" t="s">
        <v>83</v>
      </c>
      <c r="J43" s="106" t="s">
        <v>83</v>
      </c>
      <c r="K43" s="106" t="s">
        <v>83</v>
      </c>
      <c r="L43" s="106" t="s">
        <v>83</v>
      </c>
      <c r="M43" s="106" t="s">
        <v>83</v>
      </c>
      <c r="N43" s="106" t="s">
        <v>83</v>
      </c>
      <c r="O43" s="106" t="s">
        <v>83</v>
      </c>
      <c r="P43" s="106" t="s">
        <v>83</v>
      </c>
    </row>
    <row r="44" spans="1:17">
      <c r="A44" s="3"/>
      <c r="B44" s="65"/>
      <c r="C44" s="65"/>
      <c r="D44" s="64"/>
      <c r="E44" s="64"/>
      <c r="F44" s="64"/>
      <c r="G44" s="64"/>
      <c r="H44" s="30"/>
      <c r="I44" s="22"/>
      <c r="J44" s="21"/>
      <c r="K44" s="30"/>
      <c r="L44" s="30"/>
      <c r="M44" s="30"/>
      <c r="N44" s="59"/>
      <c r="O44" s="59"/>
      <c r="P44" s="59"/>
    </row>
    <row r="46" spans="1:17" ht="12.75" customHeight="1">
      <c r="A46" s="484" t="s">
        <v>174</v>
      </c>
      <c r="B46" s="487" t="s">
        <v>177</v>
      </c>
      <c r="C46" s="488"/>
      <c r="D46" s="489"/>
      <c r="E46" s="493" t="s">
        <v>181</v>
      </c>
      <c r="F46" s="494"/>
      <c r="G46" s="494"/>
      <c r="H46" s="494"/>
      <c r="I46" s="494"/>
      <c r="J46" s="494"/>
      <c r="K46" s="509" t="s">
        <v>184</v>
      </c>
      <c r="L46" s="509"/>
      <c r="M46" s="509"/>
      <c r="N46" s="37"/>
      <c r="O46" s="37"/>
      <c r="P46" s="37"/>
    </row>
    <row r="47" spans="1:17">
      <c r="A47" s="485"/>
      <c r="B47" s="490"/>
      <c r="C47" s="491"/>
      <c r="D47" s="492"/>
      <c r="E47" s="493" t="s">
        <v>161</v>
      </c>
      <c r="F47" s="494"/>
      <c r="G47" s="494"/>
      <c r="H47" s="497" t="s">
        <v>191</v>
      </c>
      <c r="I47" s="497"/>
      <c r="J47" s="497"/>
      <c r="K47" s="509"/>
      <c r="L47" s="509"/>
      <c r="M47" s="509"/>
      <c r="N47" s="37"/>
      <c r="O47" s="37"/>
      <c r="P47" s="37"/>
    </row>
    <row r="48" spans="1:17" ht="12.75" customHeight="1">
      <c r="A48" s="485"/>
      <c r="B48" s="482" t="s">
        <v>187</v>
      </c>
      <c r="C48" s="482" t="s">
        <v>188</v>
      </c>
      <c r="D48" s="482" t="s">
        <v>189</v>
      </c>
      <c r="E48" s="482" t="s">
        <v>187</v>
      </c>
      <c r="F48" s="482" t="s">
        <v>190</v>
      </c>
      <c r="G48" s="482" t="s">
        <v>180</v>
      </c>
      <c r="H48" s="499" t="s">
        <v>187</v>
      </c>
      <c r="I48" s="482" t="s">
        <v>190</v>
      </c>
      <c r="J48" s="482" t="s">
        <v>180</v>
      </c>
      <c r="K48" s="499" t="s">
        <v>187</v>
      </c>
      <c r="L48" s="482" t="s">
        <v>188</v>
      </c>
      <c r="M48" s="482" t="s">
        <v>180</v>
      </c>
      <c r="N48" s="37"/>
      <c r="O48" s="37"/>
      <c r="P48" s="37"/>
    </row>
    <row r="49" spans="1:48">
      <c r="A49" s="486"/>
      <c r="B49" s="483"/>
      <c r="C49" s="483"/>
      <c r="D49" s="483"/>
      <c r="E49" s="483"/>
      <c r="F49" s="483"/>
      <c r="G49" s="483"/>
      <c r="H49" s="500"/>
      <c r="I49" s="483"/>
      <c r="J49" s="483"/>
      <c r="K49" s="500"/>
      <c r="L49" s="483"/>
      <c r="M49" s="483"/>
      <c r="N49" s="37"/>
      <c r="O49" s="37"/>
      <c r="P49" s="37"/>
    </row>
    <row r="50" spans="1:48">
      <c r="A50" s="106">
        <v>1</v>
      </c>
      <c r="B50" s="106">
        <v>2</v>
      </c>
      <c r="C50" s="106">
        <v>3</v>
      </c>
      <c r="D50" s="106">
        <v>4</v>
      </c>
      <c r="E50" s="106">
        <v>5</v>
      </c>
      <c r="F50" s="106">
        <v>6</v>
      </c>
      <c r="G50" s="106">
        <v>7</v>
      </c>
      <c r="H50" s="106">
        <v>8</v>
      </c>
      <c r="I50" s="106">
        <v>9</v>
      </c>
      <c r="J50" s="106">
        <v>10</v>
      </c>
      <c r="K50" s="106">
        <v>11</v>
      </c>
      <c r="L50" s="106">
        <v>12</v>
      </c>
      <c r="M50" s="106">
        <v>13</v>
      </c>
      <c r="N50" s="37"/>
      <c r="O50" s="37"/>
      <c r="P50" s="37"/>
    </row>
    <row r="51" spans="1:48">
      <c r="A51" s="479" t="s">
        <v>186</v>
      </c>
      <c r="B51" s="480"/>
      <c r="C51" s="480"/>
      <c r="D51" s="480"/>
      <c r="E51" s="480"/>
      <c r="F51" s="480"/>
      <c r="G51" s="480"/>
      <c r="H51" s="480"/>
      <c r="I51" s="480"/>
      <c r="J51" s="480"/>
      <c r="K51" s="480"/>
      <c r="L51" s="480"/>
      <c r="M51" s="481"/>
      <c r="N51" s="37"/>
      <c r="O51" s="37"/>
      <c r="P51" s="37"/>
    </row>
    <row r="52" spans="1:48">
      <c r="A52" s="106" t="s">
        <v>83</v>
      </c>
      <c r="B52" s="106" t="s">
        <v>83</v>
      </c>
      <c r="C52" s="106" t="s">
        <v>83</v>
      </c>
      <c r="D52" s="106" t="s">
        <v>83</v>
      </c>
      <c r="E52" s="106" t="s">
        <v>83</v>
      </c>
      <c r="F52" s="106" t="s">
        <v>83</v>
      </c>
      <c r="G52" s="106" t="s">
        <v>83</v>
      </c>
      <c r="H52" s="106" t="s">
        <v>83</v>
      </c>
      <c r="I52" s="106" t="s">
        <v>83</v>
      </c>
      <c r="J52" s="106" t="s">
        <v>83</v>
      </c>
      <c r="K52" s="106" t="s">
        <v>83</v>
      </c>
      <c r="L52" s="106" t="s">
        <v>83</v>
      </c>
      <c r="M52" s="106" t="s">
        <v>83</v>
      </c>
      <c r="N52" s="37"/>
      <c r="O52" s="37"/>
      <c r="P52" s="37"/>
    </row>
    <row r="53" spans="1:48">
      <c r="A53" s="106"/>
      <c r="B53" s="65"/>
      <c r="C53" s="65"/>
      <c r="D53" s="64"/>
      <c r="E53" s="64"/>
      <c r="F53" s="64"/>
      <c r="G53" s="64"/>
      <c r="H53" s="30"/>
      <c r="I53" s="22"/>
      <c r="J53" s="21"/>
      <c r="K53" s="30"/>
      <c r="L53" s="30"/>
      <c r="M53" s="30"/>
    </row>
    <row r="54" spans="1:48" s="37" customFormat="1">
      <c r="K54" s="2"/>
      <c r="L54" s="2"/>
      <c r="M54" s="2"/>
      <c r="Q54" s="2"/>
    </row>
    <row r="55" spans="1:48" s="37" customFormat="1">
      <c r="A55" s="359" t="s">
        <v>483</v>
      </c>
      <c r="B55" s="360" t="s">
        <v>484</v>
      </c>
      <c r="K55" s="2"/>
      <c r="L55" s="2"/>
      <c r="M55" s="2"/>
      <c r="Q55" s="2"/>
    </row>
    <row r="56" spans="1:48" s="37" customFormat="1">
      <c r="A56" s="359" t="s">
        <v>485</v>
      </c>
      <c r="B56" s="360" t="s">
        <v>484</v>
      </c>
      <c r="K56" s="2"/>
      <c r="L56" s="2"/>
      <c r="M56" s="2"/>
      <c r="Q56" s="2"/>
    </row>
    <row r="57" spans="1:48" s="37" customFormat="1">
      <c r="K57" s="2"/>
      <c r="L57" s="2"/>
      <c r="M57" s="2"/>
      <c r="Q57" s="2"/>
    </row>
    <row r="58" spans="1:48" s="37" customFormat="1">
      <c r="A58" s="38" t="str">
        <f>' Prilog 1'!A36</f>
        <v>Datum izvještaja: 30.06.2025.g.</v>
      </c>
      <c r="B58" s="38"/>
      <c r="C58" s="85"/>
      <c r="D58" s="2"/>
      <c r="E58" s="2"/>
      <c r="F58" s="2"/>
      <c r="G58" s="2"/>
      <c r="H58" s="2"/>
      <c r="I58" s="16"/>
      <c r="J58" s="152"/>
      <c r="K58" s="152"/>
      <c r="L58" s="153"/>
      <c r="M58" s="38"/>
      <c r="N58" s="38"/>
    </row>
    <row r="59" spans="1:48" s="26" customFormat="1">
      <c r="A59" s="117" t="s">
        <v>228</v>
      </c>
      <c r="B59"/>
      <c r="C59" s="75"/>
      <c r="D59" s="85"/>
      <c r="E59" s="85"/>
      <c r="F59" s="85"/>
      <c r="G59" s="85"/>
      <c r="H59" s="85"/>
      <c r="I59" s="85"/>
      <c r="J59" s="85"/>
      <c r="K59" s="75"/>
      <c r="L59" s="101" t="s">
        <v>173</v>
      </c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68"/>
    </row>
    <row r="60" spans="1:48" s="26" customFormat="1">
      <c r="A60"/>
      <c r="B60"/>
      <c r="C60" s="75"/>
      <c r="D60" s="85"/>
      <c r="E60" s="85"/>
      <c r="F60" s="85"/>
      <c r="G60" s="85"/>
      <c r="H60" s="85"/>
      <c r="I60" s="85"/>
      <c r="J60" s="85"/>
      <c r="K60" s="75"/>
      <c r="L60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68"/>
    </row>
    <row r="61" spans="1:48" s="26" customFormat="1">
      <c r="A61" s="101" t="str">
        <f>' Prilog 1'!A39</f>
        <v>Elvira Žilić dipl.ecc</v>
      </c>
      <c r="B61"/>
      <c r="C61" s="75"/>
      <c r="D61" s="85"/>
      <c r="E61" s="85"/>
      <c r="F61" s="85"/>
      <c r="G61" s="85"/>
      <c r="H61" s="85"/>
      <c r="I61" s="85"/>
      <c r="J61" s="85"/>
      <c r="K61" s="75"/>
      <c r="L61" s="101" t="s">
        <v>374</v>
      </c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68"/>
    </row>
    <row r="62" spans="1:48" s="101" customFormat="1">
      <c r="C62" s="195"/>
      <c r="J62" s="195"/>
      <c r="K62" s="195"/>
    </row>
  </sheetData>
  <mergeCells count="68">
    <mergeCell ref="K46:M47"/>
    <mergeCell ref="A42:P42"/>
    <mergeCell ref="A51:M51"/>
    <mergeCell ref="K48:K49"/>
    <mergeCell ref="L48:L49"/>
    <mergeCell ref="M48:M49"/>
    <mergeCell ref="A46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B46:D47"/>
    <mergeCell ref="E47:G47"/>
    <mergeCell ref="H47:J47"/>
    <mergeCell ref="I40:I41"/>
    <mergeCell ref="J40:J41"/>
    <mergeCell ref="E46:J46"/>
    <mergeCell ref="K40:K41"/>
    <mergeCell ref="L40:L41"/>
    <mergeCell ref="M38:P39"/>
    <mergeCell ref="M40:M41"/>
    <mergeCell ref="N40:N41"/>
    <mergeCell ref="O40:O41"/>
    <mergeCell ref="P40:P41"/>
    <mergeCell ref="A16:Q16"/>
    <mergeCell ref="A26:Q26"/>
    <mergeCell ref="A31:Q31"/>
    <mergeCell ref="A34:Q34"/>
    <mergeCell ref="B40:B41"/>
    <mergeCell ref="C40:C41"/>
    <mergeCell ref="D40:D41"/>
    <mergeCell ref="E40:E41"/>
    <mergeCell ref="F40:F41"/>
    <mergeCell ref="A38:A41"/>
    <mergeCell ref="B38:F39"/>
    <mergeCell ref="G38:L38"/>
    <mergeCell ref="G39:I39"/>
    <mergeCell ref="J39:L39"/>
    <mergeCell ref="G40:G41"/>
    <mergeCell ref="H40:H41"/>
    <mergeCell ref="K12:M12"/>
    <mergeCell ref="C11:C14"/>
    <mergeCell ref="H11:M11"/>
    <mergeCell ref="O13:O14"/>
    <mergeCell ref="E13:E14"/>
    <mergeCell ref="H13:H14"/>
    <mergeCell ref="M13:M14"/>
    <mergeCell ref="A8:Q9"/>
    <mergeCell ref="F13:F14"/>
    <mergeCell ref="K13:K14"/>
    <mergeCell ref="H12:J12"/>
    <mergeCell ref="P13:P14"/>
    <mergeCell ref="I13:I14"/>
    <mergeCell ref="J13:J14"/>
    <mergeCell ref="L13:L14"/>
    <mergeCell ref="A11:A14"/>
    <mergeCell ref="D13:D14"/>
    <mergeCell ref="B11:B14"/>
    <mergeCell ref="Q13:Q14"/>
    <mergeCell ref="N13:N14"/>
    <mergeCell ref="N11:Q12"/>
    <mergeCell ref="D11:G12"/>
    <mergeCell ref="G13:G14"/>
  </mergeCells>
  <phoneticPr fontId="12" type="noConversion"/>
  <pageMargins left="0.19685039370078741" right="0.19685039370078741" top="0.39370078740157483" bottom="0.39370078740157483" header="0.51181102362204722" footer="0.51181102362204722"/>
  <pageSetup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49"/>
  <sheetViews>
    <sheetView topLeftCell="A7" workbookViewId="0">
      <selection sqref="A1:M47"/>
    </sheetView>
  </sheetViews>
  <sheetFormatPr defaultRowHeight="12.75"/>
  <cols>
    <col min="1" max="1" width="5" customWidth="1"/>
    <col min="5" max="5" width="3.7109375" customWidth="1"/>
    <col min="6" max="6" width="31.42578125" bestFit="1" customWidth="1"/>
    <col min="7" max="7" width="10.85546875" customWidth="1"/>
    <col min="8" max="8" width="37.28515625" customWidth="1"/>
    <col min="9" max="9" width="36.85546875" customWidth="1"/>
    <col min="10" max="10" width="14.5703125" customWidth="1"/>
    <col min="11" max="11" width="15.28515625" customWidth="1"/>
    <col min="12" max="12" width="14.42578125" customWidth="1"/>
    <col min="13" max="13" width="14.7109375" customWidth="1"/>
  </cols>
  <sheetData>
    <row r="1" spans="1:14">
      <c r="B1" t="s">
        <v>24</v>
      </c>
      <c r="E1" s="123"/>
      <c r="F1" s="261" t="s">
        <v>88</v>
      </c>
      <c r="H1" s="261"/>
      <c r="M1" s="158" t="s">
        <v>265</v>
      </c>
    </row>
    <row r="2" spans="1:14">
      <c r="B2" t="s">
        <v>25</v>
      </c>
      <c r="F2" s="356" t="s">
        <v>84</v>
      </c>
      <c r="H2" s="255"/>
    </row>
    <row r="3" spans="1:14">
      <c r="B3" t="s">
        <v>26</v>
      </c>
      <c r="F3" s="510" t="s">
        <v>89</v>
      </c>
      <c r="G3" s="510"/>
      <c r="H3" s="510"/>
    </row>
    <row r="4" spans="1:14">
      <c r="B4" t="s">
        <v>27</v>
      </c>
      <c r="F4" s="139"/>
      <c r="H4" s="139"/>
    </row>
    <row r="5" spans="1:14">
      <c r="B5" t="s">
        <v>28</v>
      </c>
      <c r="F5" s="356" t="s">
        <v>90</v>
      </c>
      <c r="H5" s="255"/>
    </row>
    <row r="6" spans="1:14">
      <c r="B6" t="s">
        <v>29</v>
      </c>
      <c r="F6" s="356" t="s">
        <v>85</v>
      </c>
      <c r="H6" s="255"/>
    </row>
    <row r="7" spans="1:14">
      <c r="A7" s="154"/>
      <c r="B7" s="154"/>
      <c r="C7" s="511"/>
      <c r="D7" s="511"/>
      <c r="E7" s="155"/>
      <c r="F7" s="156"/>
      <c r="G7" s="157"/>
      <c r="H7" s="156"/>
      <c r="I7" s="154"/>
      <c r="J7" s="154"/>
      <c r="K7" s="154"/>
      <c r="L7" s="154"/>
      <c r="M7" s="154"/>
    </row>
    <row r="8" spans="1:14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8"/>
    </row>
    <row r="9" spans="1:14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</row>
    <row r="10" spans="1:14">
      <c r="A10" s="154"/>
      <c r="B10" s="513" t="s">
        <v>477</v>
      </c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104"/>
    </row>
    <row r="11" spans="1:14">
      <c r="A11" s="154"/>
      <c r="B11" s="513"/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104"/>
    </row>
    <row r="12" spans="1:14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</row>
    <row r="13" spans="1:14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</row>
    <row r="14" spans="1:14">
      <c r="A14" s="524"/>
      <c r="B14" s="523" t="s">
        <v>192</v>
      </c>
      <c r="C14" s="523"/>
      <c r="D14" s="523"/>
      <c r="E14" s="523"/>
      <c r="F14" s="474" t="s">
        <v>193</v>
      </c>
      <c r="G14" s="474" t="s">
        <v>194</v>
      </c>
      <c r="H14" s="474" t="s">
        <v>82</v>
      </c>
      <c r="I14" s="474" t="s">
        <v>195</v>
      </c>
      <c r="J14" s="474" t="s">
        <v>196</v>
      </c>
      <c r="K14" s="474" t="s">
        <v>197</v>
      </c>
      <c r="L14" s="474" t="s">
        <v>198</v>
      </c>
      <c r="M14" s="474" t="s">
        <v>199</v>
      </c>
    </row>
    <row r="15" spans="1:14">
      <c r="A15" s="524"/>
      <c r="B15" s="523"/>
      <c r="C15" s="523"/>
      <c r="D15" s="523"/>
      <c r="E15" s="523"/>
      <c r="F15" s="474"/>
      <c r="G15" s="474"/>
      <c r="H15" s="474"/>
      <c r="I15" s="474"/>
      <c r="J15" s="474"/>
      <c r="K15" s="474"/>
      <c r="L15" s="474"/>
      <c r="M15" s="474"/>
    </row>
    <row r="16" spans="1:14" ht="24" customHeight="1">
      <c r="A16" s="524"/>
      <c r="B16" s="523"/>
      <c r="C16" s="523"/>
      <c r="D16" s="523"/>
      <c r="E16" s="523"/>
      <c r="F16" s="474"/>
      <c r="G16" s="474"/>
      <c r="H16" s="474"/>
      <c r="I16" s="474"/>
      <c r="J16" s="474"/>
      <c r="K16" s="474"/>
      <c r="L16" s="474"/>
      <c r="M16" s="474"/>
    </row>
    <row r="17" spans="1:15" ht="25.5">
      <c r="A17" s="154"/>
      <c r="B17" s="520">
        <v>45680</v>
      </c>
      <c r="C17" s="521"/>
      <c r="D17" s="521"/>
      <c r="E17" s="522"/>
      <c r="F17" s="264" t="s">
        <v>202</v>
      </c>
      <c r="G17" s="264" t="s">
        <v>461</v>
      </c>
      <c r="H17" s="264" t="s">
        <v>460</v>
      </c>
      <c r="I17" s="382" t="s">
        <v>213</v>
      </c>
      <c r="J17" s="299">
        <v>5482</v>
      </c>
      <c r="K17" s="219">
        <v>0</v>
      </c>
      <c r="L17" s="219">
        <v>0.55000000000000004</v>
      </c>
      <c r="M17" s="219">
        <v>0.55000000000000004</v>
      </c>
      <c r="N17" s="218"/>
    </row>
    <row r="18" spans="1:15" ht="25.5">
      <c r="A18" s="154"/>
      <c r="B18" s="520">
        <v>45786</v>
      </c>
      <c r="C18" s="521"/>
      <c r="D18" s="521"/>
      <c r="E18" s="522"/>
      <c r="F18" s="264" t="s">
        <v>202</v>
      </c>
      <c r="G18" s="264" t="s">
        <v>332</v>
      </c>
      <c r="H18" s="264" t="s">
        <v>389</v>
      </c>
      <c r="I18" s="382" t="s">
        <v>213</v>
      </c>
      <c r="J18" s="299">
        <v>55</v>
      </c>
      <c r="K18" s="230">
        <v>3877.47</v>
      </c>
      <c r="L18" s="219">
        <v>863.5</v>
      </c>
      <c r="M18" s="219">
        <v>-3013.97</v>
      </c>
    </row>
    <row r="19" spans="1:15" ht="25.5">
      <c r="A19" s="154"/>
      <c r="B19" s="520">
        <v>45806</v>
      </c>
      <c r="C19" s="521"/>
      <c r="D19" s="521"/>
      <c r="E19" s="522"/>
      <c r="F19" s="264" t="s">
        <v>202</v>
      </c>
      <c r="G19" s="264" t="s">
        <v>332</v>
      </c>
      <c r="H19" s="264" t="s">
        <v>389</v>
      </c>
      <c r="I19" s="382" t="s">
        <v>213</v>
      </c>
      <c r="J19" s="299">
        <v>35</v>
      </c>
      <c r="K19" s="230">
        <v>2447.56</v>
      </c>
      <c r="L19" s="219">
        <v>535.5</v>
      </c>
      <c r="M19" s="219">
        <v>-1912.06</v>
      </c>
    </row>
    <row r="20" spans="1:15" ht="25.5">
      <c r="A20" s="154"/>
      <c r="B20" s="514">
        <v>45810</v>
      </c>
      <c r="C20" s="515"/>
      <c r="D20" s="515"/>
      <c r="E20" s="516"/>
      <c r="F20" s="326" t="s">
        <v>202</v>
      </c>
      <c r="G20" s="326" t="s">
        <v>332</v>
      </c>
      <c r="H20" s="326" t="s">
        <v>389</v>
      </c>
      <c r="I20" s="383" t="s">
        <v>213</v>
      </c>
      <c r="J20" s="327">
        <v>513</v>
      </c>
      <c r="K20" s="230">
        <v>7921.59</v>
      </c>
      <c r="L20" s="231">
        <f>J20*15.3</f>
        <v>7848.9000000000005</v>
      </c>
      <c r="M20" s="230">
        <v>-28025.37</v>
      </c>
      <c r="N20" s="218"/>
      <c r="O20" s="218"/>
    </row>
    <row r="21" spans="1:15" ht="25.5">
      <c r="A21" s="154"/>
      <c r="B21" s="514">
        <v>45817</v>
      </c>
      <c r="C21" s="515"/>
      <c r="D21" s="515"/>
      <c r="E21" s="516"/>
      <c r="F21" s="326" t="s">
        <v>202</v>
      </c>
      <c r="G21" s="326" t="s">
        <v>332</v>
      </c>
      <c r="H21" s="326" t="s">
        <v>389</v>
      </c>
      <c r="I21" s="383" t="s">
        <v>213</v>
      </c>
      <c r="J21" s="327">
        <v>510</v>
      </c>
      <c r="K21" s="230">
        <v>7858.34</v>
      </c>
      <c r="L21" s="231">
        <f>J21*15.3</f>
        <v>7803</v>
      </c>
      <c r="M21" s="230">
        <v>-27861.48</v>
      </c>
      <c r="O21" s="218"/>
    </row>
    <row r="22" spans="1:15" ht="25.5">
      <c r="A22" s="154"/>
      <c r="B22" s="514">
        <v>45825</v>
      </c>
      <c r="C22" s="515"/>
      <c r="D22" s="515"/>
      <c r="E22" s="516"/>
      <c r="F22" s="326" t="s">
        <v>202</v>
      </c>
      <c r="G22" s="326" t="s">
        <v>332</v>
      </c>
      <c r="H22" s="326" t="s">
        <v>389</v>
      </c>
      <c r="I22" s="383" t="s">
        <v>213</v>
      </c>
      <c r="J22" s="327">
        <v>100</v>
      </c>
      <c r="K22" s="230">
        <v>1533.17</v>
      </c>
      <c r="L22" s="231">
        <f>J22*15</f>
        <v>1500</v>
      </c>
      <c r="M22" s="230">
        <v>-5493.04</v>
      </c>
    </row>
    <row r="23" spans="1:15" ht="25.5">
      <c r="A23" s="154"/>
      <c r="B23" s="514">
        <v>45832</v>
      </c>
      <c r="C23" s="515"/>
      <c r="D23" s="515"/>
      <c r="E23" s="516"/>
      <c r="F23" s="326" t="s">
        <v>202</v>
      </c>
      <c r="G23" s="326" t="s">
        <v>332</v>
      </c>
      <c r="H23" s="326" t="s">
        <v>389</v>
      </c>
      <c r="I23" s="383" t="s">
        <v>213</v>
      </c>
      <c r="J23" s="327">
        <v>1054</v>
      </c>
      <c r="K23" s="230">
        <v>15985.6</v>
      </c>
      <c r="L23" s="231">
        <v>14767.04</v>
      </c>
      <c r="M23" s="230">
        <v>-58940.05</v>
      </c>
    </row>
    <row r="24" spans="1:15" ht="25.5">
      <c r="A24" s="154"/>
      <c r="B24" s="514">
        <v>45833</v>
      </c>
      <c r="C24" s="515"/>
      <c r="D24" s="515"/>
      <c r="E24" s="516"/>
      <c r="F24" s="326" t="s">
        <v>202</v>
      </c>
      <c r="G24" s="326" t="s">
        <v>332</v>
      </c>
      <c r="H24" s="326" t="s">
        <v>389</v>
      </c>
      <c r="I24" s="383" t="s">
        <v>213</v>
      </c>
      <c r="J24" s="327">
        <v>946</v>
      </c>
      <c r="K24" s="230">
        <v>14203.57</v>
      </c>
      <c r="L24" s="231">
        <f>+J24*14</f>
        <v>13244</v>
      </c>
      <c r="M24" s="230">
        <v>-52910.11</v>
      </c>
    </row>
    <row r="25" spans="1:15" ht="25.5">
      <c r="A25" s="154"/>
      <c r="B25" s="514">
        <v>45834</v>
      </c>
      <c r="C25" s="515"/>
      <c r="D25" s="515"/>
      <c r="E25" s="516"/>
      <c r="F25" s="326" t="s">
        <v>202</v>
      </c>
      <c r="G25" s="326" t="s">
        <v>332</v>
      </c>
      <c r="H25" s="326" t="s">
        <v>389</v>
      </c>
      <c r="I25" s="383" t="s">
        <v>213</v>
      </c>
      <c r="J25" s="327">
        <v>3000</v>
      </c>
      <c r="K25" s="230">
        <v>45226.2</v>
      </c>
      <c r="L25" s="231">
        <f>+J25*14</f>
        <v>42000</v>
      </c>
      <c r="M25" s="230">
        <v>-167791.05</v>
      </c>
    </row>
    <row r="26" spans="1:15">
      <c r="A26" s="154"/>
      <c r="B26" s="517"/>
      <c r="C26" s="518"/>
      <c r="D26" s="518"/>
      <c r="E26" s="519"/>
      <c r="F26" s="220"/>
      <c r="G26" s="220"/>
      <c r="H26" s="227"/>
      <c r="I26" s="220"/>
      <c r="J26" s="228"/>
      <c r="K26" s="229"/>
      <c r="L26" s="230"/>
      <c r="M26" s="231"/>
    </row>
    <row r="27" spans="1:15">
      <c r="A27" s="154"/>
      <c r="B27" s="517"/>
      <c r="C27" s="518"/>
      <c r="D27" s="518"/>
      <c r="E27" s="519"/>
      <c r="F27" s="227"/>
      <c r="G27" s="220"/>
      <c r="H27" s="227"/>
      <c r="I27" s="220" t="s">
        <v>476</v>
      </c>
      <c r="J27" s="327"/>
      <c r="K27" s="229"/>
      <c r="L27" s="231">
        <f>+SUM(L17:L26)</f>
        <v>88562.49</v>
      </c>
      <c r="M27" s="231">
        <f>+SUM(M17:M26)</f>
        <v>-345946.57999999996</v>
      </c>
    </row>
    <row r="28" spans="1:15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15">
      <c r="A29" s="154"/>
      <c r="B29" s="154" t="str">
        <f>' Prilog 1'!A36</f>
        <v>Datum izvještaja: 30.06.2025.g.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15">
      <c r="A30" s="154"/>
      <c r="B30" s="154" t="s">
        <v>200</v>
      </c>
      <c r="C30" s="154"/>
      <c r="D30" s="154"/>
      <c r="E30" s="154"/>
      <c r="F30" s="154"/>
      <c r="G30" s="154"/>
      <c r="H30" s="154"/>
      <c r="I30" s="154"/>
      <c r="J30" s="154"/>
      <c r="K30" s="154" t="s">
        <v>173</v>
      </c>
      <c r="L30" s="154"/>
      <c r="M30" s="154"/>
    </row>
    <row r="31" spans="1:15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15">
      <c r="A32" s="154"/>
      <c r="B32" s="154" t="str">
        <f>+' Prilog 1'!A39</f>
        <v>Elvira Žilić dipl.ecc</v>
      </c>
      <c r="C32" s="154"/>
      <c r="D32" s="154"/>
      <c r="E32" s="154"/>
      <c r="F32" s="154"/>
      <c r="G32" s="154"/>
      <c r="H32" s="154"/>
      <c r="I32" s="154"/>
      <c r="J32" s="154"/>
      <c r="K32" s="154" t="str">
        <f>+' Prilog 1'!C39</f>
        <v>Nedim Vilogorac dipl. oec.</v>
      </c>
      <c r="L32" s="154"/>
      <c r="M32" s="154"/>
    </row>
    <row r="33" spans="1:16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</row>
    <row r="34" spans="1:16">
      <c r="A34" s="154"/>
      <c r="B34" s="154" t="s">
        <v>289</v>
      </c>
      <c r="C34" s="154"/>
      <c r="D34" s="154"/>
      <c r="E34" s="154"/>
      <c r="F34" s="265"/>
      <c r="G34" s="265"/>
      <c r="H34" s="265"/>
      <c r="I34" s="265"/>
      <c r="J34" s="265"/>
      <c r="K34" s="265"/>
      <c r="L34" s="265"/>
      <c r="M34" s="265"/>
      <c r="N34" s="263"/>
      <c r="O34" s="263"/>
      <c r="P34" s="263"/>
    </row>
    <row r="35" spans="1:16">
      <c r="A35" s="154"/>
      <c r="B35" s="512" t="s">
        <v>202</v>
      </c>
      <c r="C35" s="512"/>
      <c r="D35" s="512"/>
      <c r="E35" s="512"/>
      <c r="F35" s="265"/>
      <c r="G35" s="265"/>
      <c r="H35" s="265"/>
      <c r="I35" s="265"/>
      <c r="J35" s="265"/>
      <c r="K35" s="265"/>
      <c r="L35" s="265"/>
      <c r="M35" s="265"/>
      <c r="N35" s="263"/>
      <c r="O35" s="263"/>
      <c r="P35" s="263"/>
    </row>
    <row r="36" spans="1:16">
      <c r="A36" s="154"/>
      <c r="B36" s="512" t="s">
        <v>201</v>
      </c>
      <c r="C36" s="512"/>
      <c r="D36" s="512"/>
      <c r="E36" s="512"/>
      <c r="F36" s="265"/>
      <c r="G36" s="265"/>
      <c r="H36" s="265"/>
      <c r="I36" s="265"/>
      <c r="J36" s="265"/>
      <c r="K36" s="265"/>
      <c r="L36" s="265"/>
      <c r="M36" s="265"/>
      <c r="N36" s="263"/>
      <c r="O36" s="263"/>
      <c r="P36" s="263"/>
    </row>
    <row r="37" spans="1:16">
      <c r="A37" s="154"/>
      <c r="B37" s="512" t="s">
        <v>203</v>
      </c>
      <c r="C37" s="512"/>
      <c r="D37" s="512"/>
      <c r="E37" s="512"/>
      <c r="F37" s="265"/>
      <c r="G37" s="265"/>
      <c r="H37" s="265"/>
      <c r="I37" s="265"/>
      <c r="J37" s="265"/>
      <c r="K37" s="265"/>
      <c r="L37" s="265"/>
      <c r="M37" s="265"/>
      <c r="N37" s="263"/>
      <c r="O37" s="263"/>
      <c r="P37" s="263"/>
    </row>
    <row r="38" spans="1:16">
      <c r="A38" s="154"/>
      <c r="B38" s="512" t="s">
        <v>204</v>
      </c>
      <c r="C38" s="512"/>
      <c r="D38" s="512"/>
      <c r="E38" s="512"/>
      <c r="F38" s="265"/>
      <c r="G38" s="265"/>
      <c r="H38" s="265"/>
      <c r="I38" s="265"/>
      <c r="J38" s="265"/>
      <c r="K38" s="265"/>
      <c r="L38" s="265"/>
      <c r="M38" s="265"/>
      <c r="N38" s="263"/>
      <c r="O38" s="263"/>
      <c r="P38" s="263"/>
    </row>
    <row r="39" spans="1:16">
      <c r="A39" s="154"/>
      <c r="B39" s="512" t="s">
        <v>205</v>
      </c>
      <c r="C39" s="512"/>
      <c r="D39" s="512"/>
      <c r="E39" s="512"/>
      <c r="F39" s="265"/>
      <c r="G39" s="265"/>
      <c r="H39" s="265"/>
      <c r="I39" s="265"/>
      <c r="J39" s="265"/>
      <c r="K39" s="265"/>
      <c r="L39" s="265"/>
      <c r="M39" s="265"/>
      <c r="N39" s="263"/>
      <c r="O39" s="263"/>
      <c r="P39" s="263"/>
    </row>
    <row r="40" spans="1:16">
      <c r="A40" s="154"/>
      <c r="B40" s="512" t="s">
        <v>206</v>
      </c>
      <c r="C40" s="512"/>
      <c r="D40" s="512"/>
      <c r="E40" s="512"/>
      <c r="F40" s="265"/>
      <c r="G40" s="265"/>
      <c r="H40" s="265"/>
      <c r="I40" s="265"/>
      <c r="J40" s="265"/>
      <c r="K40" s="265"/>
      <c r="L40" s="265"/>
      <c r="M40" s="265"/>
      <c r="N40" s="263"/>
      <c r="O40" s="263"/>
      <c r="P40" s="263"/>
    </row>
    <row r="41" spans="1:16">
      <c r="A41" s="154"/>
      <c r="B41" s="512" t="s">
        <v>207</v>
      </c>
      <c r="C41" s="512"/>
      <c r="D41" s="512"/>
      <c r="E41" s="512"/>
      <c r="F41" s="265"/>
      <c r="G41" s="265"/>
      <c r="H41" s="265"/>
      <c r="I41" s="265"/>
      <c r="J41" s="265"/>
      <c r="K41" s="265"/>
      <c r="L41" s="265"/>
      <c r="M41" s="265"/>
      <c r="N41" s="263"/>
      <c r="O41" s="263"/>
      <c r="P41" s="263"/>
    </row>
    <row r="42" spans="1:16">
      <c r="A42" s="154"/>
      <c r="B42" s="512" t="s">
        <v>208</v>
      </c>
      <c r="C42" s="512"/>
      <c r="D42" s="512"/>
      <c r="E42" s="512"/>
      <c r="F42" s="265"/>
      <c r="G42" s="265"/>
      <c r="H42" s="265"/>
      <c r="I42" s="265"/>
      <c r="J42" s="265"/>
      <c r="K42" s="265"/>
      <c r="L42" s="265"/>
      <c r="M42" s="265"/>
      <c r="N42" s="263"/>
      <c r="O42" s="263"/>
      <c r="P42" s="263"/>
    </row>
    <row r="43" spans="1:16" ht="13.5" customHeight="1">
      <c r="A43" s="154"/>
      <c r="B43" s="512" t="s">
        <v>209</v>
      </c>
      <c r="C43" s="512"/>
      <c r="D43" s="512"/>
      <c r="E43" s="512"/>
      <c r="F43" s="265"/>
      <c r="G43" s="265"/>
      <c r="H43" s="265"/>
      <c r="I43" s="265"/>
      <c r="J43" s="265"/>
      <c r="K43" s="265"/>
      <c r="L43" s="265"/>
      <c r="M43" s="265"/>
      <c r="N43" s="263"/>
      <c r="O43" s="263"/>
      <c r="P43" s="263"/>
    </row>
    <row r="44" spans="1:16" ht="24.75" customHeight="1">
      <c r="A44" s="154"/>
      <c r="B44" s="512" t="s">
        <v>210</v>
      </c>
      <c r="C44" s="512"/>
      <c r="D44" s="512"/>
      <c r="E44" s="512"/>
      <c r="F44" s="265"/>
      <c r="G44" s="265"/>
      <c r="H44" s="265"/>
      <c r="I44" s="265"/>
      <c r="J44" s="265"/>
      <c r="K44" s="265"/>
      <c r="L44" s="265"/>
      <c r="M44" s="265"/>
      <c r="N44" s="263"/>
      <c r="O44" s="263"/>
      <c r="P44" s="263"/>
    </row>
    <row r="45" spans="1:16" ht="24" customHeight="1">
      <c r="A45" s="154"/>
      <c r="B45" s="512" t="s">
        <v>213</v>
      </c>
      <c r="C45" s="512"/>
      <c r="D45" s="512"/>
      <c r="E45" s="512"/>
      <c r="F45" s="265"/>
      <c r="G45" s="265"/>
      <c r="H45" s="265"/>
      <c r="I45" s="265"/>
      <c r="J45" s="265"/>
      <c r="K45" s="265"/>
      <c r="L45" s="265"/>
      <c r="M45" s="265"/>
      <c r="N45" s="263"/>
      <c r="O45" s="263"/>
      <c r="P45" s="263"/>
    </row>
    <row r="46" spans="1:16" ht="26.25" customHeight="1">
      <c r="A46" s="154"/>
      <c r="B46" s="512" t="s">
        <v>211</v>
      </c>
      <c r="C46" s="512"/>
      <c r="D46" s="512"/>
      <c r="E46" s="512"/>
      <c r="F46" s="265"/>
      <c r="G46" s="265"/>
      <c r="H46" s="265"/>
      <c r="I46" s="265"/>
      <c r="J46" s="265"/>
      <c r="K46" s="265"/>
      <c r="L46" s="265"/>
      <c r="M46" s="265"/>
      <c r="N46" s="263"/>
      <c r="O46" s="263"/>
      <c r="P46" s="263"/>
    </row>
    <row r="47" spans="1:16" ht="25.5" customHeight="1">
      <c r="A47" s="154"/>
      <c r="B47" s="512" t="s">
        <v>212</v>
      </c>
      <c r="C47" s="512"/>
      <c r="D47" s="512"/>
      <c r="E47" s="512"/>
      <c r="F47" s="265"/>
      <c r="G47" s="265"/>
      <c r="H47" s="265"/>
      <c r="I47" s="265"/>
      <c r="J47" s="265"/>
      <c r="K47" s="265"/>
      <c r="L47" s="265"/>
      <c r="M47" s="265"/>
      <c r="N47" s="263"/>
      <c r="O47" s="263"/>
      <c r="P47" s="263"/>
    </row>
    <row r="48" spans="1:16">
      <c r="A48" s="154"/>
      <c r="B48" s="154"/>
      <c r="C48" s="154"/>
      <c r="D48" s="154"/>
      <c r="E48" s="154"/>
      <c r="F48" s="265"/>
      <c r="G48" s="265"/>
      <c r="H48" s="265"/>
      <c r="I48" s="265"/>
      <c r="J48" s="265"/>
      <c r="K48" s="265"/>
      <c r="L48" s="265"/>
      <c r="M48" s="265"/>
      <c r="N48" s="263"/>
      <c r="O48" s="263"/>
      <c r="P48" s="263"/>
    </row>
    <row r="49" spans="6:16"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</row>
  </sheetData>
  <mergeCells count="37">
    <mergeCell ref="A14:A16"/>
    <mergeCell ref="J14:J16"/>
    <mergeCell ref="K14:K16"/>
    <mergeCell ref="B19:E19"/>
    <mergeCell ref="B17:E17"/>
    <mergeCell ref="B20:E20"/>
    <mergeCell ref="B27:E27"/>
    <mergeCell ref="B26:E26"/>
    <mergeCell ref="B18:E18"/>
    <mergeCell ref="M14:M16"/>
    <mergeCell ref="B14:E16"/>
    <mergeCell ref="F14:F16"/>
    <mergeCell ref="G14:G16"/>
    <mergeCell ref="H14:H16"/>
    <mergeCell ref="I14:I16"/>
    <mergeCell ref="L14:L16"/>
    <mergeCell ref="B25:E25"/>
    <mergeCell ref="B21:E21"/>
    <mergeCell ref="B22:E22"/>
    <mergeCell ref="B23:E23"/>
    <mergeCell ref="B24:E24"/>
    <mergeCell ref="F3:H3"/>
    <mergeCell ref="C7:D7"/>
    <mergeCell ref="B47:E47"/>
    <mergeCell ref="B46:E46"/>
    <mergeCell ref="B45:E45"/>
    <mergeCell ref="B44:E44"/>
    <mergeCell ref="B43:E43"/>
    <mergeCell ref="B36:E36"/>
    <mergeCell ref="B35:E35"/>
    <mergeCell ref="B10:M11"/>
    <mergeCell ref="B42:E42"/>
    <mergeCell ref="B41:E41"/>
    <mergeCell ref="B40:E40"/>
    <mergeCell ref="B39:E39"/>
    <mergeCell ref="B38:E38"/>
    <mergeCell ref="B37:E37"/>
  </mergeCells>
  <pageMargins left="0.7" right="0.7" top="0.75" bottom="0.75" header="0.3" footer="0.3"/>
  <pageSetup paperSize="9" scale="63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B1:M70"/>
  <sheetViews>
    <sheetView topLeftCell="A43" workbookViewId="0">
      <selection sqref="A1:K67"/>
    </sheetView>
  </sheetViews>
  <sheetFormatPr defaultRowHeight="12.75"/>
  <cols>
    <col min="1" max="1" width="6.28515625" style="340" customWidth="1"/>
    <col min="2" max="3" width="9.140625" style="340"/>
    <col min="4" max="4" width="6.7109375" style="340" customWidth="1"/>
    <col min="5" max="5" width="7.5703125" style="340" customWidth="1"/>
    <col min="6" max="6" width="21.140625" style="340" customWidth="1"/>
    <col min="7" max="7" width="30.140625" style="340" customWidth="1"/>
    <col min="8" max="8" width="26.140625" style="340" customWidth="1"/>
    <col min="9" max="9" width="23.28515625" style="340" customWidth="1"/>
    <col min="10" max="10" width="19.42578125" style="340" customWidth="1"/>
    <col min="11" max="11" width="32.42578125" style="340" customWidth="1"/>
    <col min="12" max="16384" width="9.140625" style="340"/>
  </cols>
  <sheetData>
    <row r="1" spans="2:13" ht="25.5">
      <c r="B1" s="340" t="s">
        <v>24</v>
      </c>
      <c r="E1" s="341"/>
      <c r="F1" s="342" t="s">
        <v>88</v>
      </c>
      <c r="H1" s="342"/>
      <c r="K1" s="346" t="s">
        <v>264</v>
      </c>
    </row>
    <row r="2" spans="2:13">
      <c r="B2" s="340" t="s">
        <v>25</v>
      </c>
      <c r="F2" s="344" t="s">
        <v>84</v>
      </c>
      <c r="H2" s="343"/>
      <c r="K2" s="344"/>
    </row>
    <row r="3" spans="2:13">
      <c r="B3" s="340" t="s">
        <v>26</v>
      </c>
      <c r="F3" s="525" t="s">
        <v>89</v>
      </c>
      <c r="G3" s="525"/>
      <c r="H3" s="342"/>
      <c r="K3" s="342"/>
    </row>
    <row r="4" spans="2:13">
      <c r="B4" s="340" t="s">
        <v>27</v>
      </c>
      <c r="F4" s="345"/>
      <c r="H4" s="343"/>
      <c r="K4" s="345"/>
    </row>
    <row r="5" spans="2:13">
      <c r="B5" s="340" t="s">
        <v>28</v>
      </c>
      <c r="F5" s="344" t="s">
        <v>90</v>
      </c>
      <c r="H5" s="341"/>
      <c r="K5" s="344"/>
    </row>
    <row r="6" spans="2:13">
      <c r="B6" s="340" t="s">
        <v>29</v>
      </c>
      <c r="F6" s="344" t="s">
        <v>85</v>
      </c>
      <c r="H6" s="343"/>
      <c r="K6" s="344"/>
    </row>
    <row r="7" spans="2:13">
      <c r="F7" s="344"/>
      <c r="H7" s="343"/>
      <c r="K7" s="344"/>
    </row>
    <row r="8" spans="2:13">
      <c r="B8" s="526" t="s">
        <v>478</v>
      </c>
      <c r="C8" s="526"/>
      <c r="D8" s="526"/>
      <c r="E8" s="526"/>
      <c r="F8" s="526"/>
      <c r="G8" s="526"/>
      <c r="H8" s="526"/>
      <c r="I8" s="526"/>
      <c r="J8" s="526"/>
      <c r="K8" s="526"/>
      <c r="L8" s="159"/>
      <c r="M8" s="159"/>
    </row>
    <row r="9" spans="2:13" ht="3" customHeight="1">
      <c r="B9" s="526"/>
      <c r="C9" s="526"/>
      <c r="D9" s="526"/>
      <c r="E9" s="526"/>
      <c r="F9" s="526"/>
      <c r="G9" s="526"/>
      <c r="H9" s="526"/>
      <c r="I9" s="526"/>
      <c r="J9" s="526"/>
      <c r="K9" s="526"/>
      <c r="L9" s="159"/>
      <c r="M9" s="159"/>
    </row>
    <row r="12" spans="2:13" ht="12.75" customHeight="1">
      <c r="B12" s="532" t="s">
        <v>193</v>
      </c>
      <c r="C12" s="532"/>
      <c r="D12" s="532"/>
      <c r="E12" s="532"/>
      <c r="F12" s="527" t="s">
        <v>194</v>
      </c>
      <c r="G12" s="527" t="s">
        <v>300</v>
      </c>
      <c r="H12" s="527" t="s">
        <v>266</v>
      </c>
      <c r="I12" s="527" t="s">
        <v>267</v>
      </c>
      <c r="J12" s="527" t="s">
        <v>197</v>
      </c>
      <c r="K12" s="527" t="s">
        <v>268</v>
      </c>
    </row>
    <row r="13" spans="2:13">
      <c r="B13" s="532"/>
      <c r="C13" s="532"/>
      <c r="D13" s="532"/>
      <c r="E13" s="532"/>
      <c r="F13" s="527"/>
      <c r="G13" s="527"/>
      <c r="H13" s="527"/>
      <c r="I13" s="527"/>
      <c r="J13" s="527"/>
      <c r="K13" s="527"/>
    </row>
    <row r="14" spans="2:13" ht="18" customHeight="1">
      <c r="B14" s="532"/>
      <c r="C14" s="532"/>
      <c r="D14" s="532"/>
      <c r="E14" s="532"/>
      <c r="F14" s="527"/>
      <c r="G14" s="527"/>
      <c r="H14" s="527"/>
      <c r="I14" s="527"/>
      <c r="J14" s="527"/>
      <c r="K14" s="527"/>
    </row>
    <row r="15" spans="2:13" ht="44.25" customHeight="1">
      <c r="B15" s="347" t="s">
        <v>202</v>
      </c>
      <c r="C15" s="348"/>
      <c r="D15" s="348"/>
      <c r="E15" s="349"/>
      <c r="F15" s="244" t="str">
        <f>+'Prilog 2'!C14</f>
        <v>BHTSR</v>
      </c>
      <c r="G15" s="350" t="str">
        <f>+'Prilog 2'!B14</f>
        <v>BH TELECOM D.D. SARAJEVO</v>
      </c>
      <c r="H15" s="244" t="s">
        <v>213</v>
      </c>
      <c r="I15" s="246">
        <f>+'Prilog 2'!E14*13.7505</f>
        <v>1844767.08</v>
      </c>
      <c r="J15" s="246">
        <f>+'Prilog 2'!I14</f>
        <v>1999010.8319999999</v>
      </c>
      <c r="K15" s="246">
        <f>+J15-I15</f>
        <v>154243.75199999986</v>
      </c>
    </row>
    <row r="16" spans="2:13" ht="42.75" customHeight="1">
      <c r="B16" s="347" t="s">
        <v>202</v>
      </c>
      <c r="C16" s="348"/>
      <c r="D16" s="348"/>
      <c r="E16" s="349"/>
      <c r="F16" s="244" t="str">
        <f>+'Prilog 2'!C15</f>
        <v>BIPVR</v>
      </c>
      <c r="G16" s="245" t="str">
        <f>+'Prilog 2'!B15</f>
        <v>BIHAĆKA PIVOVARA D.D. BIHAĆ</v>
      </c>
      <c r="H16" s="244" t="s">
        <v>213</v>
      </c>
      <c r="I16" s="246">
        <v>239031.1</v>
      </c>
      <c r="J16" s="246">
        <f>+'Prilog 2'!I15</f>
        <v>239031.1</v>
      </c>
      <c r="K16" s="246">
        <f t="shared" ref="K16:K40" si="0">+J16-I16</f>
        <v>0</v>
      </c>
    </row>
    <row r="17" spans="2:11" ht="44.25" customHeight="1">
      <c r="B17" s="347" t="s">
        <v>202</v>
      </c>
      <c r="C17" s="348"/>
      <c r="D17" s="348"/>
      <c r="E17" s="349"/>
      <c r="F17" s="244" t="str">
        <f>+'Prilog 2'!C16</f>
        <v>BIRBRK4</v>
      </c>
      <c r="G17" s="245" t="str">
        <f>+'Prilog 2'!B16</f>
        <v>BIRA D.D. BIHAĆ</v>
      </c>
      <c r="H17" s="244" t="s">
        <v>213</v>
      </c>
      <c r="I17" s="246">
        <v>6106.1839999999993</v>
      </c>
      <c r="J17" s="246">
        <f>+'Prilog 2'!I16</f>
        <v>6106.1839999999993</v>
      </c>
      <c r="K17" s="246">
        <f t="shared" si="0"/>
        <v>0</v>
      </c>
    </row>
    <row r="18" spans="2:11" ht="45.75" customHeight="1">
      <c r="B18" s="347" t="s">
        <v>202</v>
      </c>
      <c r="C18" s="348"/>
      <c r="D18" s="348"/>
      <c r="E18" s="349"/>
      <c r="F18" s="244" t="str">
        <f>+'Prilog 2'!C17</f>
        <v>ENISR</v>
      </c>
      <c r="G18" s="245" t="str">
        <f>+'Prilog 2'!B17</f>
        <v>ENERGOINVEST D.D. SARAJEVO</v>
      </c>
      <c r="H18" s="244" t="s">
        <v>213</v>
      </c>
      <c r="I18" s="246">
        <v>111507</v>
      </c>
      <c r="J18" s="246">
        <f>+'Prilog 2'!I17</f>
        <v>307335.59340000001</v>
      </c>
      <c r="K18" s="246">
        <f t="shared" si="0"/>
        <v>195828.59340000001</v>
      </c>
    </row>
    <row r="19" spans="2:11" ht="42" customHeight="1">
      <c r="B19" s="347" t="s">
        <v>202</v>
      </c>
      <c r="C19" s="348"/>
      <c r="D19" s="348"/>
      <c r="E19" s="349"/>
      <c r="F19" s="244" t="str">
        <f>+'Prilog 2'!C18</f>
        <v>INGRK2</v>
      </c>
      <c r="G19" s="245" t="str">
        <f>+'Prilog 2'!B18</f>
        <v>INGRAM D.D. SREBRENIK</v>
      </c>
      <c r="H19" s="244" t="s">
        <v>213</v>
      </c>
      <c r="I19" s="246">
        <v>38460</v>
      </c>
      <c r="J19" s="246">
        <f>+'Prilog 2'!I18</f>
        <v>38460</v>
      </c>
      <c r="K19" s="246">
        <f t="shared" si="0"/>
        <v>0</v>
      </c>
    </row>
    <row r="20" spans="2:11" ht="44.25" customHeight="1">
      <c r="B20" s="347" t="s">
        <v>202</v>
      </c>
      <c r="C20" s="348"/>
      <c r="D20" s="348"/>
      <c r="E20" s="349"/>
      <c r="F20" s="244" t="str">
        <f>+'Prilog 2'!C19</f>
        <v>SVIPR</v>
      </c>
      <c r="G20" s="245" t="str">
        <f>+'Prilog 2'!B19</f>
        <v>IP SVJETLOST D.D. SARAJEVO</v>
      </c>
      <c r="H20" s="244" t="s">
        <v>213</v>
      </c>
      <c r="I20" s="246">
        <v>6672</v>
      </c>
      <c r="J20" s="246">
        <f>+'Prilog 2'!I19</f>
        <v>6672</v>
      </c>
      <c r="K20" s="246">
        <f t="shared" si="0"/>
        <v>0</v>
      </c>
    </row>
    <row r="21" spans="2:11" ht="42" customHeight="1">
      <c r="B21" s="347" t="s">
        <v>202</v>
      </c>
      <c r="C21" s="348"/>
      <c r="D21" s="348"/>
      <c r="E21" s="349"/>
      <c r="F21" s="244" t="str">
        <f>+'Prilog 2'!C20</f>
        <v>JPESR</v>
      </c>
      <c r="G21" s="245" t="str">
        <f>+'Prilog 2'!B20</f>
        <v>JP ELEKTROPRIVREDA BIH D.D. SARAJEVO</v>
      </c>
      <c r="H21" s="244" t="s">
        <v>213</v>
      </c>
      <c r="I21" s="246">
        <v>962095.85289999994</v>
      </c>
      <c r="J21" s="246">
        <f>+'Prilog 2'!I20</f>
        <v>838867.61949999991</v>
      </c>
      <c r="K21" s="246">
        <f t="shared" si="0"/>
        <v>-123228.23340000003</v>
      </c>
    </row>
    <row r="22" spans="2:11" ht="45" customHeight="1">
      <c r="B22" s="347" t="s">
        <v>202</v>
      </c>
      <c r="C22" s="348"/>
      <c r="D22" s="348"/>
      <c r="E22" s="349"/>
      <c r="F22" s="244" t="str">
        <f>+'Prilog 2'!C21</f>
        <v>HTKMR</v>
      </c>
      <c r="G22" s="245" t="str">
        <f>+'Prilog 2'!B21</f>
        <v>JP HT D.D. MOSTAR</v>
      </c>
      <c r="H22" s="244" t="s">
        <v>213</v>
      </c>
      <c r="I22" s="246">
        <v>1231971.6000000001</v>
      </c>
      <c r="J22" s="246">
        <f>+'Prilog 2'!I21</f>
        <v>1231971.6000000001</v>
      </c>
      <c r="K22" s="246">
        <f t="shared" si="0"/>
        <v>0</v>
      </c>
    </row>
    <row r="23" spans="2:11" ht="42.75" customHeight="1">
      <c r="B23" s="347" t="s">
        <v>202</v>
      </c>
      <c r="C23" s="348"/>
      <c r="D23" s="348"/>
      <c r="E23" s="349"/>
      <c r="F23" s="244" t="str">
        <f>+'Prilog 2'!C22</f>
        <v>PRAKRK3</v>
      </c>
      <c r="G23" s="245" t="str">
        <f>+'Prilog 2'!B22</f>
        <v>PREVOZ RADNIKA KREKA DD TUZLA D.D. TUZLA</v>
      </c>
      <c r="H23" s="244" t="s">
        <v>213</v>
      </c>
      <c r="I23" s="246">
        <v>23320</v>
      </c>
      <c r="J23" s="246">
        <f>+'Prilog 2'!I22</f>
        <v>23320</v>
      </c>
      <c r="K23" s="246">
        <f t="shared" si="0"/>
        <v>0</v>
      </c>
    </row>
    <row r="24" spans="2:11" ht="45.75" customHeight="1">
      <c r="B24" s="347" t="s">
        <v>202</v>
      </c>
      <c r="C24" s="348"/>
      <c r="D24" s="348"/>
      <c r="E24" s="349"/>
      <c r="F24" s="244" t="str">
        <f>+'Prilog 2'!C23</f>
        <v>SVKORA</v>
      </c>
      <c r="G24" s="245" t="str">
        <f>+'Prilog 2'!B23</f>
        <v xml:space="preserve">SVJETLOSTKOMERC DD SARAJEVO                                                                         </v>
      </c>
      <c r="H24" s="244" t="s">
        <v>213</v>
      </c>
      <c r="I24" s="246">
        <v>43356</v>
      </c>
      <c r="J24" s="246">
        <f>+'Prilog 2'!I23</f>
        <v>43356</v>
      </c>
      <c r="K24" s="246">
        <f t="shared" si="0"/>
        <v>0</v>
      </c>
    </row>
    <row r="25" spans="2:11" ht="45.75" customHeight="1">
      <c r="B25" s="347" t="s">
        <v>202</v>
      </c>
      <c r="C25" s="348"/>
      <c r="D25" s="348"/>
      <c r="E25" s="349"/>
      <c r="F25" s="244" t="str">
        <f>+'Prilog 2'!C24</f>
        <v>BOKS-R-A</v>
      </c>
      <c r="G25" s="245" t="str">
        <f>+'Prilog 2'!B24</f>
        <v>BOKSIT A.D. MILIĆI</v>
      </c>
      <c r="H25" s="244" t="s">
        <v>213</v>
      </c>
      <c r="I25" s="246">
        <v>10428.400000000001</v>
      </c>
      <c r="J25" s="246">
        <f>+'Prilog 2'!I24</f>
        <v>10428.400000000001</v>
      </c>
      <c r="K25" s="246">
        <f t="shared" si="0"/>
        <v>0</v>
      </c>
    </row>
    <row r="26" spans="2:11" ht="40.5" customHeight="1">
      <c r="B26" s="347" t="s">
        <v>202</v>
      </c>
      <c r="C26" s="348"/>
      <c r="D26" s="348"/>
      <c r="E26" s="349"/>
      <c r="F26" s="244" t="str">
        <f>+'Prilog 2'!C25</f>
        <v>CMEG-R-A</v>
      </c>
      <c r="G26" s="245" t="str">
        <f>+'Prilog 2'!B25</f>
        <v>ČAJEVAC MEGA AD BANJALUKA</v>
      </c>
      <c r="H26" s="244" t="s">
        <v>213</v>
      </c>
      <c r="I26" s="246">
        <v>73636.800000000003</v>
      </c>
      <c r="J26" s="246">
        <f>+'Prilog 2'!I25</f>
        <v>73636.800000000003</v>
      </c>
      <c r="K26" s="246">
        <f t="shared" si="0"/>
        <v>0</v>
      </c>
    </row>
    <row r="27" spans="2:11" ht="42" customHeight="1">
      <c r="B27" s="347" t="s">
        <v>202</v>
      </c>
      <c r="C27" s="348"/>
      <c r="D27" s="348"/>
      <c r="E27" s="349"/>
      <c r="F27" s="244" t="str">
        <f>+'Prilog 2'!C26</f>
        <v>HEDR-R-A</v>
      </c>
      <c r="G27" s="245" t="str">
        <f>+'Prilog 2'!B26</f>
        <v>HIDROELEKTRANE NA DRINI A.D. VIŠEGRAD</v>
      </c>
      <c r="H27" s="244" t="s">
        <v>213</v>
      </c>
      <c r="I27" s="246">
        <v>384002.14739999996</v>
      </c>
      <c r="J27" s="246">
        <f>+'Prilog 2'!I26</f>
        <v>384002.14739999996</v>
      </c>
      <c r="K27" s="246">
        <f t="shared" si="0"/>
        <v>0</v>
      </c>
    </row>
    <row r="28" spans="2:11" ht="51">
      <c r="B28" s="347" t="s">
        <v>202</v>
      </c>
      <c r="C28" s="348"/>
      <c r="D28" s="348"/>
      <c r="E28" s="349"/>
      <c r="F28" s="244" t="str">
        <f>+'Prilog 2'!C27</f>
        <v>HETR-R-A</v>
      </c>
      <c r="G28" s="245" t="str">
        <f>+'Prilog 2'!B27</f>
        <v>HIDROELEKTRANE NA TREBIŠNJICI A.D. TREBINJE</v>
      </c>
      <c r="H28" s="244" t="s">
        <v>213</v>
      </c>
      <c r="I28" s="246">
        <v>28810.407999999999</v>
      </c>
      <c r="J28" s="246">
        <f>+'Prilog 2'!I27</f>
        <v>28810.407999999999</v>
      </c>
      <c r="K28" s="246">
        <f t="shared" si="0"/>
        <v>0</v>
      </c>
    </row>
    <row r="29" spans="2:11" ht="43.5" customHeight="1">
      <c r="B29" s="347" t="s">
        <v>202</v>
      </c>
      <c r="C29" s="348"/>
      <c r="D29" s="348"/>
      <c r="E29" s="349"/>
      <c r="F29" s="244" t="str">
        <f>+'Prilog 2'!C28</f>
        <v>VDBL-R-A</v>
      </c>
      <c r="G29" s="245" t="str">
        <f>+'Prilog 2'!B28</f>
        <v>VODOVOD A.D. BANJA LUKA</v>
      </c>
      <c r="H29" s="244" t="s">
        <v>213</v>
      </c>
      <c r="I29" s="246">
        <v>71000</v>
      </c>
      <c r="J29" s="246">
        <f>+'Prilog 2'!I28</f>
        <v>71000</v>
      </c>
      <c r="K29" s="246">
        <f t="shared" si="0"/>
        <v>0</v>
      </c>
    </row>
    <row r="30" spans="2:11" ht="41.25" customHeight="1">
      <c r="B30" s="347" t="s">
        <v>202</v>
      </c>
      <c r="C30" s="348"/>
      <c r="D30" s="348"/>
      <c r="E30" s="349"/>
      <c r="F30" s="244" t="str">
        <f>+'Prilog 2'!C29</f>
        <v>IPBL-K-A</v>
      </c>
      <c r="G30" s="245" t="str">
        <f>+'Prilog 2'!B29</f>
        <v>INDUSTRIJSKE PLANTAŽE A.D. BANJA LUKA</v>
      </c>
      <c r="H30" s="244" t="s">
        <v>213</v>
      </c>
      <c r="I30" s="246">
        <v>1050</v>
      </c>
      <c r="J30" s="246">
        <f>+'Prilog 2'!I29</f>
        <v>1050</v>
      </c>
      <c r="K30" s="246">
        <f t="shared" si="0"/>
        <v>0</v>
      </c>
    </row>
    <row r="31" spans="2:11" ht="45" customHeight="1">
      <c r="B31" s="347" t="s">
        <v>202</v>
      </c>
      <c r="C31" s="348"/>
      <c r="D31" s="348"/>
      <c r="E31" s="349"/>
      <c r="F31" s="244" t="str">
        <f>+'Prilog 2'!C30</f>
        <v>ELBJ-R-A</v>
      </c>
      <c r="G31" s="245" t="str">
        <f>+'Prilog 2'!B30</f>
        <v>MH ERS - MP AD TREBINJE - ZEDP ELEKTRO-BIJELJINA AD BIJELJINA</v>
      </c>
      <c r="H31" s="244" t="s">
        <v>213</v>
      </c>
      <c r="I31" s="246">
        <v>1042.4207999999999</v>
      </c>
      <c r="J31" s="246">
        <f>+'Prilog 2'!I30</f>
        <v>1042.4207999999999</v>
      </c>
      <c r="K31" s="246">
        <f t="shared" si="0"/>
        <v>0</v>
      </c>
    </row>
    <row r="32" spans="2:11" ht="48" customHeight="1">
      <c r="B32" s="347" t="s">
        <v>202</v>
      </c>
      <c r="C32" s="348"/>
      <c r="D32" s="348"/>
      <c r="E32" s="349"/>
      <c r="F32" s="244" t="str">
        <f>+'Prilog 2'!C31</f>
        <v>HELV-R-A</v>
      </c>
      <c r="G32" s="245" t="str">
        <f>+'Prilog 2'!B31</f>
        <v>MJEŠOVITI HOLDING ERS-MP AD TREBINJE-ZP HIDROELEKTRANE NA VRBASU AD MRKONJIC GRA</v>
      </c>
      <c r="H32" s="244" t="s">
        <v>213</v>
      </c>
      <c r="I32" s="246">
        <v>1949.567888</v>
      </c>
      <c r="J32" s="246">
        <f>+'Prilog 2'!I31</f>
        <v>1895.0495999999998</v>
      </c>
      <c r="K32" s="246">
        <f t="shared" si="0"/>
        <v>-54.518288000000211</v>
      </c>
    </row>
    <row r="33" spans="2:11" ht="43.5" customHeight="1">
      <c r="B33" s="347" t="s">
        <v>202</v>
      </c>
      <c r="C33" s="348"/>
      <c r="D33" s="348"/>
      <c r="E33" s="349"/>
      <c r="F33" s="244" t="str">
        <f>+'Prilog 2'!C32</f>
        <v>RITE-R-A</v>
      </c>
      <c r="G33" s="245" t="str">
        <f>+'Prilog 2'!B32</f>
        <v>MJEŠOVITI HOLDING ERS, MP AD TREBINJE-ZP RITE GACKO AD GACKO</v>
      </c>
      <c r="H33" s="244" t="s">
        <v>213</v>
      </c>
      <c r="I33" s="246">
        <v>178.4</v>
      </c>
      <c r="J33" s="246">
        <f>+'Prilog 2'!I32</f>
        <v>178.4</v>
      </c>
      <c r="K33" s="246">
        <f t="shared" si="0"/>
        <v>0</v>
      </c>
    </row>
    <row r="34" spans="2:11" ht="39.75" customHeight="1">
      <c r="B34" s="347" t="s">
        <v>202</v>
      </c>
      <c r="C34" s="348"/>
      <c r="D34" s="348"/>
      <c r="E34" s="349"/>
      <c r="F34" s="244" t="str">
        <f>+'Prilog 2'!C33</f>
        <v>TLKM-R-A</v>
      </c>
      <c r="G34" s="245" t="str">
        <f>+'Prilog 2'!B33</f>
        <v>TELEKOM SRPSKE AD BANJA LUKA</v>
      </c>
      <c r="H34" s="244" t="s">
        <v>213</v>
      </c>
      <c r="I34" s="246">
        <v>45823.451400000005</v>
      </c>
      <c r="J34" s="246">
        <f>+'Prilog 2'!I33</f>
        <v>44676.148200000003</v>
      </c>
      <c r="K34" s="246">
        <f t="shared" si="0"/>
        <v>-1147.3032000000021</v>
      </c>
    </row>
    <row r="35" spans="2:11" ht="44.25" customHeight="1">
      <c r="B35" s="347" t="s">
        <v>204</v>
      </c>
      <c r="C35" s="348"/>
      <c r="D35" s="348"/>
      <c r="E35" s="349"/>
      <c r="F35" s="244" t="str">
        <f>+'Prilog 2'!C36</f>
        <v>EFNFRK1</v>
      </c>
      <c r="G35" s="245" t="str">
        <f>+'Prilog 2'!B36</f>
        <v>ZIF EUROFOND-1 D.D. TUZLA</v>
      </c>
      <c r="H35" s="244" t="s">
        <v>213</v>
      </c>
      <c r="I35" s="246">
        <v>6293.37</v>
      </c>
      <c r="J35" s="246">
        <f>+'Prilog 2'!I36</f>
        <v>6293.37</v>
      </c>
      <c r="K35" s="246">
        <f t="shared" si="0"/>
        <v>0</v>
      </c>
    </row>
    <row r="36" spans="2:11" ht="44.25" customHeight="1">
      <c r="B36" s="347" t="s">
        <v>204</v>
      </c>
      <c r="C36" s="348"/>
      <c r="D36" s="348"/>
      <c r="E36" s="349"/>
      <c r="F36" s="244" t="str">
        <f>+'Prilog 2'!C37</f>
        <v>MIGFRK2</v>
      </c>
      <c r="G36" s="245" t="str">
        <f>+'Prilog 2'!B37</f>
        <v>ZIF MI GROUP D.D. SARAJEVO</v>
      </c>
      <c r="H36" s="244" t="s">
        <v>213</v>
      </c>
      <c r="I36" s="246">
        <v>96614.6976</v>
      </c>
      <c r="J36" s="246">
        <f>+'Prilog 2'!I37</f>
        <v>128156.2</v>
      </c>
      <c r="K36" s="246">
        <f t="shared" si="0"/>
        <v>31541.502399999998</v>
      </c>
    </row>
    <row r="37" spans="2:11" ht="45" customHeight="1">
      <c r="B37" s="347" t="s">
        <v>201</v>
      </c>
      <c r="C37" s="351"/>
      <c r="D37" s="351"/>
      <c r="E37" s="352"/>
      <c r="F37" s="244" t="str">
        <f>+'Prilog 2'!C54</f>
        <v>RSRS-O-I</v>
      </c>
      <c r="G37" s="245" t="str">
        <f>+'Prilog 2'!B54</f>
        <v>REPUBLIKA SRPSKA - MINISTARSTVO FINANSIJA - RATNA ŠTETA 9</v>
      </c>
      <c r="H37" s="244" t="s">
        <v>213</v>
      </c>
      <c r="I37" s="246">
        <v>5001.1349999999993</v>
      </c>
      <c r="J37" s="246">
        <f>+'Prilog 2'!I54</f>
        <v>5001.1349999999993</v>
      </c>
      <c r="K37" s="246">
        <f t="shared" si="0"/>
        <v>0</v>
      </c>
    </row>
    <row r="38" spans="2:11" ht="44.25" customHeight="1">
      <c r="B38" s="347" t="s">
        <v>201</v>
      </c>
      <c r="C38" s="351"/>
      <c r="D38" s="351"/>
      <c r="E38" s="352"/>
      <c r="F38" s="244" t="str">
        <f>+'Prilog 2'!C55</f>
        <v>RSRS-O-J</v>
      </c>
      <c r="G38" s="245" t="str">
        <f>+'Prilog 2'!B55</f>
        <v>REPUBLIKA SRPSKA - MINISTARSTVO FINANSIJA - RATNA ŠTETA 10</v>
      </c>
      <c r="H38" s="244" t="s">
        <v>213</v>
      </c>
      <c r="I38" s="246">
        <v>913.74</v>
      </c>
      <c r="J38" s="246">
        <f>+'Prilog 2'!I55</f>
        <v>913.74</v>
      </c>
      <c r="K38" s="246">
        <f t="shared" si="0"/>
        <v>0</v>
      </c>
    </row>
    <row r="39" spans="2:11" ht="41.25" customHeight="1">
      <c r="B39" s="347" t="s">
        <v>201</v>
      </c>
      <c r="C39" s="351"/>
      <c r="D39" s="351"/>
      <c r="E39" s="352"/>
      <c r="F39" s="244" t="str">
        <f>+'Prilog 2'!C56</f>
        <v>RSRS-O-L</v>
      </c>
      <c r="G39" s="245" t="str">
        <f>+'Prilog 2'!B56</f>
        <v>REPUBLIKA SRPSKA - MINISTARSTVO FINANSIJA - RATNA ŠTETA 12</v>
      </c>
      <c r="H39" s="244" t="s">
        <v>213</v>
      </c>
      <c r="I39" s="246">
        <v>12351.6435</v>
      </c>
      <c r="J39" s="246">
        <f>+'Prilog 2'!I56</f>
        <v>12351.6435</v>
      </c>
      <c r="K39" s="246">
        <f t="shared" si="0"/>
        <v>0</v>
      </c>
    </row>
    <row r="40" spans="2:11" ht="44.25" customHeight="1">
      <c r="B40" s="347" t="s">
        <v>204</v>
      </c>
      <c r="C40" s="351"/>
      <c r="D40" s="351"/>
      <c r="E40" s="352"/>
      <c r="F40" s="244" t="str">
        <f>+'Prilog 2'!C81</f>
        <v>-</v>
      </c>
      <c r="G40" s="245" t="str">
        <f>+'Prilog 2'!B81</f>
        <v xml:space="preserve">OIF MONETA Podgorica                                                                                </v>
      </c>
      <c r="H40" s="244" t="s">
        <v>213</v>
      </c>
      <c r="I40" s="246">
        <v>762139.54599999997</v>
      </c>
      <c r="J40" s="246">
        <f>+'Prilog 2'!I81</f>
        <v>751725.21679999994</v>
      </c>
      <c r="K40" s="246">
        <f t="shared" si="0"/>
        <v>-10414.329200000037</v>
      </c>
    </row>
    <row r="41" spans="2:11">
      <c r="J41" s="353"/>
      <c r="K41" s="353"/>
    </row>
    <row r="42" spans="2:11">
      <c r="B42" s="532" t="s">
        <v>269</v>
      </c>
      <c r="C42" s="532"/>
      <c r="D42" s="532"/>
      <c r="E42" s="532"/>
      <c r="F42" s="527" t="s">
        <v>270</v>
      </c>
      <c r="G42" s="527" t="s">
        <v>271</v>
      </c>
      <c r="H42" s="527" t="s">
        <v>272</v>
      </c>
      <c r="I42" s="527" t="s">
        <v>273</v>
      </c>
      <c r="J42" s="353"/>
      <c r="K42" s="353"/>
    </row>
    <row r="43" spans="2:11">
      <c r="B43" s="532"/>
      <c r="C43" s="532"/>
      <c r="D43" s="532"/>
      <c r="E43" s="532"/>
      <c r="F43" s="527"/>
      <c r="G43" s="527"/>
      <c r="H43" s="527"/>
      <c r="I43" s="527"/>
      <c r="K43" s="353"/>
    </row>
    <row r="44" spans="2:11" ht="25.5" customHeight="1">
      <c r="B44" s="532"/>
      <c r="C44" s="532"/>
      <c r="D44" s="532"/>
      <c r="E44" s="532"/>
      <c r="F44" s="527"/>
      <c r="G44" s="527"/>
      <c r="H44" s="527"/>
      <c r="I44" s="527"/>
    </row>
    <row r="45" spans="2:11">
      <c r="B45" s="529"/>
      <c r="C45" s="530"/>
      <c r="D45" s="530"/>
      <c r="E45" s="531"/>
      <c r="F45" s="354"/>
      <c r="G45" s="354"/>
      <c r="H45" s="290"/>
      <c r="I45" s="290"/>
    </row>
    <row r="46" spans="2:11">
      <c r="B46" s="529"/>
      <c r="C46" s="530"/>
      <c r="D46" s="530"/>
      <c r="E46" s="531"/>
      <c r="F46" s="354"/>
      <c r="G46" s="354"/>
      <c r="H46" s="290"/>
    </row>
    <row r="48" spans="2:11">
      <c r="B48" s="355" t="str">
        <f>' Prilog 1'!A36</f>
        <v>Datum izvještaja: 30.06.2025.g.</v>
      </c>
      <c r="J48" s="355" t="s">
        <v>173</v>
      </c>
    </row>
    <row r="49" spans="2:12">
      <c r="B49" s="355" t="s">
        <v>200</v>
      </c>
      <c r="H49" s="355"/>
    </row>
    <row r="50" spans="2:12">
      <c r="J50" s="355" t="str">
        <f>+' Prilog 1'!C39</f>
        <v>Nedim Vilogorac dipl. oec.</v>
      </c>
    </row>
    <row r="51" spans="2:12">
      <c r="B51" s="355" t="str">
        <f>+' Prilog 1'!A39</f>
        <v>Elvira Žilić dipl.ecc</v>
      </c>
      <c r="H51" s="355"/>
    </row>
    <row r="53" spans="2:12">
      <c r="F53" s="276"/>
      <c r="G53" s="276"/>
      <c r="H53" s="276"/>
      <c r="I53" s="276"/>
      <c r="J53" s="276"/>
      <c r="K53" s="276"/>
      <c r="L53" s="276"/>
    </row>
    <row r="54" spans="2:12">
      <c r="B54" s="355" t="s">
        <v>289</v>
      </c>
      <c r="F54" s="276"/>
      <c r="G54" s="276"/>
      <c r="H54" s="276"/>
      <c r="I54" s="276"/>
      <c r="J54" s="276"/>
      <c r="K54" s="276"/>
      <c r="L54" s="276"/>
    </row>
    <row r="55" spans="2:12">
      <c r="B55" s="528" t="s">
        <v>202</v>
      </c>
      <c r="C55" s="528"/>
      <c r="D55" s="528"/>
      <c r="E55" s="528"/>
      <c r="F55" s="276"/>
      <c r="G55" s="276"/>
      <c r="H55" s="276"/>
      <c r="I55" s="276"/>
      <c r="J55" s="276"/>
      <c r="K55" s="276"/>
      <c r="L55" s="276"/>
    </row>
    <row r="56" spans="2:12">
      <c r="B56" s="528" t="s">
        <v>201</v>
      </c>
      <c r="C56" s="528"/>
      <c r="D56" s="528"/>
      <c r="E56" s="528"/>
      <c r="F56" s="276"/>
      <c r="G56" s="276"/>
      <c r="H56" s="276"/>
      <c r="I56" s="276"/>
      <c r="J56" s="276"/>
      <c r="K56" s="276"/>
      <c r="L56" s="276"/>
    </row>
    <row r="57" spans="2:12">
      <c r="B57" s="528" t="s">
        <v>203</v>
      </c>
      <c r="C57" s="528"/>
      <c r="D57" s="528"/>
      <c r="E57" s="528"/>
      <c r="F57" s="276"/>
      <c r="G57" s="276"/>
      <c r="H57" s="276"/>
      <c r="I57" s="276"/>
      <c r="J57" s="276"/>
      <c r="K57" s="276"/>
      <c r="L57" s="276"/>
    </row>
    <row r="58" spans="2:12">
      <c r="B58" s="528" t="s">
        <v>204</v>
      </c>
      <c r="C58" s="528"/>
      <c r="D58" s="528"/>
      <c r="E58" s="528"/>
      <c r="F58" s="276"/>
      <c r="G58" s="276"/>
      <c r="H58" s="276"/>
      <c r="I58" s="276"/>
      <c r="J58" s="276"/>
      <c r="K58" s="276"/>
      <c r="L58" s="276"/>
    </row>
    <row r="59" spans="2:12">
      <c r="B59" s="528" t="s">
        <v>205</v>
      </c>
      <c r="C59" s="528"/>
      <c r="D59" s="528"/>
      <c r="E59" s="528"/>
      <c r="F59" s="276"/>
      <c r="G59" s="276"/>
      <c r="H59" s="276"/>
      <c r="I59" s="276"/>
      <c r="J59" s="276"/>
      <c r="K59" s="276"/>
      <c r="L59" s="276"/>
    </row>
    <row r="60" spans="2:12">
      <c r="B60" s="528" t="s">
        <v>206</v>
      </c>
      <c r="C60" s="528"/>
      <c r="D60" s="528"/>
      <c r="E60" s="528"/>
      <c r="F60" s="276"/>
      <c r="G60" s="276"/>
      <c r="H60" s="276"/>
      <c r="I60" s="276"/>
      <c r="J60" s="276"/>
      <c r="K60" s="276"/>
      <c r="L60" s="276"/>
    </row>
    <row r="61" spans="2:12">
      <c r="B61" s="528" t="s">
        <v>207</v>
      </c>
      <c r="C61" s="528"/>
      <c r="D61" s="528"/>
      <c r="E61" s="528"/>
      <c r="F61" s="276"/>
      <c r="G61" s="276"/>
      <c r="H61" s="276"/>
      <c r="I61" s="276"/>
      <c r="J61" s="276"/>
      <c r="K61" s="276"/>
      <c r="L61" s="276"/>
    </row>
    <row r="62" spans="2:12">
      <c r="B62" s="528" t="s">
        <v>208</v>
      </c>
      <c r="C62" s="528"/>
      <c r="D62" s="528"/>
      <c r="E62" s="528"/>
      <c r="F62" s="276"/>
      <c r="G62" s="276"/>
      <c r="H62" s="276"/>
      <c r="I62" s="276"/>
      <c r="J62" s="276"/>
      <c r="K62" s="276"/>
      <c r="L62" s="276"/>
    </row>
    <row r="63" spans="2:12">
      <c r="B63" s="528" t="s">
        <v>209</v>
      </c>
      <c r="C63" s="528"/>
      <c r="D63" s="528"/>
      <c r="E63" s="528"/>
      <c r="F63" s="276"/>
      <c r="G63" s="276"/>
      <c r="H63" s="276"/>
      <c r="I63" s="276"/>
      <c r="J63" s="276"/>
      <c r="K63" s="276"/>
      <c r="L63" s="276"/>
    </row>
    <row r="64" spans="2:12" ht="25.5" customHeight="1">
      <c r="B64" s="528" t="s">
        <v>210</v>
      </c>
      <c r="C64" s="528"/>
      <c r="D64" s="528"/>
      <c r="E64" s="528"/>
      <c r="F64" s="276"/>
      <c r="G64" s="276"/>
      <c r="H64" s="276"/>
      <c r="I64" s="276"/>
      <c r="J64" s="276"/>
      <c r="K64" s="276"/>
      <c r="L64" s="276"/>
    </row>
    <row r="65" spans="2:12" ht="25.5" customHeight="1">
      <c r="B65" s="528" t="s">
        <v>213</v>
      </c>
      <c r="C65" s="528"/>
      <c r="D65" s="528"/>
      <c r="E65" s="528"/>
      <c r="F65" s="276"/>
      <c r="G65" s="276"/>
      <c r="H65" s="276"/>
      <c r="I65" s="276"/>
      <c r="J65" s="276"/>
      <c r="K65" s="276"/>
      <c r="L65" s="276"/>
    </row>
    <row r="66" spans="2:12" ht="25.5" customHeight="1">
      <c r="B66" s="528" t="s">
        <v>211</v>
      </c>
      <c r="C66" s="528"/>
      <c r="D66" s="528"/>
      <c r="E66" s="528"/>
      <c r="F66" s="276"/>
      <c r="G66" s="276"/>
      <c r="H66" s="276"/>
      <c r="I66" s="276"/>
      <c r="J66" s="276"/>
      <c r="K66" s="276"/>
      <c r="L66" s="276"/>
    </row>
    <row r="67" spans="2:12" ht="25.5" customHeight="1">
      <c r="B67" s="528" t="s">
        <v>212</v>
      </c>
      <c r="C67" s="528"/>
      <c r="D67" s="528"/>
      <c r="E67" s="528"/>
      <c r="F67" s="276"/>
      <c r="G67" s="276"/>
      <c r="H67" s="276"/>
      <c r="I67" s="276"/>
      <c r="J67" s="276"/>
      <c r="K67" s="276"/>
      <c r="L67" s="276"/>
    </row>
    <row r="68" spans="2:12">
      <c r="F68" s="276"/>
      <c r="G68" s="276"/>
      <c r="H68" s="276"/>
      <c r="I68" s="276"/>
      <c r="J68" s="276"/>
      <c r="K68" s="276"/>
      <c r="L68" s="276"/>
    </row>
    <row r="69" spans="2:12">
      <c r="F69" s="276"/>
      <c r="G69" s="276"/>
      <c r="H69" s="276"/>
      <c r="I69" s="276"/>
      <c r="J69" s="276"/>
      <c r="K69" s="276"/>
      <c r="L69" s="276"/>
    </row>
    <row r="70" spans="2:12">
      <c r="F70" s="276"/>
      <c r="G70" s="276"/>
      <c r="H70" s="276"/>
      <c r="I70" s="276"/>
      <c r="J70" s="276"/>
      <c r="K70" s="276"/>
      <c r="L70" s="276"/>
    </row>
  </sheetData>
  <mergeCells count="29">
    <mergeCell ref="B65:E65"/>
    <mergeCell ref="B66:E66"/>
    <mergeCell ref="B67:E67"/>
    <mergeCell ref="K12:K14"/>
    <mergeCell ref="B42:E44"/>
    <mergeCell ref="F42:F44"/>
    <mergeCell ref="G42:G44"/>
    <mergeCell ref="H42:H44"/>
    <mergeCell ref="I42:I44"/>
    <mergeCell ref="B45:E45"/>
    <mergeCell ref="B59:E59"/>
    <mergeCell ref="B60:E60"/>
    <mergeCell ref="B61:E61"/>
    <mergeCell ref="B62:E62"/>
    <mergeCell ref="B63:E63"/>
    <mergeCell ref="B64:E64"/>
    <mergeCell ref="B58:E58"/>
    <mergeCell ref="B46:E46"/>
    <mergeCell ref="B12:E14"/>
    <mergeCell ref="B55:E55"/>
    <mergeCell ref="B56:E56"/>
    <mergeCell ref="B57:E57"/>
    <mergeCell ref="F3:G3"/>
    <mergeCell ref="B8:K9"/>
    <mergeCell ref="H12:H14"/>
    <mergeCell ref="I12:I14"/>
    <mergeCell ref="J12:J14"/>
    <mergeCell ref="F12:F14"/>
    <mergeCell ref="G12:G14"/>
  </mergeCells>
  <pageMargins left="0.7" right="0.7" top="0.75" bottom="0.75" header="0.3" footer="0.3"/>
  <pageSetup paperSize="9" scale="70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V25"/>
  <sheetViews>
    <sheetView zoomScaleNormal="100" workbookViewId="0">
      <selection sqref="A1:E24"/>
    </sheetView>
  </sheetViews>
  <sheetFormatPr defaultRowHeight="12.75"/>
  <cols>
    <col min="1" max="1" width="41.85546875" style="2" customWidth="1"/>
    <col min="2" max="3" width="18.140625" style="2" customWidth="1"/>
    <col min="4" max="4" width="18.5703125" style="2" customWidth="1"/>
    <col min="5" max="5" width="19.5703125" style="2" customWidth="1"/>
    <col min="6" max="6" width="9.140625" style="2"/>
    <col min="7" max="7" width="12.42578125" style="2" customWidth="1"/>
    <col min="8" max="16384" width="9.140625" style="2"/>
  </cols>
  <sheetData>
    <row r="1" spans="1:7">
      <c r="A1" s="534" t="s">
        <v>24</v>
      </c>
      <c r="B1" s="534"/>
      <c r="C1" s="36" t="str">
        <f>'Prilog 2'!D1</f>
        <v>ZIF "FORTUNA FOND" d.d.</v>
      </c>
      <c r="D1" s="5"/>
      <c r="E1" s="142" t="s">
        <v>301</v>
      </c>
    </row>
    <row r="2" spans="1:7">
      <c r="A2" s="534" t="s">
        <v>25</v>
      </c>
      <c r="B2" s="534"/>
      <c r="C2" s="36" t="str">
        <f>'Prilog 2'!D2</f>
        <v>ZJP-031-03</v>
      </c>
      <c r="D2" s="5"/>
    </row>
    <row r="3" spans="1:7">
      <c r="A3" s="534" t="s">
        <v>26</v>
      </c>
      <c r="B3" s="534"/>
      <c r="C3" s="36" t="str">
        <f>'Prilog 2'!D3</f>
        <v>LILIUM ASSET MANAGEMENT d.o.o. Sarajevo</v>
      </c>
      <c r="D3" s="5"/>
    </row>
    <row r="4" spans="1:7">
      <c r="A4" s="534" t="s">
        <v>27</v>
      </c>
      <c r="B4" s="534"/>
      <c r="C4" s="36"/>
      <c r="D4" s="5"/>
    </row>
    <row r="5" spans="1:7">
      <c r="A5" s="534" t="s">
        <v>28</v>
      </c>
      <c r="B5" s="534"/>
      <c r="C5" s="36" t="str">
        <f>'Prilog 2'!D5</f>
        <v>4201337670008</v>
      </c>
      <c r="D5" s="5"/>
    </row>
    <row r="6" spans="1:7">
      <c r="A6" s="534" t="s">
        <v>29</v>
      </c>
      <c r="B6" s="534"/>
      <c r="C6" s="36" t="str">
        <f>'Prilog 2'!D6</f>
        <v>4263012890007</v>
      </c>
      <c r="D6" s="5"/>
    </row>
    <row r="8" spans="1:7">
      <c r="A8" s="473" t="s">
        <v>479</v>
      </c>
      <c r="B8" s="533"/>
      <c r="C8" s="533"/>
      <c r="D8" s="533"/>
      <c r="E8" s="533"/>
    </row>
    <row r="9" spans="1:7">
      <c r="A9" s="533"/>
      <c r="B9" s="533"/>
      <c r="C9" s="533"/>
      <c r="D9" s="533"/>
      <c r="E9" s="533"/>
    </row>
    <row r="13" spans="1:7" ht="25.5">
      <c r="A13" s="8" t="s">
        <v>75</v>
      </c>
      <c r="B13" s="8" t="s">
        <v>76</v>
      </c>
      <c r="C13" s="6" t="s">
        <v>77</v>
      </c>
      <c r="D13" s="8" t="s">
        <v>79</v>
      </c>
      <c r="E13" s="6" t="s">
        <v>80</v>
      </c>
    </row>
    <row r="14" spans="1:7" s="20" customFormat="1" ht="11.25">
      <c r="A14" s="18">
        <v>1</v>
      </c>
      <c r="B14" s="18">
        <v>2</v>
      </c>
      <c r="C14" s="19">
        <v>3</v>
      </c>
      <c r="D14" s="18">
        <v>4</v>
      </c>
      <c r="E14" s="19" t="s">
        <v>81</v>
      </c>
    </row>
    <row r="15" spans="1:7">
      <c r="A15" s="256" t="s">
        <v>462</v>
      </c>
      <c r="B15" s="256">
        <v>0.55000000000000004</v>
      </c>
      <c r="C15" s="300">
        <f>+B15/B18</f>
        <v>6.2103041592439421E-6</v>
      </c>
      <c r="D15" s="300">
        <v>0</v>
      </c>
      <c r="E15" s="329">
        <f>+D15/B15</f>
        <v>0</v>
      </c>
      <c r="G15" s="31"/>
    </row>
    <row r="16" spans="1:7">
      <c r="A16" s="256" t="s">
        <v>469</v>
      </c>
      <c r="B16" s="328">
        <f>863.5+535.5+87162.94</f>
        <v>88561.94</v>
      </c>
      <c r="C16" s="300">
        <f>+B16/B18</f>
        <v>0.99999378969584074</v>
      </c>
      <c r="D16" s="300">
        <f>0.73+31.3+32.25+612.41</f>
        <v>676.68999999999994</v>
      </c>
      <c r="E16" s="329">
        <f>+D16/B16</f>
        <v>7.6408669457782869E-3</v>
      </c>
      <c r="G16" s="31"/>
    </row>
    <row r="17" spans="1:48">
      <c r="A17" s="256" t="s">
        <v>83</v>
      </c>
      <c r="B17" s="256" t="s">
        <v>83</v>
      </c>
      <c r="C17" s="300"/>
      <c r="D17" s="256" t="s">
        <v>83</v>
      </c>
      <c r="E17" s="256" t="s">
        <v>83</v>
      </c>
      <c r="G17" s="118"/>
    </row>
    <row r="18" spans="1:48" s="38" customFormat="1" ht="17.25" customHeight="1">
      <c r="A18" s="32" t="s">
        <v>78</v>
      </c>
      <c r="B18" s="33">
        <f>SUM(B15:B17)</f>
        <v>88562.49</v>
      </c>
      <c r="C18" s="33"/>
      <c r="D18" s="33">
        <f>SUM(D15:D17)</f>
        <v>676.68999999999994</v>
      </c>
      <c r="E18" s="34"/>
    </row>
    <row r="19" spans="1:48" s="38" customFormat="1" ht="17.25" customHeight="1">
      <c r="A19" s="2"/>
      <c r="B19" s="2"/>
      <c r="C19" s="2"/>
      <c r="D19" s="2"/>
      <c r="E19" s="2"/>
    </row>
    <row r="20" spans="1:48" s="26" customFormat="1">
      <c r="A20" s="38"/>
      <c r="B20" s="38"/>
      <c r="C20" s="38"/>
      <c r="D20" s="38"/>
      <c r="E20" s="38"/>
      <c r="F20" s="85"/>
      <c r="G20" s="85"/>
      <c r="H20" s="85"/>
      <c r="I20" s="85"/>
      <c r="J20" s="85"/>
      <c r="K20" s="7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68"/>
    </row>
    <row r="21" spans="1:48" s="26" customFormat="1">
      <c r="A21" s="154" t="str">
        <f>' Prilog 1'!A36</f>
        <v>Datum izvještaja: 30.06.2025.g.</v>
      </c>
      <c r="B21" s="38"/>
      <c r="C21" s="37"/>
      <c r="D21" s="38"/>
      <c r="E21" s="37"/>
      <c r="F21" s="85"/>
      <c r="G21" s="85"/>
      <c r="H21" s="85"/>
      <c r="I21" s="85"/>
      <c r="J21" s="85"/>
      <c r="K21" s="7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68"/>
    </row>
    <row r="22" spans="1:48" s="26" customFormat="1">
      <c r="A22" s="117" t="s">
        <v>228</v>
      </c>
      <c r="B22"/>
      <c r="C22" s="101" t="s">
        <v>173</v>
      </c>
      <c r="D22" s="85"/>
      <c r="E22" s="85"/>
      <c r="F22" s="85"/>
      <c r="G22" s="85"/>
      <c r="H22" s="85"/>
      <c r="I22" s="85"/>
      <c r="J22" s="85"/>
      <c r="K22" s="7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68"/>
    </row>
    <row r="23" spans="1:48" s="38" customFormat="1" ht="17.25" customHeight="1">
      <c r="A23"/>
      <c r="B23"/>
      <c r="C23"/>
      <c r="D23" s="85"/>
      <c r="E23" s="85"/>
    </row>
    <row r="24" spans="1:48">
      <c r="A24" s="101" t="str">
        <f>' Prilog 1'!A39</f>
        <v>Elvira Žilić dipl.ecc</v>
      </c>
      <c r="B24"/>
      <c r="C24" s="101" t="s">
        <v>374</v>
      </c>
      <c r="D24" s="85"/>
      <c r="E24" s="85"/>
    </row>
    <row r="25" spans="1:48">
      <c r="A25" s="38"/>
      <c r="B25" s="39"/>
      <c r="C25" s="39"/>
      <c r="D25" s="38"/>
      <c r="E25" s="38"/>
    </row>
  </sheetData>
  <mergeCells count="7">
    <mergeCell ref="A8:E9"/>
    <mergeCell ref="A1:B1"/>
    <mergeCell ref="A2:B2"/>
    <mergeCell ref="A3:B3"/>
    <mergeCell ref="A4:B4"/>
    <mergeCell ref="A5:B5"/>
    <mergeCell ref="A6:B6"/>
  </mergeCells>
  <phoneticPr fontId="12" type="noConversion"/>
  <pageMargins left="0.75" right="0.75" top="1" bottom="1" header="0.5" footer="0.5"/>
  <pageSetup paperSize="9" scale="7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0 D A A B Q S w M E F A A C A A g A / E 5 U V o L q O U e q A A A A / Q A A A B I A H A B D b 2 5 m a W c v U G F j a 2 F n Z S 5 4 b W w g o h g A K K A U A A A A A A A A A A A A A A A A A A A A A A A A A A A A h c / B C o I w H M f x V 5 H d t 6 k T E v k 7 q a 4 K Q R B d 1 1 o 6 0 h l u p u / W o U f q F R L K 6 t b 1 y + f w + z 1 u d 8 j G p v a u q r O 6 N S k K i I 8 8 Z W R 7 1 K Z M U e 9 O O E Y Z h 4 2 Q Z 1 E q b 8 L G J q M 9 p q h y 7 p J Q O g w D G R h p u 5 K G v h / Q f Z F v Z a U a g T 5 Y / 8 d Y G + u E k Q p x 2 L 3 G 8 J A w R i L G F i S K A 6 B z h k K b L w m n x c Q H + h N h 3 d e u 7 x Q / W J w L Z / B q C X R u Q N 9 X + B N Q S w M E F A A C A A g A / E 5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O V F Y l A U l 0 c Q A A A J A A A A A T A B w A R m 9 y b X V s Y X M v U 2 V j d G l v b j E u b S C i G A A o o B Q A A A A A A A A A A A A A A A A A A A A A A A A A A A A r T k 0 u y c z P U w i G 0 I b W v F y 8 X M U Z i U W p K Q r K S k 6 Z V X m Z x Q o F O Y l 5 C q H B j p 4 u S g q 2 C j m p J b x c C k A Q n F 9 a l J w K F H H L z 0 l J L d J z y 8 x J L d Z Q c r a K C S 1 O L S q O S c s v K i n N S 4 x x S S 3 O L s k v i M E 0 T Z O X K z M P 2 T B r A F B L A Q I t A B Q A A g A I A P x O V F a C 6 j l H q g A A A P 0 A A A A S A A A A A A A A A A A A A A A A A A A A A A B D b 2 5 m a W c v U G F j a 2 F n Z S 5 4 b W x Q S w E C L Q A U A A I A C A D 8 T l R W D 8 r p q 6 Q A A A D p A A A A E w A A A A A A A A A A A A A A A A D 2 A A A A W 0 N v b n R l b n R f V H l w Z X N d L n h t b F B L A Q I t A B Q A A g A I A P x O V F Y l A U l 0 c Q A A A J A A A A A T A A A A A A A A A A A A A A A A A O c B A A B G b 3 J t d W x h c y 9 T Z W N 0 a W 9 u M S 5 t U E s F B g A A A A A D A A M A w g A A A K U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o L A A A A A A A A G A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a X p u a X M l M j B w b G F u J T I w V V N B S U Q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M i I C 8 + P E V u d H J 5 I F R 5 c G U 9 I k Z p b G x F c n J v c k N v d W 5 0 I i B W Y W x 1 Z T 0 i b D A i I C 8 + P E V u d H J 5 I F R 5 c G U 9 I k Z p b G x D b 2 x 1 b W 5 U e X B l c y I g V m F s d W U 9 I n N C Z 1 l I Q n d j R y I g L z 4 8 R W 5 0 c n k g V H l w Z T 0 i R m l s b E N v b H V t b k 5 h b W V z I i B W Y W x 1 Z T 0 i c 1 s m c X V v d D t D b 2 5 0 Z W 5 0 J n F 1 b 3 Q 7 L C Z x d W 9 0 O 0 5 h b W U m c X V v d D s s J n F 1 b 3 Q 7 R X h 0 Z W 5 z a W 9 u J n F 1 b 3 Q 7 L C Z x d W 9 0 O 0 R h d G U g Y W N j Z X N z Z W Q m c X V v d D s s J n F 1 b 3 Q 7 R G F 0 Z S B t b 2 R p Z m l l Z C Z x d W 9 0 O y w m c X V v d D t E Y X R l I G N y Z W F 0 Z W Q m c X V v d D s s J n F 1 b 3 Q 7 R m 9 s Z G V y I F B h d G g m c X V v d D t d I i A v P j x F b n R y e S B U e X B l P S J G a W x s R X J y b 3 J D b 2 R l I i B W Y W x 1 Z T 0 i c 1 V u a 2 5 v d 2 4 i I C 8 + P E V u d H J 5 I F R 5 c G U 9 I k Z p b G x M Y X N 0 V X B k Y X R l Z C I g V m F s d W U 9 I m Q y M D I z L T A y L T E 1 V D E 1 O j E 2 O j M 1 L j g w O T I 5 N T d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y Z x d W 9 0 O 0 Z v b G R l c i B Q Y X R o J n F 1 b 3 Q 7 L C Z x d W 9 0 O 0 5 h b W U m c X V v d D t d L C Z x d W 9 0 O 3 F 1 Z X J 5 U m V s Y X R p b 2 5 z a G l w c y Z x d W 9 0 O z p b X S w m c X V v d D t j b 2 x 1 b W 5 J Z G V u d G l 0 a W V z J n F 1 b 3 Q 7 O l s m c X V v d D t T Z W N 0 a W 9 u M S 9 C a X p u a X M g c G x h b i B V U 0 F J R C 9 T b 3 V y Y 2 U u e 0 N v b n R l b n Q s M H 0 m c X V v d D s s J n F 1 b 3 Q 7 U 2 V j d G l v b j E v Q m l 6 b m l z I H B s Y W 4 g V V N B S U Q v U 2 9 1 c m N l L n t O Y W 1 l L D F 9 J n F 1 b 3 Q 7 L C Z x d W 9 0 O 1 N l Y 3 R p b 2 4 x L 0 J p e m 5 p c y B w b G F u I F V T Q U l E L 1 N v d X J j Z S 5 7 R X h 0 Z W 5 z a W 9 u L D J 9 J n F 1 b 3 Q 7 L C Z x d W 9 0 O 1 N l Y 3 R p b 2 4 x L 0 J p e m 5 p c y B w b G F u I F V T Q U l E L 1 N v d X J j Z S 5 7 R G F 0 Z S B h Y 2 N l c 3 N l Z C w z f S Z x d W 9 0 O y w m c X V v d D t T Z W N 0 a W 9 u M S 9 C a X p u a X M g c G x h b i B V U 0 F J R C 9 T b 3 V y Y 2 U u e 0 R h d G U g b W 9 k a W Z p Z W Q s N H 0 m c X V v d D s s J n F 1 b 3 Q 7 U 2 V j d G l v b j E v Q m l 6 b m l z I H B s Y W 4 g V V N B S U Q v U 2 9 1 c m N l L n t E Y X R l I G N y Z W F 0 Z W Q s N X 0 m c X V v d D s s J n F 1 b 3 Q 7 U 2 V j d G l v b j E v Q m l 6 b m l z I H B s Y W 4 g V V N B S U Q v U 2 9 1 c m N l L n t G b 2 x k Z X I g U G F 0 a C w 3 f S Z x d W 9 0 O 1 0 s J n F 1 b 3 Q 7 Q 2 9 s d W 1 u Q 2 9 1 b n Q m c X V v d D s 6 N y w m c X V v d D t L Z X l D b 2 x 1 b W 5 O Y W 1 l c y Z x d W 9 0 O z p b J n F 1 b 3 Q 7 R m 9 s Z G V y I F B h d G g m c X V v d D s s J n F 1 b 3 Q 7 T m F t Z S Z x d W 9 0 O 1 0 s J n F 1 b 3 Q 7 Q 2 9 s d W 1 u S W R l b n R p d G l l c y Z x d W 9 0 O z p b J n F 1 b 3 Q 7 U 2 V j d G l v b j E v Q m l 6 b m l z I H B s Y W 4 g V V N B S U Q v U 2 9 1 c m N l L n t D b 2 5 0 Z W 5 0 L D B 9 J n F 1 b 3 Q 7 L C Z x d W 9 0 O 1 N l Y 3 R p b 2 4 x L 0 J p e m 5 p c y B w b G F u I F V T Q U l E L 1 N v d X J j Z S 5 7 T m F t Z S w x f S Z x d W 9 0 O y w m c X V v d D t T Z W N 0 a W 9 u M S 9 C a X p u a X M g c G x h b i B V U 0 F J R C 9 T b 3 V y Y 2 U u e 0 V 4 d G V u c 2 l v b i w y f S Z x d W 9 0 O y w m c X V v d D t T Z W N 0 a W 9 u M S 9 C a X p u a X M g c G x h b i B V U 0 F J R C 9 T b 3 V y Y 2 U u e 0 R h d G U g Y W N j Z X N z Z W Q s M 3 0 m c X V v d D s s J n F 1 b 3 Q 7 U 2 V j d G l v b j E v Q m l 6 b m l z I H B s Y W 4 g V V N B S U Q v U 2 9 1 c m N l L n t E Y X R l I G 1 v Z G l m a W V k L D R 9 J n F 1 b 3 Q 7 L C Z x d W 9 0 O 1 N l Y 3 R p b 2 4 x L 0 J p e m 5 p c y B w b G F u I F V T Q U l E L 1 N v d X J j Z S 5 7 R G F 0 Z S B j c m V h d G V k L D V 9 J n F 1 b 3 Q 7 L C Z x d W 9 0 O 1 N l Y 3 R p b 2 4 x L 0 J p e m 5 p c y B w b G F u I F V T Q U l E L 1 N v d X J j Z S 5 7 R m 9 s Z G V y I F B h d G g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J p e m 5 p c y U y M H B s Y W 4 l M j B V U 0 F J R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F n g J j h h x 0 O 2 8 L 9 7 n i h 0 y w A A A A A C A A A A A A A D Z g A A w A A A A B A A A A B E 7 o 9 m o C 8 b r V V Y K r q 4 t T l b A A A A A A S A A A C g A A A A E A A A A O 0 o W z x A 5 E C M 3 A y X P g v 1 R q R Q A A A A M k g p U z R D h Y r O M A k u H V r f + H m / N n c l 8 b T E X 5 N A D k T V 0 I b u m g z g U k o n B J 9 Z K K n / P 3 u a F v u c w f / N T T N y r H M r y / y t r 9 v N c W N a 6 v b V m 3 T l s R e o Y X o U A A A A y K Q E T S B m M W m B u Q T N 7 4 p / v X R B c Q o = < / D a t a M a s h u p > 
</file>

<file path=customXml/itemProps1.xml><?xml version="1.0" encoding="utf-8"?>
<ds:datastoreItem xmlns:ds="http://schemas.openxmlformats.org/officeDocument/2006/customXml" ds:itemID="{651C26D7-F486-4A35-9B05-90B46CFD5F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 Prilog 1</vt:lpstr>
      <vt:lpstr>Prilog 2</vt:lpstr>
      <vt:lpstr>Prilog 3</vt:lpstr>
      <vt:lpstr> Prilog 3a</vt:lpstr>
      <vt:lpstr>Prilog 4</vt:lpstr>
      <vt:lpstr>Prilog 5</vt:lpstr>
      <vt:lpstr>Prilog 5a</vt:lpstr>
      <vt:lpstr>Prilog 5b</vt:lpstr>
      <vt:lpstr>Prilog 5c</vt:lpstr>
      <vt:lpstr>Prilog 6</vt:lpstr>
      <vt:lpstr>Prilog 7</vt:lpstr>
      <vt:lpstr>Prilog 8</vt:lpstr>
      <vt:lpstr>' Prilog 1'!Print_Area</vt:lpstr>
      <vt:lpstr>' Prilog 3a'!Print_Area</vt:lpstr>
      <vt:lpstr>'Prilog 2'!Print_Area</vt:lpstr>
      <vt:lpstr>'Prilog 3'!Print_Area</vt:lpstr>
      <vt:lpstr>'Prilog 4'!Print_Area</vt:lpstr>
      <vt:lpstr>'Prilog 5'!Print_Area</vt:lpstr>
      <vt:lpstr>'Prilog 5a'!Print_Area</vt:lpstr>
      <vt:lpstr>'Prilog 5b'!Print_Area</vt:lpstr>
      <vt:lpstr>'Prilog 5c'!Print_Area</vt:lpstr>
      <vt:lpstr>'Prilog 6'!Print_Area</vt:lpstr>
      <vt:lpstr>'Prilog 7'!Print_Area</vt:lpstr>
      <vt:lpstr>'Prilog 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safijaz</dc:creator>
  <cp:lastModifiedBy>UserM</cp:lastModifiedBy>
  <cp:lastPrinted>2025-07-21T11:35:41Z</cp:lastPrinted>
  <dcterms:created xsi:type="dcterms:W3CDTF">2010-11-04T08:54:48Z</dcterms:created>
  <dcterms:modified xsi:type="dcterms:W3CDTF">2025-07-21T11:40:36Z</dcterms:modified>
</cp:coreProperties>
</file>