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csrv-ilirika\ZVANICNI DOKUMENTI2\ZIF FORTUNA FOND\NVI ZIF Fortuna\NVI 2024\polugodišnji\"/>
    </mc:Choice>
  </mc:AlternateContent>
  <bookViews>
    <workbookView xWindow="11880" yWindow="105" windowWidth="17250" windowHeight="15525" tabRatio="678" activeTab="11"/>
  </bookViews>
  <sheets>
    <sheet name=" Prilog 1" sheetId="10" r:id="rId1"/>
    <sheet name="Prilog 2" sheetId="11" r:id="rId2"/>
    <sheet name="Prilog 3" sheetId="15" r:id="rId3"/>
    <sheet name=" Prilog 3a" sheetId="1" r:id="rId4"/>
    <sheet name="Prilog 4" sheetId="7" r:id="rId5"/>
    <sheet name="Prilog 5" sheetId="6" r:id="rId6"/>
    <sheet name="Prilog 5a" sheetId="16" r:id="rId7"/>
    <sheet name="Prilog 5b" sheetId="22" r:id="rId8"/>
    <sheet name="Prilog 5c" sheetId="12" r:id="rId9"/>
    <sheet name="Prilog 6" sheetId="8" r:id="rId10"/>
    <sheet name="Prilog 7" sheetId="21" r:id="rId11"/>
    <sheet name="Prilog 8" sheetId="20" r:id="rId12"/>
  </sheets>
  <definedNames>
    <definedName name="OLE_LINK1" localSheetId="3">' Prilog 3a'!#REF!</definedName>
    <definedName name="_xlnm.Print_Area" localSheetId="3">' Prilog 3a'!$A$1:$R$42</definedName>
    <definedName name="_xlnm.Print_Area" localSheetId="1">'Prilog 2'!$A$1:$N$160</definedName>
    <definedName name="_xlnm.Print_Area" localSheetId="4">'Prilog 4'!$A$1:$D$37</definedName>
    <definedName name="_xlnm.Print_Area" localSheetId="5">'Prilog 5'!$A$1:$P$65</definedName>
    <definedName name="_xlnm.Print_Area" localSheetId="8">'Prilog 5c'!$A$1:$E$27</definedName>
    <definedName name="_xlnm.Print_Area" localSheetId="9">'Prilog 6'!$A$1:$D$39</definedName>
    <definedName name="_xlnm.Print_Area" localSheetId="10">'Prilog 7'!$A$1:$G$37</definedName>
    <definedName name="_xlnm.Print_Area" localSheetId="11">'Prilog 8'!$A$1:$I$44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5" l="1"/>
  <c r="D18" i="15"/>
  <c r="E18" i="15"/>
  <c r="F18" i="15"/>
  <c r="G18" i="15"/>
  <c r="H18" i="15"/>
  <c r="I18" i="15"/>
  <c r="J18" i="15"/>
  <c r="K18" i="15"/>
  <c r="L18" i="15"/>
  <c r="M18" i="15"/>
  <c r="N18" i="15"/>
  <c r="P18" i="15"/>
  <c r="B18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P19" i="15"/>
  <c r="Q19" i="15"/>
  <c r="R19" i="15"/>
  <c r="B19" i="15"/>
  <c r="H27" i="1" l="1"/>
  <c r="H31" i="1" l="1"/>
  <c r="H30" i="1"/>
  <c r="C29" i="7" l="1"/>
  <c r="C29" i="8" s="1"/>
  <c r="M17" i="16" l="1"/>
  <c r="D13" i="21" l="1"/>
  <c r="E13" i="21" s="1"/>
  <c r="C13" i="21"/>
  <c r="B13" i="21"/>
  <c r="O14" i="11" l="1"/>
  <c r="B36" i="20" l="1"/>
  <c r="B31" i="21"/>
  <c r="A33" i="8"/>
  <c r="A20" i="12"/>
  <c r="B53" i="22"/>
  <c r="B26" i="16"/>
  <c r="A58" i="6"/>
  <c r="B33" i="7"/>
  <c r="A138" i="11"/>
  <c r="A22" i="15" s="1"/>
  <c r="D17" i="12" l="1"/>
  <c r="B17" i="12"/>
  <c r="G59" i="11" l="1"/>
  <c r="C31" i="8" l="1"/>
  <c r="A36" i="8" l="1"/>
  <c r="A23" i="12"/>
  <c r="A61" i="6"/>
  <c r="A141" i="11"/>
  <c r="E29" i="11" l="1"/>
  <c r="E19" i="20" l="1"/>
  <c r="I14" i="20"/>
  <c r="I15" i="20"/>
  <c r="I16" i="20"/>
  <c r="I17" i="20"/>
  <c r="I18" i="20"/>
  <c r="I19" i="20"/>
  <c r="I13" i="20"/>
  <c r="D19" i="20"/>
  <c r="H14" i="20"/>
  <c r="H15" i="20"/>
  <c r="H16" i="20"/>
  <c r="H17" i="20"/>
  <c r="H18" i="20"/>
  <c r="H19" i="20"/>
  <c r="I20" i="20" l="1"/>
  <c r="G32" i="22" l="1"/>
  <c r="G33" i="22"/>
  <c r="F33" i="22"/>
  <c r="F32" i="22"/>
  <c r="C27" i="7" l="1"/>
  <c r="E25" i="11" l="1"/>
  <c r="G34" i="11" s="1"/>
  <c r="M30" i="6" l="1"/>
  <c r="G84" i="11" l="1"/>
  <c r="M25" i="6" l="1"/>
  <c r="H13" i="20" l="1"/>
  <c r="H20" i="20" s="1"/>
  <c r="I27" i="11" l="1"/>
  <c r="G38" i="11"/>
  <c r="I135" i="11"/>
  <c r="K31" i="22" l="1"/>
  <c r="J31" i="22"/>
  <c r="G49" i="11"/>
  <c r="I136" i="11" s="1"/>
  <c r="F83" i="11"/>
  <c r="F58" i="11"/>
  <c r="F57" i="11"/>
  <c r="F56" i="11"/>
  <c r="F55" i="11"/>
  <c r="F54" i="11"/>
  <c r="F37" i="11"/>
  <c r="F36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14" i="11"/>
  <c r="I28" i="11" l="1"/>
  <c r="I29" i="11"/>
  <c r="J33" i="22" s="1"/>
  <c r="I30" i="11"/>
  <c r="I31" i="11"/>
  <c r="J35" i="22" s="1"/>
  <c r="K35" i="22" s="1"/>
  <c r="I32" i="11"/>
  <c r="I33" i="11"/>
  <c r="I25" i="11"/>
  <c r="J29" i="22" s="1"/>
  <c r="I26" i="11"/>
  <c r="I83" i="11"/>
  <c r="I58" i="11"/>
  <c r="J44" i="22" s="1"/>
  <c r="K44" i="22" s="1"/>
  <c r="I57" i="11"/>
  <c r="J43" i="22" s="1"/>
  <c r="K43" i="22" s="1"/>
  <c r="I56" i="11"/>
  <c r="J42" i="22" s="1"/>
  <c r="K42" i="22" s="1"/>
  <c r="I55" i="11"/>
  <c r="I54" i="11"/>
  <c r="I37" i="11"/>
  <c r="I36" i="11"/>
  <c r="I15" i="11"/>
  <c r="I16" i="11"/>
  <c r="I17" i="11"/>
  <c r="I18" i="11"/>
  <c r="I19" i="11"/>
  <c r="I20" i="11"/>
  <c r="I21" i="11"/>
  <c r="I22" i="11"/>
  <c r="I23" i="11"/>
  <c r="I24" i="11"/>
  <c r="I14" i="11"/>
  <c r="F45" i="22"/>
  <c r="G45" i="22"/>
  <c r="F42" i="22"/>
  <c r="G42" i="22"/>
  <c r="F43" i="22"/>
  <c r="G43" i="22"/>
  <c r="F44" i="22"/>
  <c r="G44" i="22"/>
  <c r="F40" i="22"/>
  <c r="G40" i="22"/>
  <c r="F41" i="22"/>
  <c r="G41" i="22"/>
  <c r="G39" i="22"/>
  <c r="G38" i="22"/>
  <c r="F39" i="22"/>
  <c r="F3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4" i="22"/>
  <c r="G35" i="22"/>
  <c r="G36" i="22"/>
  <c r="G37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4" i="22"/>
  <c r="F35" i="22"/>
  <c r="F36" i="22"/>
  <c r="F37" i="22"/>
  <c r="G18" i="22"/>
  <c r="F18" i="22"/>
  <c r="K27" i="22" l="1"/>
  <c r="J27" i="22"/>
  <c r="K25" i="22"/>
  <c r="J25" i="22"/>
  <c r="K21" i="22"/>
  <c r="J21" i="22"/>
  <c r="K19" i="22"/>
  <c r="J19" i="22"/>
  <c r="K34" i="22"/>
  <c r="J34" i="22"/>
  <c r="K32" i="22"/>
  <c r="J32" i="22"/>
  <c r="K22" i="22"/>
  <c r="J22" i="22"/>
  <c r="K30" i="22"/>
  <c r="J30" i="22"/>
  <c r="I34" i="11"/>
  <c r="J40" i="22"/>
  <c r="K40" i="22" s="1"/>
  <c r="J39" i="22"/>
  <c r="K39" i="22" s="1"/>
  <c r="J38" i="22"/>
  <c r="K38" i="22" s="1"/>
  <c r="K28" i="22"/>
  <c r="J28" i="22"/>
  <c r="J41" i="22"/>
  <c r="K41" i="22" s="1"/>
  <c r="J36" i="22"/>
  <c r="K36" i="22" s="1"/>
  <c r="J45" i="22"/>
  <c r="K45" i="22" s="1"/>
  <c r="J37" i="22"/>
  <c r="K37" i="22" s="1"/>
  <c r="J23" i="22"/>
  <c r="K23" i="22" s="1"/>
  <c r="J26" i="22"/>
  <c r="K26" i="22" s="1"/>
  <c r="J24" i="22"/>
  <c r="K24" i="22" s="1"/>
  <c r="J20" i="22"/>
  <c r="K20" i="22" s="1"/>
  <c r="J18" i="22"/>
  <c r="K18" i="22" s="1"/>
  <c r="K33" i="22"/>
  <c r="K29" i="22"/>
  <c r="F39" i="20" l="1"/>
  <c r="B39" i="20"/>
  <c r="F34" i="21"/>
  <c r="B34" i="21"/>
  <c r="J55" i="22"/>
  <c r="B56" i="22"/>
  <c r="K29" i="16"/>
  <c r="B29" i="16"/>
  <c r="C36" i="7"/>
  <c r="B36" i="7"/>
  <c r="M59" i="11"/>
  <c r="I59" i="11"/>
  <c r="M38" i="11"/>
  <c r="I38" i="11"/>
  <c r="I49" i="11" s="1"/>
  <c r="M34" i="11"/>
  <c r="M49" i="11" s="1"/>
  <c r="M84" i="11"/>
  <c r="L135" i="11" s="1"/>
  <c r="I84" i="11"/>
  <c r="J134" i="11" l="1"/>
  <c r="J135" i="11"/>
  <c r="L134" i="11"/>
  <c r="L136" i="11" s="1"/>
  <c r="J136" i="11" l="1"/>
  <c r="J16" i="11"/>
  <c r="C20" i="8"/>
  <c r="C1" i="7"/>
  <c r="C2" i="7"/>
  <c r="C3" i="7"/>
  <c r="C5" i="7"/>
  <c r="C6" i="7"/>
  <c r="J58" i="11" l="1"/>
  <c r="J56" i="11"/>
  <c r="J54" i="11"/>
  <c r="J36" i="11"/>
  <c r="J18" i="11"/>
  <c r="J20" i="11"/>
  <c r="J22" i="11"/>
  <c r="J24" i="11"/>
  <c r="J26" i="11"/>
  <c r="J28" i="11"/>
  <c r="J31" i="11"/>
  <c r="J33" i="11"/>
  <c r="J83" i="11"/>
  <c r="J57" i="11"/>
  <c r="J55" i="11"/>
  <c r="J37" i="11"/>
  <c r="J17" i="11"/>
  <c r="J19" i="11"/>
  <c r="J21" i="11"/>
  <c r="J23" i="11"/>
  <c r="J25" i="11"/>
  <c r="J27" i="11"/>
  <c r="J29" i="11"/>
  <c r="J30" i="11"/>
  <c r="J32" i="11"/>
  <c r="J15" i="11"/>
  <c r="J14" i="11"/>
  <c r="K135" i="11"/>
  <c r="K134" i="11"/>
  <c r="K136" i="11" l="1"/>
  <c r="E1" i="6"/>
  <c r="E2" i="6"/>
  <c r="E3" i="6"/>
  <c r="E5" i="6"/>
  <c r="E6" i="6"/>
  <c r="C6" i="8"/>
  <c r="C5" i="8"/>
  <c r="C3" i="8"/>
  <c r="C2" i="8"/>
  <c r="C1" i="8"/>
  <c r="C6" i="12"/>
  <c r="C5" i="12"/>
  <c r="C3" i="12"/>
  <c r="C2" i="12"/>
  <c r="C1" i="12"/>
  <c r="D20" i="7" l="1"/>
  <c r="C17" i="12"/>
  <c r="D15" i="7" l="1"/>
  <c r="D22" i="7"/>
  <c r="D18" i="7"/>
  <c r="D24" i="7"/>
  <c r="D16" i="7"/>
  <c r="D25" i="7"/>
  <c r="D21" i="7"/>
  <c r="D17" i="7"/>
  <c r="C28" i="7"/>
  <c r="D26" i="7"/>
  <c r="D14" i="7"/>
  <c r="D27" i="7"/>
  <c r="D23" i="7"/>
  <c r="D19" i="7"/>
  <c r="D28" i="7" l="1"/>
  <c r="C23" i="8" l="1"/>
  <c r="C22" i="8" l="1"/>
  <c r="C28" i="8"/>
  <c r="C30" i="7"/>
</calcChain>
</file>

<file path=xl/sharedStrings.xml><?xml version="1.0" encoding="utf-8"?>
<sst xmlns="http://schemas.openxmlformats.org/spreadsheetml/2006/main" count="991" uniqueCount="484">
  <si>
    <t>1.</t>
  </si>
  <si>
    <t>2.</t>
  </si>
  <si>
    <t>3.</t>
  </si>
  <si>
    <t>4.</t>
  </si>
  <si>
    <t>5.</t>
  </si>
  <si>
    <t>Gotovina i gotovinski ekvivalenti</t>
  </si>
  <si>
    <t>I</t>
  </si>
  <si>
    <t>II</t>
  </si>
  <si>
    <t>IV</t>
  </si>
  <si>
    <t>Naknada depozitaru</t>
  </si>
  <si>
    <t>Naknada za reviziju</t>
  </si>
  <si>
    <t>Naknada za računovodstvo</t>
  </si>
  <si>
    <t xml:space="preserve">Troškovi servisiranja dioničara </t>
  </si>
  <si>
    <t>Ostali troškovi</t>
  </si>
  <si>
    <t>Ukupno troškovi:</t>
  </si>
  <si>
    <t>Vrsta troška</t>
  </si>
  <si>
    <t>Iznos (KM)</t>
  </si>
  <si>
    <t>Udio %</t>
  </si>
  <si>
    <t>Tekuća godina</t>
  </si>
  <si>
    <t>Prethodna godina</t>
  </si>
  <si>
    <t>III</t>
  </si>
  <si>
    <t>Finansijski pokazatelji</t>
  </si>
  <si>
    <t>Isplaćeni iznos investitorima u toku godine</t>
  </si>
  <si>
    <t>Oznaka papira</t>
  </si>
  <si>
    <t xml:space="preserve">Naziv fonda :                                                        </t>
  </si>
  <si>
    <t xml:space="preserve">Registarski broj fonda : </t>
  </si>
  <si>
    <t xml:space="preserve">Naziv društva za upravljanje: </t>
  </si>
  <si>
    <t>Matični broj društva za upravljanje:</t>
  </si>
  <si>
    <t xml:space="preserve">JIB društva za upravljanje: </t>
  </si>
  <si>
    <t>JIB investicionog fonda:</t>
  </si>
  <si>
    <t>Naknada berzi</t>
  </si>
  <si>
    <t>Naknade i troškovi nadzornog odbora</t>
  </si>
  <si>
    <t>Troškovi kupovine i prodaje ulaganja</t>
  </si>
  <si>
    <t>Sadržaj</t>
  </si>
  <si>
    <t>Napomena</t>
  </si>
  <si>
    <t xml:space="preserve">1.Informacije o identitetu Fonda </t>
  </si>
  <si>
    <t>web:</t>
  </si>
  <si>
    <t>punu i skraćenu firmu, adresu sjedišta:</t>
  </si>
  <si>
    <t>broj telefona i telefaksa:</t>
  </si>
  <si>
    <t>e-mail adresu:</t>
  </si>
  <si>
    <t>registarski broj Fonda u registru kod Komisije:</t>
  </si>
  <si>
    <t xml:space="preserve">ime i prezime predsjednika i članova nadzornog odbora Fonda; </t>
  </si>
  <si>
    <t xml:space="preserve">ime i prezime članova odbora za reviziju; </t>
  </si>
  <si>
    <t xml:space="preserve">2. Informacije o Društvu koje upravlja Fondom: </t>
  </si>
  <si>
    <t xml:space="preserve">ime i prezime direktora Fonda; </t>
  </si>
  <si>
    <t xml:space="preserve">Naziv emitenta </t>
  </si>
  <si>
    <t>Ukupan broj emitovanih vp/udjela</t>
  </si>
  <si>
    <t>Nabavna cijena vp/udjela</t>
  </si>
  <si>
    <t>% od NVI fonda</t>
  </si>
  <si>
    <t>Obaveze po osnovu troškova poslovanja</t>
  </si>
  <si>
    <t>NVI po dionici/udjelu fonda</t>
  </si>
  <si>
    <t>IMOVINA FONDA</t>
  </si>
  <si>
    <t>UKUPNO</t>
  </si>
  <si>
    <t>Ostalo</t>
  </si>
  <si>
    <t xml:space="preserve">Stanje na početku perioda </t>
  </si>
  <si>
    <t xml:space="preserve">Transakcije tokom perioda </t>
  </si>
  <si>
    <t xml:space="preserve">Stanje na kraju perioda </t>
  </si>
  <si>
    <t xml:space="preserve"> % učešća kod emitenta</t>
  </si>
  <si>
    <t xml:space="preserve">Jedinična fer vrij.                </t>
  </si>
  <si>
    <t xml:space="preserve">Ukupna fer vrijednost ulaganja </t>
  </si>
  <si>
    <t xml:space="preserve"> % učešća u NVI fonda</t>
  </si>
  <si>
    <t>vrijednost</t>
  </si>
  <si>
    <t xml:space="preserve">količina </t>
  </si>
  <si>
    <t xml:space="preserve">prosječna cijena </t>
  </si>
  <si>
    <t xml:space="preserve">Kupovine </t>
  </si>
  <si>
    <t>Prodaje</t>
  </si>
  <si>
    <t>Simbol</t>
  </si>
  <si>
    <t xml:space="preserve">Opis </t>
  </si>
  <si>
    <t>Vrijednost neto imovine po dionici/udjelu fonda na početku perioda</t>
  </si>
  <si>
    <t>Broj dionica/udjela na početku perioda</t>
  </si>
  <si>
    <t>Vrijednost dionice/udjela na početku perioda</t>
  </si>
  <si>
    <t>Broj dionica/udjela na kraju perioda</t>
  </si>
  <si>
    <t>Vrijednost dionice/udjela na kraju perioda</t>
  </si>
  <si>
    <t xml:space="preserve">Pozicija </t>
  </si>
  <si>
    <t>R.Br.</t>
  </si>
  <si>
    <t>Naziv berzanskog posrednika</t>
  </si>
  <si>
    <t xml:space="preserve">Vrijednost transakcija </t>
  </si>
  <si>
    <t>Učešće u ukupnoj vrijednosti transakcija</t>
  </si>
  <si>
    <t>Ukupno</t>
  </si>
  <si>
    <t>Iznos provizije</t>
  </si>
  <si>
    <t>Učešće provizije u vrijednosti transkcija</t>
  </si>
  <si>
    <t>5=4/3</t>
  </si>
  <si>
    <t>Naziv emitenta</t>
  </si>
  <si>
    <t>-</t>
  </si>
  <si>
    <t>ZJP-031-03</t>
  </si>
  <si>
    <t>4263012890007</t>
  </si>
  <si>
    <t xml:space="preserve">Naknade i troškovi direktora fonda </t>
  </si>
  <si>
    <t>Naknada društvu za upravljanje (provizija)</t>
  </si>
  <si>
    <t>ZIF "FORTUNA FOND" d.d.</t>
  </si>
  <si>
    <t>LILIUM ASSET MANAGEMENT d.o.o. Sarajevo</t>
  </si>
  <si>
    <t>4201337670008</t>
  </si>
  <si>
    <t xml:space="preserve">NVI </t>
  </si>
  <si>
    <t>Rb</t>
  </si>
  <si>
    <t>Broj vp/udjela u vlasništvu Fonda</t>
  </si>
  <si>
    <t>% vlasništva fonda</t>
  </si>
  <si>
    <t>Fer cijena vp/udjela</t>
  </si>
  <si>
    <t>Ukupna vrijednost ulaganja</t>
  </si>
  <si>
    <t>Način vrednovanja</t>
  </si>
  <si>
    <t>Vrijednost prekoračenja</t>
  </si>
  <si>
    <t>Datum nastanka prekoračenja</t>
  </si>
  <si>
    <t>Rok za usaglašavanje</t>
  </si>
  <si>
    <t>ULAGANJA U INSTRUMENTE KAPITALA</t>
  </si>
  <si>
    <t>Ulaganje u dionice domaćih emitenata (osim u dionice investicijskih fondova)</t>
  </si>
  <si>
    <t>Ukupna ulaganja u dionice domaćih emitenata (osim u dionice investicijskih fondova)</t>
  </si>
  <si>
    <t>Ulaganje u dionice domaćih investicijskih fondova</t>
  </si>
  <si>
    <t>Ukupna ulaganja u dionice domaćih investicijskih fondova</t>
  </si>
  <si>
    <t>Ukupna ulaganja u dionice domaćih emitenata</t>
  </si>
  <si>
    <t>Ulaganje u dionice inostranih emitenata (osim dionica investicijskih fondova)</t>
  </si>
  <si>
    <t>Ulaganje u dionice inostranih investicijskih fondova</t>
  </si>
  <si>
    <t>Ukupno ulaganje u dionice inostranih investicijskih fondova</t>
  </si>
  <si>
    <t>Ukupna ulaganja u dionice inostranih emitenata</t>
  </si>
  <si>
    <t>UKUPNA ULAGANJA U INSTRUMENTE KAPITALA</t>
  </si>
  <si>
    <t>ULAGANJA U DUŽNIČKE INSTRUMENTE</t>
  </si>
  <si>
    <t>Ulaganje u obveznice domaćih emitenata</t>
  </si>
  <si>
    <t>Ukupna ulaganja u obveznice domaćih emitenata</t>
  </si>
  <si>
    <t>Ostala ulaganja u dužničke instrumente domaćih emitenata</t>
  </si>
  <si>
    <t>Ukupna ostala ulaganja u dužničke instrumente domaćih emitenata</t>
  </si>
  <si>
    <t>Ukupna ulaganja u dužničke instrumente domaćih emitenata</t>
  </si>
  <si>
    <t>Ulaganja u obveznice inostranih emitenata</t>
  </si>
  <si>
    <t>Ukupna ulaganja u obveznice inostranih emitenata</t>
  </si>
  <si>
    <t>Ostala ulaganja u dužničke instrumente inostranih emitenata</t>
  </si>
  <si>
    <t>Ukupna ulaganja u dužničke instrumente inostranih emitenata</t>
  </si>
  <si>
    <t>UKUPNA ULAGANJA U DUŽNIČKE INSTRUMENTE</t>
  </si>
  <si>
    <t>ULAGANJA U FINANSIJSKE DERIVATE</t>
  </si>
  <si>
    <t>Ulaganje u finansijske derivate domaćih emitenata</t>
  </si>
  <si>
    <t>Ulaganje u finansijske derivate inostranih emitenata</t>
  </si>
  <si>
    <t>Ukupna ulaganja u finansijske derivate inostranih emitenata</t>
  </si>
  <si>
    <t>UKUPNA ULAGANJA U FINANSIJSKE DERIVATE</t>
  </si>
  <si>
    <t>OSTALA ULAGANJA</t>
  </si>
  <si>
    <t>Ulaganja u ostale dozvoljene oblike finansijske imovine u inostranstvu</t>
  </si>
  <si>
    <t>UKUPNA OSTALA ULAGANJA</t>
  </si>
  <si>
    <t>ULAGANJA U DEPOZITE</t>
  </si>
  <si>
    <t>Ulaganje u depozite kod domaćih banaka</t>
  </si>
  <si>
    <t>Ukupna ulaganja u depozite kod domaćih banaka</t>
  </si>
  <si>
    <t>Ulaganje u depozite kod inostranih banaka</t>
  </si>
  <si>
    <t>Ukupna ulaganja u depozite kod inostranih banaka</t>
  </si>
  <si>
    <t>UKUPNA ULAGANJA U DEPOZITE</t>
  </si>
  <si>
    <t>ULAGANJE U NEKRETNINE</t>
  </si>
  <si>
    <t>Ulaganje u nekretnine radi izdavanja u najam</t>
  </si>
  <si>
    <t>Ukupna ulaganja u nekretnine radi davanja u najam</t>
  </si>
  <si>
    <t>Ulaganje u nekretnine radi prodaje</t>
  </si>
  <si>
    <t>Ukupna ulaganja u nekretnine radi prodaje</t>
  </si>
  <si>
    <t>UKUPNA ULAGANJA U NEKRETNINE</t>
  </si>
  <si>
    <t>REKAPITULACIJA</t>
  </si>
  <si>
    <t>Vrijednost ulaganja</t>
  </si>
  <si>
    <t>Površina m2</t>
  </si>
  <si>
    <t>Cijena po m2</t>
  </si>
  <si>
    <t>Fer vrijednost nekretnine</t>
  </si>
  <si>
    <t>% prekoračenja u investiranju</t>
  </si>
  <si>
    <t>UKUPNA DOMAĆA ULAGANJA</t>
  </si>
  <si>
    <t>UKUPNA ULAGANJA U INOSTRANSTVU</t>
  </si>
  <si>
    <t>UKUPNA ULAGANJA</t>
  </si>
  <si>
    <t>Nabavna vrijednost ulaganja</t>
  </si>
  <si>
    <t>Datum</t>
  </si>
  <si>
    <t>OBAVEZE FONDA</t>
  </si>
  <si>
    <t>Ukupna vrijednost imovine</t>
  </si>
  <si>
    <t>Iznos umanjenja neto vrijednosti imovine zbog prekoračenja i neusklađenosti ulaganja</t>
  </si>
  <si>
    <t>Neto vrijednost imovine i obračun naknade za upravljanje</t>
  </si>
  <si>
    <t>% naknade za upravljanje</t>
  </si>
  <si>
    <t>Iznos naknade za upravljanje</t>
  </si>
  <si>
    <t>Broj dionica/udjela fonda</t>
  </si>
  <si>
    <t>Ulaganja</t>
  </si>
  <si>
    <t>Potraživanja</t>
  </si>
  <si>
    <t>Obaveze po osnovu ulaganja</t>
  </si>
  <si>
    <t>6 (2+3+4+5)</t>
  </si>
  <si>
    <t>11 (7+8+9+10)</t>
  </si>
  <si>
    <t>16 (14*15/365)</t>
  </si>
  <si>
    <t>Prosjek za period</t>
  </si>
  <si>
    <t>Rb.</t>
  </si>
  <si>
    <t>Naknada Registru vrijednosnih papira u Federaciji BiH</t>
  </si>
  <si>
    <t>Naknada Komisiji za vrijednosne papire Federacije BiH</t>
  </si>
  <si>
    <t>Rashodi po osnovu poreza</t>
  </si>
  <si>
    <t>Ukupno troškovi iz člana 65. ili 93. Zakona o investicijskim fondovima</t>
  </si>
  <si>
    <t>Ime i prezime odgovornog lica društva za upravljanje</t>
  </si>
  <si>
    <t>R. Br.</t>
  </si>
  <si>
    <t>ULAGANJA U UDJELE INVESTICIJSKIH FONDOVA</t>
  </si>
  <si>
    <t>ULAGANJA U OSTALE FINANSIJSKE INSTRUMENTE I DERIVATE</t>
  </si>
  <si>
    <t>Stanje na početku perioda</t>
  </si>
  <si>
    <t>Vrsta nekretnine</t>
  </si>
  <si>
    <t>Fer vrijednost</t>
  </si>
  <si>
    <t>% učešća u NVI fonda</t>
  </si>
  <si>
    <t>Transakcije tokom perioda</t>
  </si>
  <si>
    <t>Kupovina</t>
  </si>
  <si>
    <t>Prodaja</t>
  </si>
  <si>
    <t>Stanje na kraju perioda</t>
  </si>
  <si>
    <t>Cijena m2</t>
  </si>
  <si>
    <t>ULAGANJE U DEPOZITE</t>
  </si>
  <si>
    <t>Naziv banke</t>
  </si>
  <si>
    <t>Vrijednost depozita</t>
  </si>
  <si>
    <t>% učešća u NIV fonda</t>
  </si>
  <si>
    <t>Iznos</t>
  </si>
  <si>
    <t>Dospjeće</t>
  </si>
  <si>
    <t>Datum prodaje</t>
  </si>
  <si>
    <t>Vrsta ulaganja</t>
  </si>
  <si>
    <t>Simbol ili oznaka</t>
  </si>
  <si>
    <t>Oznaka kategorije finansijske imovine i obaveze prema MSFI 9*</t>
  </si>
  <si>
    <t>Količina ili nominalna vrijednost</t>
  </si>
  <si>
    <t>Knjigovodstvena ili fer vrijednost</t>
  </si>
  <si>
    <t>Prodajna vrijednost</t>
  </si>
  <si>
    <t>Realizirani dobitak/gubitak</t>
  </si>
  <si>
    <t>Ime i prezime osobe koja je sačinila izvještaj</t>
  </si>
  <si>
    <t>2. Prenosivi dužnički vrijednosni papiri</t>
  </si>
  <si>
    <t>1. Prenosivi vlasnički vrijednosni papiri</t>
  </si>
  <si>
    <t>3. Instrumenti tržišta novca</t>
  </si>
  <si>
    <t>4. Udjeli/dionice investicijskih fondova</t>
  </si>
  <si>
    <t>5. Depoziti</t>
  </si>
  <si>
    <t>6. Nekretnine</t>
  </si>
  <si>
    <t>7. Finansijski derivati</t>
  </si>
  <si>
    <t>8. Ostala ulaganja</t>
  </si>
  <si>
    <t>9. Poslovni udjeli</t>
  </si>
  <si>
    <t>*Oznaka kategorije finansijske imovine prema MSFI 9</t>
  </si>
  <si>
    <t>2 Finansijska imovina i obaveze po fer vrijednosti kroz ostali ukupni rezultat</t>
  </si>
  <si>
    <t>3 Finansijska imovina i obaveze po amortizovanom trošku</t>
  </si>
  <si>
    <t>1. Finansijska imovina i finansijske obaveze po fer vrijednosti kroz bilans uspjeha</t>
  </si>
  <si>
    <t>Vrijednost neto imovine investicijskog fonda po dionici/udjela na kraju perioda</t>
  </si>
  <si>
    <t>Vrijednost neto imovine investicijskog fonda po dionici/udjela tokom perioda</t>
  </si>
  <si>
    <t xml:space="preserve">Najniža neto vrijednost imovine investicijskog fonda po dionici/udjelu </t>
  </si>
  <si>
    <t>Najviša neto vrijednost imovine po dionici/udjelu</t>
  </si>
  <si>
    <t>Najniža cijena dionice/vrijednost udjela</t>
  </si>
  <si>
    <t>Najviša cijena dionice/vrijednosti udjela</t>
  </si>
  <si>
    <t>Prosječna cijena dionice/vrijednosti udjela</t>
  </si>
  <si>
    <t>Odnos rashoda i prosječne neto imovine investicijskog fonda</t>
  </si>
  <si>
    <t>Odnos realizovane dobiti od ulaganja i prosječne neto imovine investicijskog fonda</t>
  </si>
  <si>
    <t>Stopa prinosa na neto imovinu investicijskog fonda</t>
  </si>
  <si>
    <t xml:space="preserve">firmu i adresu sjedište depozitara Fonda. </t>
  </si>
  <si>
    <t>Obaveze prema DUF-u</t>
  </si>
  <si>
    <t>14                       (12-13)</t>
  </si>
  <si>
    <t>18               (12/17)</t>
  </si>
  <si>
    <t>Ime i prezime osobe koja je sačinila izvještaj:</t>
  </si>
  <si>
    <t>________________________________________</t>
  </si>
  <si>
    <t xml:space="preserve">Ime i prezime osobe koja je sačinila izvještaj: </t>
  </si>
  <si>
    <t>Površina          m2</t>
  </si>
  <si>
    <t>Prilog 8</t>
  </si>
  <si>
    <t xml:space="preserve">Redni broj </t>
  </si>
  <si>
    <t>Kategorija udjeličara/dioničara</t>
  </si>
  <si>
    <t>Broj udjela/dionica- domaći vlasnici</t>
  </si>
  <si>
    <t>Broj udjeličara/dioničara- domaći vlasnici</t>
  </si>
  <si>
    <t>Broj udjela/dionica- inostrani vlasnici</t>
  </si>
  <si>
    <t>Ukupan broj udjela/dionica</t>
  </si>
  <si>
    <t>Kreditne institucije</t>
  </si>
  <si>
    <t>Osiguravajuća društva</t>
  </si>
  <si>
    <t>Investicijski fondovi</t>
  </si>
  <si>
    <t>Penzijski fondovi</t>
  </si>
  <si>
    <t>Investicijska društva</t>
  </si>
  <si>
    <t>Ostale pravne osobe</t>
  </si>
  <si>
    <t>Fizičke osobe</t>
  </si>
  <si>
    <t>Prilog 7</t>
  </si>
  <si>
    <t>PRIHODI OD DIVIDENDE</t>
  </si>
  <si>
    <t>Broj dionica ili % učešća</t>
  </si>
  <si>
    <t>Dividenda po dionici</t>
  </si>
  <si>
    <t>PRIHODI OD KAMATE NA DEPOZITE</t>
  </si>
  <si>
    <t>Ugovor o oročenju</t>
  </si>
  <si>
    <t>Iznos oročenja</t>
  </si>
  <si>
    <t>Kamatna stopa</t>
  </si>
  <si>
    <t>Dospjeli prihod od kamate</t>
  </si>
  <si>
    <t>NAZIV EMITENTA</t>
  </si>
  <si>
    <t xml:space="preserve">Simbol </t>
  </si>
  <si>
    <t>Iznos ulaganja</t>
  </si>
  <si>
    <t>PRIHODI OD NAJMA</t>
  </si>
  <si>
    <t>Ugovor o najmu</t>
  </si>
  <si>
    <t>Površina u m2</t>
  </si>
  <si>
    <t>Cijena najma po m2</t>
  </si>
  <si>
    <t>Prihodi od najma</t>
  </si>
  <si>
    <t xml:space="preserve">Ime i prezime odgovornog lica društva za upravljanje: </t>
  </si>
  <si>
    <t>Prilog 5b</t>
  </si>
  <si>
    <t>Prilog 5a</t>
  </si>
  <si>
    <t>Oznaka kategorije imovine i obaveza prema MSF19*</t>
  </si>
  <si>
    <t>Trošak nabave ili početna vrijednost izvještajnog perioda</t>
  </si>
  <si>
    <t>Nerealizirani dobitak ili gubitak priznat kroz bilans uspjeha -usklađivanje fer vrijednosti</t>
  </si>
  <si>
    <t>Neto kursne razlike</t>
  </si>
  <si>
    <t>Amortizacija diskonta ili premije imovine s fiksnim dospijećem</t>
  </si>
  <si>
    <t>Umanjenje vrijednosti za očekivane kreditne gubitke</t>
  </si>
  <si>
    <t>Nerealizirani dobitak ili gubitak priznat kroz ostali ukupni reultat (u izvještajnom periodu)</t>
  </si>
  <si>
    <t>Revalorizacijske rezerve računovodstvene zaštite</t>
  </si>
  <si>
    <t xml:space="preserve"> Ukupni prihodi </t>
  </si>
  <si>
    <t>Broj udjeličara/dioničara - inostrani vlasnici</t>
  </si>
  <si>
    <t>Ukupan broj udjeličara/dioničara</t>
  </si>
  <si>
    <t>6 (5/4*100)</t>
  </si>
  <si>
    <t>9 (5*8)</t>
  </si>
  <si>
    <t>Ukupna ostala ulaganja u dužničke instrumente inostranih emitenata</t>
  </si>
  <si>
    <t>Ukupna ulaganja u finansijske derivate domaćih emitenata</t>
  </si>
  <si>
    <t>Ulaganje u ostale dozvoljene oblike finansijske imovine u zemlji</t>
  </si>
  <si>
    <t>Ukupna ulaganja u ostale oblike finansijske imovine u zemlji</t>
  </si>
  <si>
    <t>Ulaganja u udjele domaćih investicijskih fondova</t>
  </si>
  <si>
    <t>Ukupna ulaganja u udjele domaćih investicijskih fondova</t>
  </si>
  <si>
    <t>Ulaganja u udjele inostranih investicijskih fondova</t>
  </si>
  <si>
    <t>Ukupna ulaganja u udjele inostranih investicijskih fondova</t>
  </si>
  <si>
    <t>UKUPNA ULAGANJA U UDJELE INVESTICIJSKIH FONDOVA</t>
  </si>
  <si>
    <t>Prilog 4.</t>
  </si>
  <si>
    <t>pri čemu Vrsta ulaganja može biti:</t>
  </si>
  <si>
    <t>Neto imovina investicijskog fonda na početku perioda</t>
  </si>
  <si>
    <t>Neto imovina investicijskog fonda na kraju perioda</t>
  </si>
  <si>
    <t>Naziv/ime i prezime najmoprimca</t>
  </si>
  <si>
    <t>PRIHODI OD KAMATE OD OBVEZNICA I DRUGIH DUŽNIČKIH INSTRUMENTA</t>
  </si>
  <si>
    <t>Učešće u % NAV-u INVESTICIJSKOG FONDA</t>
  </si>
  <si>
    <t>Prilog 3</t>
  </si>
  <si>
    <t>Prilog 5</t>
  </si>
  <si>
    <t>Prilog 1</t>
  </si>
  <si>
    <t xml:space="preserve">firmu i sjedište ovlaštenog revizora; </t>
  </si>
  <si>
    <t>Prilog 2</t>
  </si>
  <si>
    <t>Udio troškove iz tačke 15. u prosječnoj neto vrijednosti imovine fonda (%) za------ period</t>
  </si>
  <si>
    <t>Naziv emitenta ili druge ugovorne strane</t>
  </si>
  <si>
    <t>Prilog 5c</t>
  </si>
  <si>
    <t>Prilog 6</t>
  </si>
  <si>
    <t>2022-2026</t>
  </si>
  <si>
    <t xml:space="preserve">Rješenje br. 05/2-19-210/18 od 14.06.2019.                                                              </t>
  </si>
  <si>
    <t>Rješenje br. 05/1-19-159/08 od 17.04.2008.</t>
  </si>
  <si>
    <t xml:space="preserve"> www.lilium-dzu.ba</t>
  </si>
  <si>
    <t xml:space="preserve"> info@lilium-dzu.ba</t>
  </si>
  <si>
    <t xml:space="preserve"> +387 33 953 480</t>
  </si>
  <si>
    <t>LILIUM ASSET MANAGEMENT Društvo za upravljanje investicijskim fondovima d.o.o. Sarajevo, Dženetića čikma 8, 71000 Sarajevo</t>
  </si>
  <si>
    <t>Raiffesen bank d.d. Sarajevo</t>
  </si>
  <si>
    <t>Zuko doo Sarajevo, Sarajevo</t>
  </si>
  <si>
    <t>Jasminka Gajić, predsjednik
Suad Rošić, član
Mirjana Damjanović, član</t>
  </si>
  <si>
    <t xml:space="preserve">Sergej Goriup, predsjednik
Iris Nezirević, član
Armin Alijagić, član </t>
  </si>
  <si>
    <t>Hamdija Velagić</t>
  </si>
  <si>
    <t>www.lilium-dzu.ba</t>
  </si>
  <si>
    <t>fortunafond@lilium-dzu.ba</t>
  </si>
  <si>
    <t xml:space="preserve">Zatvoreni investicioni fond sa javnom ponudom "FORTUNA FOND" d.d., 
ZIF "FORTUNA FOND" d.d., 
Dženetića čikma 8 , 71000 Sarajevo,BIH
</t>
  </si>
  <si>
    <t>mandatni period direktora Fonda:</t>
  </si>
  <si>
    <t>mandatni period članova nadzornog odbora Fonda:</t>
  </si>
  <si>
    <t>mandatni period čalnova odbora za reviziju Fonda:</t>
  </si>
  <si>
    <t>firmu i sjedište ovlaštenog revizora:</t>
  </si>
  <si>
    <t>godine za koje je ovašteni revizor vršio reviziju finansijskih izvještaja Fonda:</t>
  </si>
  <si>
    <t xml:space="preserve">firmu i adresu sjedište depozirata Fonda. </t>
  </si>
  <si>
    <t xml:space="preserve">broj i datum Rješenja Kojim je izdata dozvola za osnivanje  Društva </t>
  </si>
  <si>
    <t xml:space="preserve">broj i datum Rješenja Kojim je izdata dozvola Društvu za upravljanje Fondom: </t>
  </si>
  <si>
    <t>imena i prezimena  članova uprave Društva:</t>
  </si>
  <si>
    <t>mandatni period članova uprave Društva:</t>
  </si>
  <si>
    <t xml:space="preserve">imena i prezimena predsjednika i članova nadzornog odbora Društva; </t>
  </si>
  <si>
    <t xml:space="preserve">imena i prezimena članova odbora za reviziju; </t>
  </si>
  <si>
    <t>mandatni period članova odbora za reviziju Društva za upravljanje:</t>
  </si>
  <si>
    <t>godine za koje je ovašteni revizor vršio reviziju finansijske izvještaje Društva za upravljanje:</t>
  </si>
  <si>
    <t>BHTSR</t>
  </si>
  <si>
    <t>Tržišna cijena</t>
  </si>
  <si>
    <t>Raiffeisen bank BH ,  Sarajevo</t>
  </si>
  <si>
    <t>BIPVR</t>
  </si>
  <si>
    <t>Procjena</t>
  </si>
  <si>
    <t>BIRBRK4</t>
  </si>
  <si>
    <t>ENISR</t>
  </si>
  <si>
    <t>INGRK2</t>
  </si>
  <si>
    <t>SVIPR</t>
  </si>
  <si>
    <t>JPESR</t>
  </si>
  <si>
    <t>HTKMR</t>
  </si>
  <si>
    <t>PRAKRK3</t>
  </si>
  <si>
    <t>SVKORA</t>
  </si>
  <si>
    <t>EFNFRK1</t>
  </si>
  <si>
    <t>MIGFRK2</t>
  </si>
  <si>
    <t>BOKS-R-A</t>
  </si>
  <si>
    <t>CMEG-R-A</t>
  </si>
  <si>
    <t>HEDR-R-A</t>
  </si>
  <si>
    <t>HETR-R-A</t>
  </si>
  <si>
    <t>VDBL-R-A</t>
  </si>
  <si>
    <t>INDUSTRIJSKE PLANTAŽE A.D. BANJA LUKA</t>
  </si>
  <si>
    <t>IPBL-K-A</t>
  </si>
  <si>
    <t xml:space="preserve">OIF MONETA Podgorica                                                                                </t>
  </si>
  <si>
    <t>NVI - Procjena na osnovu cijene 
objavljene od strane DUIF</t>
  </si>
  <si>
    <t>REPUBLIKA SRPSKA - MINISTARSTVO FINANSIJA - RATNA ŠTETA 5</t>
  </si>
  <si>
    <t>RSRS-O-E</t>
  </si>
  <si>
    <t>REPUBLIKA SRPSKA - MINISTARSTVO FINANSIJA - RATNA ŠTETA 6</t>
  </si>
  <si>
    <t>RSRS-O-F</t>
  </si>
  <si>
    <t>REPUBLIKA SRPSKA - MINISTARSTVO FINANSIJA - RATNA ŠTETA 9</t>
  </si>
  <si>
    <t>RSRS-O-I</t>
  </si>
  <si>
    <t>REPUBLIKA SRPSKA - MINISTARSTVO FINANSIJA - RATNA ŠTETA 10</t>
  </si>
  <si>
    <t>RSRS-O-J</t>
  </si>
  <si>
    <t>REPUBLIKA SRPSKA - MINISTARSTVO FINANSIJA - RATNA ŠTETA 12</t>
  </si>
  <si>
    <t>RSRS-O-L</t>
  </si>
  <si>
    <t>MH ERS - MP AD TREBINJE - ZEDP ELEKTRO-BIJELJINA AD BIJELJINA</t>
  </si>
  <si>
    <t>ELBJ-R-A</t>
  </si>
  <si>
    <t>MJEŠOVITI HOLDING ERS-MP AD TREBINJE-ZP HIDROELEKTRANE NA VRBASU AD MRKONJIC GRA</t>
  </si>
  <si>
    <t>HELV-R-A</t>
  </si>
  <si>
    <t>MJEŠOVITI HOLDING ERS, MP AD TREBINJE-ZP RITE GACKO AD GACKO</t>
  </si>
  <si>
    <t>RITE-R-A</t>
  </si>
  <si>
    <t>TELEKOM SRPSKE AD BANJA LUKA</t>
  </si>
  <si>
    <t>TLKM-R-A</t>
  </si>
  <si>
    <t>Nedim Vilogorac dipl. oec.</t>
  </si>
  <si>
    <t>Raiffeisen BANK d.d. Bosna i Hercegovina</t>
  </si>
  <si>
    <t>OIF "MONETA"</t>
  </si>
  <si>
    <t>GORENJE M.B.H. WIEN</t>
  </si>
  <si>
    <t>OMNIA INTERNATIONAL</t>
  </si>
  <si>
    <t>UniCredit Bank d.d. Mostar</t>
  </si>
  <si>
    <t>ZIF "PROF-PLUS" d.d. Sarajevo</t>
  </si>
  <si>
    <t>ZIF "NAPRIJED" d.d. Sarajevo</t>
  </si>
  <si>
    <t>GORENJE COMMERCE D.O.O. SARAJEVO</t>
  </si>
  <si>
    <t>HADŽIĆ SUAD</t>
  </si>
  <si>
    <t>BRODOMERKUR DD</t>
  </si>
  <si>
    <t>Nedim Vilogorac, Mirza Sladić</t>
  </si>
  <si>
    <t>01.09.2021. godine - 31.08.2025. godine</t>
  </si>
  <si>
    <t>01.06.2021. godine - 24.11.2024. godine</t>
  </si>
  <si>
    <t>20.12.2021. godine - 20.12.2025. godine</t>
  </si>
  <si>
    <t>12            
  (6-11)</t>
  </si>
  <si>
    <t>2018,2019,2020,2021,2022</t>
  </si>
  <si>
    <t>BH TELECOM D.D. SARAJEVO</t>
  </si>
  <si>
    <t>BIHAĆKA PIVOVARA D.D. BIHAĆ</t>
  </si>
  <si>
    <t>BIRA D.D. BIHAĆ</t>
  </si>
  <si>
    <t>ENERGOINVEST D.D. SARAJEVO</t>
  </si>
  <si>
    <t>INGRAM D.D. SREBRENIK</t>
  </si>
  <si>
    <t>IP SVJETLOST D.D. SARAJEVO</t>
  </si>
  <si>
    <t>JP ELEKTROPRIVREDA BIH D.D. SARAJEVO</t>
  </si>
  <si>
    <t>JP HT D.D. MOSTAR</t>
  </si>
  <si>
    <t>PREVOZ RADNIKA KREKA DD TUZLA D.D. TUZLA</t>
  </si>
  <si>
    <t xml:space="preserve">SVJETLOSTKOMERC DD SARAJEVO                                                                         </t>
  </si>
  <si>
    <t>BOKSIT A.D. MILIĆI</t>
  </si>
  <si>
    <t>ČAJEVAC MEGA AD BANJALUKA</t>
  </si>
  <si>
    <t>HIDROELEKTRANE NA DRINI A.D. VIŠEGRAD</t>
  </si>
  <si>
    <t>HIDROELEKTRANE NA TREBIŠNJICI A.D. TREBINJE</t>
  </si>
  <si>
    <t>VODOVOD A.D. BANJA LUKA</t>
  </si>
  <si>
    <t>ZIF EUROFOND-1 D.D. TUZLA</t>
  </si>
  <si>
    <t>ZIF MI GROUP D.D. SARAJEVO</t>
  </si>
  <si>
    <t xml:space="preserve">Ljiljana Kamberović, Almir Hodžić, Andrea Ćorić </t>
  </si>
  <si>
    <t>Azra Babović, predsjednica                          
Aldina Avdić, član                                                          
Saša Mulalić, član</t>
  </si>
  <si>
    <t>ZUKO doo Sarajevo</t>
  </si>
  <si>
    <t>Amra Mehanovic  dipl. oec</t>
  </si>
  <si>
    <t>2020-2024</t>
  </si>
  <si>
    <t>mandatni period članova Nadzornog odobora Društva za upravljanje</t>
  </si>
  <si>
    <t>2021. godinu- Merfi radio ,2022. godinu Zuko doo.</t>
  </si>
  <si>
    <t>Prilog 3a</t>
  </si>
  <si>
    <t>Redni broj</t>
  </si>
  <si>
    <t>Opis</t>
  </si>
  <si>
    <t>Ukupna vrijednost na dan izvještaja</t>
  </si>
  <si>
    <t>Učešće u vrijednosti imovine fonda (%)</t>
  </si>
  <si>
    <t>IMOVINA INVESTICIJSKOG FONDA</t>
  </si>
  <si>
    <t>Ulaganje fonda (2.1+2.2.+2.3.+2.4.+2.5.+2.6.+2.7.)</t>
  </si>
  <si>
    <t>2.1.</t>
  </si>
  <si>
    <t>Ulaganje u instrumente kapitala (dionice osim dionica investicijskih fondova)</t>
  </si>
  <si>
    <t>2.2.</t>
  </si>
  <si>
    <t>Ulaganja u dužničke instrumente (obveznice)</t>
  </si>
  <si>
    <t>2.3.</t>
  </si>
  <si>
    <t>Ulaganja u druge vrste dužničkih instrumenata</t>
  </si>
  <si>
    <t>2.4.</t>
  </si>
  <si>
    <t>Ulaganja u dionice i udjele investicijskih fondova</t>
  </si>
  <si>
    <t>2.5.</t>
  </si>
  <si>
    <t>Ostala finansijska imovina</t>
  </si>
  <si>
    <t>2.6.</t>
  </si>
  <si>
    <t>Depoziti i plasmani</t>
  </si>
  <si>
    <t>2.7.</t>
  </si>
  <si>
    <t>Ulaganja u nekretnine</t>
  </si>
  <si>
    <t>Potraživanja (3.1.+3.2.+3.3.)</t>
  </si>
  <si>
    <t>3.1.</t>
  </si>
  <si>
    <t>Potraživanja iz poslovanja</t>
  </si>
  <si>
    <t>3.2.</t>
  </si>
  <si>
    <t>Potraživanja od društva za upravljanje</t>
  </si>
  <si>
    <t>3.3.</t>
  </si>
  <si>
    <t>Ostala potraživanja, odgođena porezna imovina i razgraničenja</t>
  </si>
  <si>
    <t>I=(1+2+3)</t>
  </si>
  <si>
    <t>UKUPNA IMOVINA INVESTICIJSKOG FONDA</t>
  </si>
  <si>
    <t>OBAVEZE INVESTICIJSKOG FONDA</t>
  </si>
  <si>
    <t>6.</t>
  </si>
  <si>
    <t>Obaveze prema društvu za upravljanje</t>
  </si>
  <si>
    <t>7.</t>
  </si>
  <si>
    <t>Ostale obaveze</t>
  </si>
  <si>
    <t>II=(4+5+6+7)</t>
  </si>
  <si>
    <t>UKUPNE OBAVEZE INVESTICIJSKOG FONDA</t>
  </si>
  <si>
    <t>III=(I-II)</t>
  </si>
  <si>
    <t>NETO IMOVINA INVESTICIJSKOG FONDA</t>
  </si>
  <si>
    <t>BROJ DIONIOCA/UDJELA</t>
  </si>
  <si>
    <t>V=(III/IV)</t>
  </si>
  <si>
    <t>NETO VRIJEDNOST IMOVINE PO DIONICI/UDJELU</t>
  </si>
  <si>
    <t>VI</t>
  </si>
  <si>
    <t>CIJENA DIONICE/UDJELA</t>
  </si>
  <si>
    <t>IZVJEŠTAJ O STRUKTURI PRIHODA OD IMOVINE INVESTICIJSKOG FONDA za period 01.06.-30.06.2024.g.</t>
  </si>
  <si>
    <t xml:space="preserve">OPĆI PODACI O INVESTICIJSKOM FONDU na dan 30.06.2024.g. </t>
  </si>
  <si>
    <t xml:space="preserve">IZVJEŠTAJ O UTVRĐIVANJU VRIJEDNOSTI IMOVINE IZ PORTFOLIJA INVESTICIJSKOG FONDA na dan 30.06.2024. godine </t>
  </si>
  <si>
    <t>IZVJEŠTAJ O NEREALIZIRANIM DOBICIMA (GUBICIMA) I UMANJENJU VRIJEDNOSTI IMOVINE INVESTICIJSKOG FONDA na dan 30.06.2024. godine</t>
  </si>
  <si>
    <t>IZVJEŠTAJ O UDJELIČARIMA/DIONIČARIMA INVESTICIJSKOG FONDA na dan 30.06.2024. godine</t>
  </si>
  <si>
    <t>IZVJEŠTAJ O PRVIH 10 UDJELIČARA/ DIONIČARA INVESTICIJSKOG FONDA na dan 30.06.2024. godine</t>
  </si>
  <si>
    <t>Datum izvještaja: 30.06.2024</t>
  </si>
  <si>
    <t>januar</t>
  </si>
  <si>
    <t>februar</t>
  </si>
  <si>
    <t>mart</t>
  </si>
  <si>
    <t>april</t>
  </si>
  <si>
    <t>maj</t>
  </si>
  <si>
    <t>juni</t>
  </si>
  <si>
    <t>IZVJEŠTAJ O STRUKTURI I VISINI TROŠKOVA INVESTICIJSKOG FONDA za period 01.01.-30.06.2024.g.</t>
  </si>
  <si>
    <t>IZVJEŠTAJ O REALIZIRANIM DOBICIMA (GUBICIMA) OD PRODAJE IMOVINE INVESTICIJSKOG FONDA za period 01.01.-30.06.2024.g.</t>
  </si>
  <si>
    <t>IZVJEŠTAJ O  TRANSAKCIJAMA IMOVINOM  INVESTICIJSKOG FONDA  za period 01.01.-30.06.2024.g.</t>
  </si>
  <si>
    <t>EKBL-R-A</t>
  </si>
  <si>
    <t>MH ERS-ZP ELEKTROKRAJINA AD BANJA LUKA</t>
  </si>
  <si>
    <t>IZVJEŠTAJ O OBRAČUNU  NETO VRIJEDNOSTI IMOVINE INVESTICIJSKOG FONDA  ZA PERIOD 01.01.-30.06.2024.g.</t>
  </si>
  <si>
    <t>Prosječna vrijednost neto imovine fonda za 01.01.-30.06.2024. period</t>
  </si>
  <si>
    <t>IZVJEŠTAJ O OBRAČUNU NETO VRIJEDNOSTI IMOVINE INVESTICIJSKOG FONDA PO DIONICI/UDJELU na dan 30.06.2024.g.</t>
  </si>
  <si>
    <t>IZVJEŠTAJ O FINANSIJSKIM POKAZATELJIMA INVESTICIJSKOG FONDA  za period 01.01.-30.06.2024.g.</t>
  </si>
  <si>
    <t>IZVJEŠTAJ O VRIJEDNOSTI TRANSAKCIJA FONDA OBAVLJENIM PUTEM  POJEDINAČNOG  PROFESIONALNOG POSREDNIKA I IZNOSU OBRAČUNATE NAKNADE za period 01.01.-30.06.2024.g.</t>
  </si>
  <si>
    <t>Raiffeisen CAPITAL a.d. Banjaluka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</si>
</sst>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K_M_-;\-* #,##0.00\ _K_M_-;_-* &quot;-&quot;??\ _K_M_-;_-@_-"/>
    <numFmt numFmtId="164" formatCode="#,##0.00\ &quot;kn&quot;;[Red]\-#,##0.00\ &quot;kn&quot;"/>
    <numFmt numFmtId="165" formatCode="#,##0_ ;\-#,##0\ "/>
    <numFmt numFmtId="166" formatCode="0.0000"/>
    <numFmt numFmtId="167" formatCode="#,##0.00_ ;\-#,##0.00&quot; &quot;"/>
    <numFmt numFmtId="168" formatCode="#,##0.0000"/>
    <numFmt numFmtId="169" formatCode="#,##0.00_ ;\-#,##0.00\ "/>
    <numFmt numFmtId="170" formatCode="#,##0.00000"/>
    <numFmt numFmtId="171" formatCode="#,##0.00\ _k_n"/>
  </numFmts>
  <fonts count="7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sz val="10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Arial CE"/>
      <charset val="238"/>
    </font>
    <font>
      <u/>
      <sz val="10"/>
      <color indexed="12"/>
      <name val="Arial"/>
      <family val="2"/>
    </font>
    <font>
      <sz val="8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sz val="10"/>
      <name val="Arial"/>
      <family val="2"/>
      <charset val="238"/>
    </font>
    <font>
      <sz val="10"/>
      <name val="Arial"/>
      <family val="2"/>
    </font>
    <font>
      <u/>
      <sz val="10"/>
      <name val="Times New Roman"/>
      <family val="1"/>
    </font>
    <font>
      <u/>
      <sz val="10"/>
      <color indexed="12"/>
      <name val="Times New Roman"/>
      <family val="1"/>
    </font>
    <font>
      <sz val="10"/>
      <color indexed="63"/>
      <name val="Times New Roman"/>
      <family val="1"/>
    </font>
    <font>
      <sz val="9"/>
      <name val="Times New Roman"/>
      <family val="1"/>
    </font>
    <font>
      <u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sz val="9"/>
      <color rgb="FFFF0000"/>
      <name val="Times New Roman"/>
      <family val="1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i/>
      <sz val="10"/>
      <color theme="0"/>
      <name val="Times New Roman"/>
      <family val="1"/>
    </font>
    <font>
      <sz val="10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</font>
    <font>
      <b/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u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rgb="FFFFC000"/>
      <name val="Times New Roman"/>
      <family val="1"/>
    </font>
    <font>
      <sz val="10"/>
      <color rgb="FF0070C0"/>
      <name val="Times New Roman"/>
      <family val="1"/>
    </font>
    <font>
      <sz val="9"/>
      <color rgb="FF0070C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mali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mali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43" fontId="4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6" applyNumberFormat="0" applyFill="0" applyAlignment="0" applyProtection="0"/>
    <xf numFmtId="0" fontId="34" fillId="22" borderId="0" applyNumberFormat="0" applyBorder="0" applyAlignment="0" applyProtection="0"/>
    <xf numFmtId="0" fontId="49" fillId="0" borderId="0"/>
    <xf numFmtId="0" fontId="41" fillId="0" borderId="0"/>
    <xf numFmtId="0" fontId="41" fillId="0" borderId="0"/>
    <xf numFmtId="0" fontId="49" fillId="0" borderId="0"/>
    <xf numFmtId="0" fontId="49" fillId="0" borderId="0"/>
    <xf numFmtId="0" fontId="41" fillId="0" borderId="0"/>
    <xf numFmtId="0" fontId="41" fillId="0" borderId="0"/>
    <xf numFmtId="0" fontId="13" fillId="0" borderId="0"/>
    <xf numFmtId="0" fontId="19" fillId="0" borderId="0"/>
    <xf numFmtId="0" fontId="9" fillId="0" borderId="0"/>
    <xf numFmtId="0" fontId="9" fillId="23" borderId="7" applyNumberFormat="0" applyFont="0" applyAlignment="0" applyProtection="0"/>
    <xf numFmtId="0" fontId="35" fillId="20" borderId="8" applyNumberFormat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59" fillId="0" borderId="0"/>
    <xf numFmtId="0" fontId="8" fillId="0" borderId="0"/>
    <xf numFmtId="43" fontId="13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5" fillId="23" borderId="7" applyNumberFormat="0" applyFont="0" applyAlignment="0" applyProtection="0"/>
    <xf numFmtId="0" fontId="6" fillId="0" borderId="0"/>
    <xf numFmtId="0" fontId="5" fillId="0" borderId="0"/>
    <xf numFmtId="0" fontId="4" fillId="0" borderId="0"/>
    <xf numFmtId="0" fontId="76" fillId="0" borderId="0"/>
    <xf numFmtId="0" fontId="7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3" fillId="0" borderId="0"/>
  </cellStyleXfs>
  <cellXfs count="518">
    <xf numFmtId="0" fontId="0" fillId="0" borderId="0" xfId="0"/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10" xfId="0" applyFont="1" applyBorder="1"/>
    <xf numFmtId="0" fontId="14" fillId="0" borderId="10" xfId="0" applyFont="1" applyBorder="1" applyAlignment="1">
      <alignment horizontal="justify" vertical="top" wrapText="1"/>
    </xf>
    <xf numFmtId="0" fontId="10" fillId="0" borderId="10" xfId="0" applyFont="1" applyBorder="1" applyAlignment="1">
      <alignment horizontal="justify" vertical="top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4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4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4" fillId="0" borderId="14" xfId="0" applyFont="1" applyBorder="1" applyAlignment="1">
      <alignment wrapText="1"/>
    </xf>
    <xf numFmtId="167" fontId="13" fillId="0" borderId="10" xfId="0" applyNumberFormat="1" applyFont="1" applyBorder="1" applyAlignment="1">
      <alignment horizontal="right"/>
    </xf>
    <xf numFmtId="0" fontId="15" fillId="0" borderId="0" xfId="0" applyFont="1" applyAlignment="1">
      <alignment wrapText="1"/>
    </xf>
    <xf numFmtId="4" fontId="14" fillId="0" borderId="10" xfId="0" applyNumberFormat="1" applyFont="1" applyBorder="1"/>
    <xf numFmtId="3" fontId="14" fillId="0" borderId="10" xfId="0" applyNumberFormat="1" applyFont="1" applyBorder="1"/>
    <xf numFmtId="164" fontId="14" fillId="0" borderId="0" xfId="0" applyNumberFormat="1" applyFont="1"/>
    <xf numFmtId="4" fontId="14" fillId="0" borderId="0" xfId="0" applyNumberFormat="1" applyFont="1"/>
    <xf numFmtId="0" fontId="39" fillId="0" borderId="10" xfId="0" applyFont="1" applyBorder="1"/>
    <xf numFmtId="0" fontId="13" fillId="0" borderId="15" xfId="0" applyFont="1" applyBorder="1" applyAlignment="1">
      <alignment horizontal="left"/>
    </xf>
    <xf numFmtId="0" fontId="40" fillId="0" borderId="10" xfId="0" applyFont="1" applyBorder="1"/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21" fillId="0" borderId="0" xfId="0" applyFont="1"/>
    <xf numFmtId="4" fontId="14" fillId="0" borderId="10" xfId="0" applyNumberFormat="1" applyFont="1" applyBorder="1" applyAlignment="1">
      <alignment horizontal="right" wrapText="1"/>
    </xf>
    <xf numFmtId="0" fontId="14" fillId="0" borderId="10" xfId="0" applyFont="1" applyBorder="1" applyAlignment="1">
      <alignment horizontal="right" wrapText="1"/>
    </xf>
    <xf numFmtId="4" fontId="14" fillId="26" borderId="10" xfId="0" applyNumberFormat="1" applyFont="1" applyFill="1" applyBorder="1" applyAlignment="1">
      <alignment horizontal="center"/>
    </xf>
    <xf numFmtId="4" fontId="14" fillId="26" borderId="10" xfId="0" applyNumberFormat="1" applyFont="1" applyFill="1" applyBorder="1"/>
    <xf numFmtId="3" fontId="14" fillId="26" borderId="10" xfId="0" applyNumberFormat="1" applyFont="1" applyFill="1" applyBorder="1"/>
    <xf numFmtId="0" fontId="14" fillId="26" borderId="10" xfId="0" applyFont="1" applyFill="1" applyBorder="1"/>
    <xf numFmtId="2" fontId="14" fillId="26" borderId="10" xfId="0" applyNumberFormat="1" applyFont="1" applyFill="1" applyBorder="1"/>
    <xf numFmtId="0" fontId="50" fillId="26" borderId="10" xfId="0" applyFont="1" applyFill="1" applyBorder="1"/>
    <xf numFmtId="167" fontId="13" fillId="26" borderId="13" xfId="25" applyNumberFormat="1" applyFont="1" applyFill="1" applyBorder="1" applyAlignment="1">
      <alignment horizontal="right"/>
    </xf>
    <xf numFmtId="3" fontId="14" fillId="0" borderId="10" xfId="0" applyNumberFormat="1" applyFont="1" applyBorder="1" applyAlignment="1">
      <alignment horizontal="right" wrapText="1"/>
    </xf>
    <xf numFmtId="4" fontId="50" fillId="0" borderId="0" xfId="0" applyNumberFormat="1" applyFont="1"/>
    <xf numFmtId="0" fontId="10" fillId="0" borderId="10" xfId="0" applyFont="1" applyBorder="1" applyAlignment="1">
      <alignment horizontal="right"/>
    </xf>
    <xf numFmtId="4" fontId="10" fillId="0" borderId="10" xfId="0" applyNumberFormat="1" applyFont="1" applyBorder="1" applyAlignment="1">
      <alignment horizontal="center"/>
    </xf>
    <xf numFmtId="10" fontId="10" fillId="0" borderId="10" xfId="0" applyNumberFormat="1" applyFont="1" applyBorder="1"/>
    <xf numFmtId="2" fontId="14" fillId="26" borderId="17" xfId="0" applyNumberFormat="1" applyFont="1" applyFill="1" applyBorder="1"/>
    <xf numFmtId="0" fontId="44" fillId="0" borderId="0" xfId="35" applyFont="1" applyAlignment="1" applyProtection="1"/>
    <xf numFmtId="0" fontId="44" fillId="0" borderId="10" xfId="35" applyFont="1" applyFill="1" applyBorder="1" applyAlignment="1" applyProtection="1">
      <alignment horizontal="justify" vertical="top" wrapText="1"/>
    </xf>
    <xf numFmtId="0" fontId="45" fillId="0" borderId="10" xfId="0" applyFont="1" applyBorder="1"/>
    <xf numFmtId="0" fontId="43" fillId="0" borderId="0" xfId="47" applyFont="1" applyAlignment="1">
      <alignment horizontal="left"/>
    </xf>
    <xf numFmtId="0" fontId="52" fillId="0" borderId="0" xfId="0" applyFont="1"/>
    <xf numFmtId="0" fontId="46" fillId="0" borderId="0" xfId="0" applyFont="1"/>
    <xf numFmtId="4" fontId="46" fillId="0" borderId="0" xfId="0" applyNumberFormat="1" applyFont="1"/>
    <xf numFmtId="0" fontId="47" fillId="0" borderId="0" xfId="47" applyFont="1" applyAlignment="1">
      <alignment horizontal="left"/>
    </xf>
    <xf numFmtId="0" fontId="13" fillId="0" borderId="0" xfId="0" applyFont="1"/>
    <xf numFmtId="165" fontId="13" fillId="0" borderId="0" xfId="0" applyNumberFormat="1" applyFont="1" applyAlignment="1">
      <alignment horizontal="right"/>
    </xf>
    <xf numFmtId="0" fontId="53" fillId="0" borderId="0" xfId="45" applyFont="1"/>
    <xf numFmtId="0" fontId="53" fillId="0" borderId="0" xfId="0" applyFont="1"/>
    <xf numFmtId="0" fontId="48" fillId="0" borderId="0" xfId="0" applyFont="1"/>
    <xf numFmtId="4" fontId="13" fillId="0" borderId="0" xfId="0" applyNumberFormat="1" applyFont="1"/>
    <xf numFmtId="0" fontId="52" fillId="0" borderId="27" xfId="0" applyFont="1" applyBorder="1"/>
    <xf numFmtId="0" fontId="54" fillId="26" borderId="29" xfId="0" applyFont="1" applyFill="1" applyBorder="1"/>
    <xf numFmtId="0" fontId="54" fillId="26" borderId="28" xfId="0" applyFont="1" applyFill="1" applyBorder="1"/>
    <xf numFmtId="0" fontId="54" fillId="26" borderId="30" xfId="0" applyFont="1" applyFill="1" applyBorder="1"/>
    <xf numFmtId="0" fontId="54" fillId="0" borderId="30" xfId="0" applyFont="1" applyBorder="1"/>
    <xf numFmtId="0" fontId="54" fillId="0" borderId="0" xfId="0" applyFont="1"/>
    <xf numFmtId="0" fontId="55" fillId="0" borderId="0" xfId="0" applyFont="1"/>
    <xf numFmtId="0" fontId="52" fillId="0" borderId="28" xfId="0" applyFont="1" applyBorder="1"/>
    <xf numFmtId="0" fontId="55" fillId="0" borderId="31" xfId="0" applyFont="1" applyBorder="1"/>
    <xf numFmtId="0" fontId="54" fillId="0" borderId="28" xfId="0" applyFont="1" applyBorder="1"/>
    <xf numFmtId="0" fontId="14" fillId="26" borderId="10" xfId="0" applyFont="1" applyFill="1" applyBorder="1" applyAlignment="1">
      <alignment horizontal="left"/>
    </xf>
    <xf numFmtId="0" fontId="52" fillId="24" borderId="0" xfId="0" applyFont="1" applyFill="1"/>
    <xf numFmtId="4" fontId="14" fillId="0" borderId="10" xfId="0" applyNumberFormat="1" applyFont="1" applyBorder="1" applyAlignment="1">
      <alignment horizontal="right"/>
    </xf>
    <xf numFmtId="0" fontId="14" fillId="26" borderId="10" xfId="0" applyFont="1" applyFill="1" applyBorder="1" applyAlignment="1">
      <alignment vertical="top"/>
    </xf>
    <xf numFmtId="166" fontId="14" fillId="0" borderId="10" xfId="0" applyNumberFormat="1" applyFont="1" applyBorder="1" applyAlignment="1">
      <alignment horizontal="right" wrapText="1"/>
    </xf>
    <xf numFmtId="10" fontId="14" fillId="0" borderId="10" xfId="0" applyNumberFormat="1" applyFont="1" applyBorder="1" applyAlignment="1">
      <alignment horizontal="right"/>
    </xf>
    <xf numFmtId="0" fontId="14" fillId="0" borderId="0" xfId="0" applyFont="1" applyAlignment="1">
      <alignment wrapText="1"/>
    </xf>
    <xf numFmtId="0" fontId="14" fillId="0" borderId="10" xfId="0" applyFont="1" applyBorder="1" applyAlignment="1">
      <alignment horizontal="center" wrapText="1"/>
    </xf>
    <xf numFmtId="0" fontId="14" fillId="0" borderId="10" xfId="0" applyFont="1" applyBorder="1" applyAlignment="1">
      <alignment wrapText="1"/>
    </xf>
    <xf numFmtId="0" fontId="14" fillId="0" borderId="10" xfId="0" applyFont="1" applyBorder="1" applyAlignment="1">
      <alignment horizontal="center"/>
    </xf>
    <xf numFmtId="0" fontId="51" fillId="0" borderId="10" xfId="0" applyFont="1" applyBorder="1"/>
    <xf numFmtId="0" fontId="14" fillId="26" borderId="17" xfId="0" applyFont="1" applyFill="1" applyBorder="1"/>
    <xf numFmtId="0" fontId="50" fillId="26" borderId="17" xfId="0" applyFont="1" applyFill="1" applyBorder="1"/>
    <xf numFmtId="0" fontId="17" fillId="26" borderId="0" xfId="0" applyFont="1" applyFill="1" applyBorder="1"/>
    <xf numFmtId="0" fontId="43" fillId="26" borderId="0" xfId="47" applyFont="1" applyFill="1" applyBorder="1" applyAlignment="1">
      <alignment horizontal="left"/>
    </xf>
    <xf numFmtId="2" fontId="17" fillId="26" borderId="0" xfId="0" applyNumberFormat="1" applyFont="1" applyFill="1" applyBorder="1"/>
    <xf numFmtId="4" fontId="17" fillId="26" borderId="0" xfId="0" applyNumberFormat="1" applyFont="1" applyFill="1" applyBorder="1"/>
    <xf numFmtId="0" fontId="17" fillId="0" borderId="0" xfId="0" applyFont="1" applyBorder="1" applyAlignment="1">
      <alignment horizontal="center"/>
    </xf>
    <xf numFmtId="0" fontId="14" fillId="26" borderId="0" xfId="0" applyFont="1" applyFill="1" applyBorder="1"/>
    <xf numFmtId="4" fontId="14" fillId="26" borderId="0" xfId="0" applyNumberFormat="1" applyFont="1" applyFill="1" applyBorder="1"/>
    <xf numFmtId="0" fontId="50" fillId="26" borderId="0" xfId="0" applyFont="1" applyFill="1" applyBorder="1"/>
    <xf numFmtId="4" fontId="56" fillId="26" borderId="0" xfId="0" applyNumberFormat="1" applyFont="1" applyFill="1" applyBorder="1"/>
    <xf numFmtId="4" fontId="14" fillId="26" borderId="0" xfId="0" applyNumberFormat="1" applyFont="1" applyFill="1" applyBorder="1" applyAlignment="1">
      <alignment horizontal="right" wrapText="1"/>
    </xf>
    <xf numFmtId="0" fontId="14" fillId="0" borderId="0" xfId="0" applyFont="1" applyBorder="1" applyAlignment="1">
      <alignment horizontal="center"/>
    </xf>
    <xf numFmtId="0" fontId="17" fillId="26" borderId="0" xfId="0" applyFont="1" applyFill="1" applyBorder="1" applyAlignment="1">
      <alignment vertical="top"/>
    </xf>
    <xf numFmtId="4" fontId="17" fillId="0" borderId="0" xfId="0" applyNumberFormat="1" applyFont="1" applyBorder="1" applyAlignment="1">
      <alignment horizontal="center"/>
    </xf>
    <xf numFmtId="0" fontId="51" fillId="0" borderId="17" xfId="0" applyFont="1" applyBorder="1"/>
    <xf numFmtId="0" fontId="14" fillId="0" borderId="0" xfId="0" applyFont="1" applyBorder="1"/>
    <xf numFmtId="0" fontId="51" fillId="0" borderId="0" xfId="0" applyFont="1" applyBorder="1"/>
    <xf numFmtId="0" fontId="62" fillId="26" borderId="10" xfId="0" applyFont="1" applyFill="1" applyBorder="1" applyAlignment="1">
      <alignment horizontal="center"/>
    </xf>
    <xf numFmtId="0" fontId="62" fillId="26" borderId="10" xfId="0" applyFont="1" applyFill="1" applyBorder="1" applyAlignment="1">
      <alignment horizontal="center" vertical="top"/>
    </xf>
    <xf numFmtId="0" fontId="62" fillId="0" borderId="10" xfId="0" applyFont="1" applyBorder="1" applyAlignment="1">
      <alignment horizontal="center"/>
    </xf>
    <xf numFmtId="0" fontId="50" fillId="26" borderId="33" xfId="0" applyFont="1" applyFill="1" applyBorder="1"/>
    <xf numFmtId="0" fontId="62" fillId="26" borderId="11" xfId="0" applyFont="1" applyFill="1" applyBorder="1" applyAlignment="1">
      <alignment horizontal="center"/>
    </xf>
    <xf numFmtId="0" fontId="62" fillId="0" borderId="36" xfId="0" applyFont="1" applyBorder="1" applyAlignment="1">
      <alignment horizontal="center"/>
    </xf>
    <xf numFmtId="0" fontId="14" fillId="26" borderId="11" xfId="0" applyFont="1" applyFill="1" applyBorder="1"/>
    <xf numFmtId="0" fontId="14" fillId="0" borderId="36" xfId="0" applyFont="1" applyBorder="1"/>
    <xf numFmtId="4" fontId="14" fillId="0" borderId="36" xfId="0" applyNumberFormat="1" applyFont="1" applyBorder="1"/>
    <xf numFmtId="0" fontId="50" fillId="26" borderId="11" xfId="0" applyFont="1" applyFill="1" applyBorder="1"/>
    <xf numFmtId="4" fontId="50" fillId="0" borderId="36" xfId="0" applyNumberFormat="1" applyFont="1" applyBorder="1"/>
    <xf numFmtId="4" fontId="14" fillId="0" borderId="36" xfId="0" applyNumberFormat="1" applyFont="1" applyBorder="1" applyAlignment="1">
      <alignment vertical="top" wrapText="1"/>
    </xf>
    <xf numFmtId="4" fontId="14" fillId="26" borderId="10" xfId="0" applyNumberFormat="1" applyFont="1" applyFill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9" fillId="0" borderId="0" xfId="0" applyFont="1"/>
    <xf numFmtId="0" fontId="0" fillId="0" borderId="10" xfId="0" applyBorder="1"/>
    <xf numFmtId="0" fontId="0" fillId="0" borderId="32" xfId="0" applyBorder="1"/>
    <xf numFmtId="0" fontId="13" fillId="0" borderId="26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17" xfId="48" applyFont="1" applyBorder="1" applyAlignment="1">
      <alignment horizontal="left"/>
    </xf>
    <xf numFmtId="4" fontId="48" fillId="0" borderId="0" xfId="0" applyNumberFormat="1" applyFont="1" applyAlignment="1"/>
    <xf numFmtId="0" fontId="0" fillId="0" borderId="0" xfId="0" applyAlignment="1"/>
    <xf numFmtId="0" fontId="0" fillId="0" borderId="10" xfId="0" applyBorder="1" applyAlignment="1"/>
    <xf numFmtId="0" fontId="14" fillId="0" borderId="1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Border="1"/>
    <xf numFmtId="0" fontId="9" fillId="0" borderId="0" xfId="0" applyFont="1" applyFill="1" applyBorder="1"/>
    <xf numFmtId="0" fontId="64" fillId="0" borderId="17" xfId="0" applyFont="1" applyBorder="1" applyAlignment="1">
      <alignment horizontal="left"/>
    </xf>
    <xf numFmtId="0" fontId="65" fillId="0" borderId="0" xfId="0" applyFont="1"/>
    <xf numFmtId="0" fontId="65" fillId="0" borderId="10" xfId="0" applyFont="1" applyBorder="1"/>
    <xf numFmtId="0" fontId="63" fillId="0" borderId="0" xfId="0" applyFont="1"/>
    <xf numFmtId="0" fontId="65" fillId="0" borderId="0" xfId="0" applyFont="1" applyBorder="1"/>
    <xf numFmtId="0" fontId="65" fillId="0" borderId="10" xfId="0" applyFont="1" applyBorder="1" applyAlignment="1">
      <alignment horizontal="center"/>
    </xf>
    <xf numFmtId="0" fontId="65" fillId="0" borderId="0" xfId="0" applyFont="1" applyAlignment="1">
      <alignment horizontal="right"/>
    </xf>
    <xf numFmtId="0" fontId="58" fillId="0" borderId="0" xfId="0" applyFont="1" applyAlignment="1">
      <alignment horizontal="left" wrapText="1"/>
    </xf>
    <xf numFmtId="0" fontId="60" fillId="0" borderId="0" xfId="0" applyFont="1" applyAlignment="1">
      <alignment vertical="center" wrapText="1"/>
    </xf>
    <xf numFmtId="0" fontId="66" fillId="0" borderId="10" xfId="0" applyFont="1" applyBorder="1" applyAlignment="1">
      <alignment horizontal="center"/>
    </xf>
    <xf numFmtId="0" fontId="66" fillId="0" borderId="10" xfId="0" applyFont="1" applyBorder="1"/>
    <xf numFmtId="0" fontId="67" fillId="0" borderId="10" xfId="0" applyFont="1" applyBorder="1" applyAlignment="1">
      <alignment horizontal="center"/>
    </xf>
    <xf numFmtId="0" fontId="67" fillId="0" borderId="13" xfId="0" applyFont="1" applyBorder="1"/>
    <xf numFmtId="0" fontId="67" fillId="0" borderId="10" xfId="0" applyFont="1" applyBorder="1"/>
    <xf numFmtId="0" fontId="60" fillId="0" borderId="0" xfId="0" applyFont="1" applyFill="1" applyBorder="1" applyAlignment="1">
      <alignment horizontal="left" wrapText="1"/>
    </xf>
    <xf numFmtId="0" fontId="63" fillId="0" borderId="10" xfId="0" applyFont="1" applyBorder="1" applyAlignment="1">
      <alignment horizontal="center" vertical="center" wrapText="1"/>
    </xf>
    <xf numFmtId="4" fontId="50" fillId="0" borderId="43" xfId="0" applyNumberFormat="1" applyFont="1" applyBorder="1"/>
    <xf numFmtId="0" fontId="14" fillId="26" borderId="36" xfId="0" applyFont="1" applyFill="1" applyBorder="1"/>
    <xf numFmtId="0" fontId="61" fillId="26" borderId="21" xfId="0" applyFont="1" applyFill="1" applyBorder="1" applyAlignment="1">
      <alignment horizontal="center" vertical="center" wrapText="1"/>
    </xf>
    <xf numFmtId="0" fontId="61" fillId="26" borderId="34" xfId="0" applyFont="1" applyFill="1" applyBorder="1" applyAlignment="1">
      <alignment horizontal="center" vertical="center" wrapText="1"/>
    </xf>
    <xf numFmtId="2" fontId="61" fillId="26" borderId="34" xfId="0" applyNumberFormat="1" applyFont="1" applyFill="1" applyBorder="1" applyAlignment="1">
      <alignment horizontal="center" vertical="center" wrapText="1"/>
    </xf>
    <xf numFmtId="4" fontId="61" fillId="26" borderId="34" xfId="0" applyNumberFormat="1" applyFont="1" applyFill="1" applyBorder="1" applyAlignment="1">
      <alignment horizontal="center" vertical="center" wrapText="1"/>
    </xf>
    <xf numFmtId="0" fontId="61" fillId="0" borderId="34" xfId="0" applyFont="1" applyBorder="1" applyAlignment="1">
      <alignment horizontal="center" vertical="center" wrapText="1"/>
    </xf>
    <xf numFmtId="0" fontId="61" fillId="0" borderId="35" xfId="0" applyFont="1" applyBorder="1" applyAlignment="1">
      <alignment horizontal="center" vertical="center" wrapText="1"/>
    </xf>
    <xf numFmtId="0" fontId="61" fillId="26" borderId="10" xfId="0" applyFont="1" applyFill="1" applyBorder="1" applyAlignment="1">
      <alignment horizontal="center" vertical="center" wrapText="1"/>
    </xf>
    <xf numFmtId="0" fontId="61" fillId="26" borderId="35" xfId="0" applyFont="1" applyFill="1" applyBorder="1" applyAlignment="1">
      <alignment horizontal="center" vertical="center" wrapText="1"/>
    </xf>
    <xf numFmtId="0" fontId="62" fillId="26" borderId="36" xfId="0" applyFont="1" applyFill="1" applyBorder="1" applyAlignment="1">
      <alignment horizontal="center"/>
    </xf>
    <xf numFmtId="0" fontId="60" fillId="0" borderId="0" xfId="0" applyFont="1" applyAlignment="1">
      <alignment horizontal="left" wrapText="1"/>
    </xf>
    <xf numFmtId="0" fontId="58" fillId="0" borderId="0" xfId="0" applyFont="1" applyAlignment="1">
      <alignment horizontal="center" wrapText="1"/>
    </xf>
    <xf numFmtId="0" fontId="60" fillId="0" borderId="0" xfId="0" applyFont="1" applyAlignment="1">
      <alignment horizontal="left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/>
    </xf>
    <xf numFmtId="0" fontId="14" fillId="26" borderId="0" xfId="0" applyNumberFormat="1" applyFont="1" applyFill="1" applyBorder="1"/>
    <xf numFmtId="0" fontId="43" fillId="26" borderId="0" xfId="47" applyNumberFormat="1" applyFont="1" applyFill="1" applyBorder="1"/>
    <xf numFmtId="0" fontId="43" fillId="26" borderId="0" xfId="47" applyNumberFormat="1" applyFont="1" applyFill="1" applyBorder="1" applyAlignment="1">
      <alignment horizontal="left"/>
    </xf>
    <xf numFmtId="0" fontId="58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2" fillId="28" borderId="10" xfId="0" applyFont="1" applyFill="1" applyBorder="1" applyAlignment="1">
      <alignment horizontal="center" wrapText="1"/>
    </xf>
    <xf numFmtId="0" fontId="13" fillId="28" borderId="10" xfId="0" applyFont="1" applyFill="1" applyBorder="1" applyAlignment="1">
      <alignment horizontal="center" wrapText="1"/>
    </xf>
    <xf numFmtId="0" fontId="14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46" fillId="0" borderId="0" xfId="0" applyFont="1" applyBorder="1"/>
    <xf numFmtId="0" fontId="52" fillId="0" borderId="0" xfId="0" applyFont="1" applyBorder="1"/>
    <xf numFmtId="0" fontId="58" fillId="0" borderId="0" xfId="0" applyFont="1"/>
    <xf numFmtId="0" fontId="69" fillId="0" borderId="0" xfId="0" applyFont="1" applyAlignment="1">
      <alignment wrapText="1"/>
    </xf>
    <xf numFmtId="0" fontId="69" fillId="0" borderId="0" xfId="0" applyFont="1"/>
    <xf numFmtId="0" fontId="68" fillId="0" borderId="0" xfId="47" applyFont="1" applyAlignment="1">
      <alignment horizontal="left"/>
    </xf>
    <xf numFmtId="0" fontId="58" fillId="0" borderId="10" xfId="0" applyFont="1" applyBorder="1"/>
    <xf numFmtId="0" fontId="5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64" fillId="26" borderId="0" xfId="0" applyFont="1" applyFill="1" applyAlignment="1"/>
    <xf numFmtId="0" fontId="0" fillId="26" borderId="0" xfId="0" applyFill="1"/>
    <xf numFmtId="0" fontId="63" fillId="0" borderId="21" xfId="0" applyFont="1" applyBorder="1" applyAlignment="1">
      <alignment horizontal="center"/>
    </xf>
    <xf numFmtId="0" fontId="63" fillId="0" borderId="34" xfId="0" applyFont="1" applyBorder="1" applyAlignment="1">
      <alignment horizontal="center"/>
    </xf>
    <xf numFmtId="0" fontId="63" fillId="0" borderId="35" xfId="0" applyFont="1" applyBorder="1" applyAlignment="1">
      <alignment horizontal="center"/>
    </xf>
    <xf numFmtId="0" fontId="65" fillId="0" borderId="46" xfId="0" applyFont="1" applyBorder="1"/>
    <xf numFmtId="0" fontId="65" fillId="0" borderId="12" xfId="0" applyFont="1" applyBorder="1"/>
    <xf numFmtId="0" fontId="65" fillId="0" borderId="39" xfId="0" applyFont="1" applyBorder="1"/>
    <xf numFmtId="0" fontId="63" fillId="0" borderId="34" xfId="0" applyFont="1" applyBorder="1" applyAlignment="1">
      <alignment horizontal="center" wrapText="1"/>
    </xf>
    <xf numFmtId="0" fontId="13" fillId="28" borderId="11" xfId="0" applyFont="1" applyFill="1" applyBorder="1" applyAlignment="1">
      <alignment horizontal="right"/>
    </xf>
    <xf numFmtId="0" fontId="13" fillId="28" borderId="36" xfId="0" applyFont="1" applyFill="1" applyBorder="1" applyAlignment="1">
      <alignment horizontal="center" wrapText="1"/>
    </xf>
    <xf numFmtId="0" fontId="13" fillId="0" borderId="50" xfId="0" applyFont="1" applyBorder="1" applyAlignment="1">
      <alignment horizontal="center"/>
    </xf>
    <xf numFmtId="167" fontId="13" fillId="0" borderId="51" xfId="48" applyNumberFormat="1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64" fillId="0" borderId="0" xfId="0" applyFont="1" applyBorder="1"/>
    <xf numFmtId="0" fontId="53" fillId="0" borderId="11" xfId="0" applyFont="1" applyBorder="1" applyAlignment="1">
      <alignment horizontal="center"/>
    </xf>
    <xf numFmtId="167" fontId="13" fillId="0" borderId="36" xfId="0" applyNumberFormat="1" applyFont="1" applyBorder="1" applyAlignment="1">
      <alignment horizontal="right"/>
    </xf>
    <xf numFmtId="0" fontId="53" fillId="0" borderId="46" xfId="0" applyFont="1" applyBorder="1" applyAlignment="1">
      <alignment horizontal="center"/>
    </xf>
    <xf numFmtId="0" fontId="64" fillId="0" borderId="45" xfId="0" applyFont="1" applyBorder="1" applyAlignment="1">
      <alignment horizontal="left"/>
    </xf>
    <xf numFmtId="165" fontId="13" fillId="0" borderId="39" xfId="0" applyNumberFormat="1" applyFont="1" applyBorder="1" applyAlignment="1">
      <alignment horizontal="right"/>
    </xf>
    <xf numFmtId="0" fontId="60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wrapText="1"/>
    </xf>
    <xf numFmtId="0" fontId="60" fillId="0" borderId="13" xfId="0" applyFont="1" applyBorder="1" applyAlignment="1">
      <alignment horizontal="center"/>
    </xf>
    <xf numFmtId="0" fontId="60" fillId="0" borderId="13" xfId="0" applyFont="1" applyBorder="1" applyAlignment="1">
      <alignment horizontal="center" vertical="top" wrapText="1"/>
    </xf>
    <xf numFmtId="0" fontId="60" fillId="0" borderId="13" xfId="0" applyFont="1" applyBorder="1" applyAlignment="1">
      <alignment horizontal="justify" vertical="top" wrapText="1"/>
    </xf>
    <xf numFmtId="0" fontId="58" fillId="0" borderId="10" xfId="0" applyFont="1" applyBorder="1" applyAlignment="1">
      <alignment horizontal="justify" vertical="top" wrapText="1"/>
    </xf>
    <xf numFmtId="0" fontId="60" fillId="0" borderId="10" xfId="0" applyFont="1" applyBorder="1" applyAlignment="1">
      <alignment horizontal="justify" vertical="top" wrapText="1"/>
    </xf>
    <xf numFmtId="0" fontId="58" fillId="0" borderId="0" xfId="0" applyFont="1" applyFill="1" applyBorder="1" applyAlignment="1">
      <alignment horizontal="justify" vertical="top" wrapText="1"/>
    </xf>
    <xf numFmtId="0" fontId="57" fillId="26" borderId="0" xfId="0" applyFont="1" applyFill="1" applyBorder="1" applyAlignment="1">
      <alignment horizontal="center"/>
    </xf>
    <xf numFmtId="2" fontId="56" fillId="26" borderId="0" xfId="0" applyNumberFormat="1" applyFont="1" applyFill="1" applyBorder="1"/>
    <xf numFmtId="169" fontId="56" fillId="26" borderId="0" xfId="28" applyNumberFormat="1" applyFont="1" applyFill="1" applyBorder="1"/>
    <xf numFmtId="4" fontId="61" fillId="27" borderId="19" xfId="0" applyNumberFormat="1" applyFont="1" applyFill="1" applyBorder="1" applyAlignment="1">
      <alignment wrapText="1"/>
    </xf>
    <xf numFmtId="0" fontId="61" fillId="27" borderId="19" xfId="0" applyFont="1" applyFill="1" applyBorder="1" applyAlignment="1">
      <alignment wrapText="1"/>
    </xf>
    <xf numFmtId="0" fontId="61" fillId="27" borderId="10" xfId="0" applyFont="1" applyFill="1" applyBorder="1" applyAlignment="1">
      <alignment horizontal="center" wrapText="1"/>
    </xf>
    <xf numFmtId="0" fontId="61" fillId="27" borderId="36" xfId="0" applyFont="1" applyFill="1" applyBorder="1" applyAlignment="1">
      <alignment wrapText="1"/>
    </xf>
    <xf numFmtId="0" fontId="14" fillId="26" borderId="37" xfId="0" applyFont="1" applyFill="1" applyBorder="1" applyAlignment="1"/>
    <xf numFmtId="0" fontId="14" fillId="26" borderId="18" xfId="0" applyFont="1" applyFill="1" applyBorder="1" applyAlignment="1"/>
    <xf numFmtId="0" fontId="14" fillId="26" borderId="38" xfId="0" applyFont="1" applyFill="1" applyBorder="1" applyAlignment="1"/>
    <xf numFmtId="4" fontId="10" fillId="26" borderId="18" xfId="0" applyNumberFormat="1" applyFont="1" applyFill="1" applyBorder="1" applyAlignment="1"/>
    <xf numFmtId="4" fontId="10" fillId="26" borderId="10" xfId="0" applyNumberFormat="1" applyFont="1" applyFill="1" applyBorder="1"/>
    <xf numFmtId="0" fontId="14" fillId="26" borderId="37" xfId="0" applyFont="1" applyFill="1" applyBorder="1" applyAlignment="1">
      <alignment vertical="top"/>
    </xf>
    <xf numFmtId="0" fontId="14" fillId="26" borderId="18" xfId="0" applyFont="1" applyFill="1" applyBorder="1" applyAlignment="1">
      <alignment vertical="top"/>
    </xf>
    <xf numFmtId="0" fontId="14" fillId="26" borderId="38" xfId="0" applyFont="1" applyFill="1" applyBorder="1" applyAlignment="1">
      <alignment vertical="top"/>
    </xf>
    <xf numFmtId="4" fontId="10" fillId="26" borderId="18" xfId="0" applyNumberFormat="1" applyFont="1" applyFill="1" applyBorder="1" applyAlignment="1">
      <alignment vertical="top"/>
    </xf>
    <xf numFmtId="0" fontId="9" fillId="0" borderId="0" xfId="0" applyFont="1" applyBorder="1"/>
    <xf numFmtId="166" fontId="14" fillId="0" borderId="10" xfId="0" applyNumberFormat="1" applyFont="1" applyFill="1" applyBorder="1"/>
    <xf numFmtId="0" fontId="14" fillId="0" borderId="10" xfId="0" applyFont="1" applyFill="1" applyBorder="1"/>
    <xf numFmtId="0" fontId="13" fillId="0" borderId="19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right" vertical="center" wrapText="1"/>
    </xf>
    <xf numFmtId="0" fontId="13" fillId="0" borderId="18" xfId="0" applyFont="1" applyBorder="1" applyAlignment="1"/>
    <xf numFmtId="0" fontId="13" fillId="0" borderId="17" xfId="0" applyFont="1" applyBorder="1" applyAlignment="1"/>
    <xf numFmtId="0" fontId="13" fillId="0" borderId="10" xfId="0" applyFont="1" applyBorder="1" applyAlignment="1">
      <alignment horizontal="left" vertical="center" wrapText="1"/>
    </xf>
    <xf numFmtId="0" fontId="65" fillId="0" borderId="46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39" xfId="0" applyFont="1" applyBorder="1" applyAlignment="1">
      <alignment horizontal="center"/>
    </xf>
    <xf numFmtId="0" fontId="65" fillId="0" borderId="11" xfId="0" applyFont="1" applyBorder="1" applyAlignment="1">
      <alignment horizontal="center"/>
    </xf>
    <xf numFmtId="0" fontId="65" fillId="0" borderId="36" xfId="0" applyFont="1" applyBorder="1" applyAlignment="1">
      <alignment horizontal="center"/>
    </xf>
    <xf numFmtId="166" fontId="14" fillId="26" borderId="10" xfId="0" applyNumberFormat="1" applyFont="1" applyFill="1" applyBorder="1" applyAlignment="1">
      <alignment horizontal="right"/>
    </xf>
    <xf numFmtId="4" fontId="14" fillId="26" borderId="10" xfId="0" applyNumberFormat="1" applyFont="1" applyFill="1" applyBorder="1" applyAlignment="1">
      <alignment horizontal="right"/>
    </xf>
    <xf numFmtId="4" fontId="51" fillId="0" borderId="10" xfId="0" applyNumberFormat="1" applyFont="1" applyBorder="1"/>
    <xf numFmtId="4" fontId="51" fillId="0" borderId="36" xfId="0" applyNumberFormat="1" applyFont="1" applyBorder="1"/>
    <xf numFmtId="10" fontId="14" fillId="26" borderId="10" xfId="0" applyNumberFormat="1" applyFont="1" applyFill="1" applyBorder="1"/>
    <xf numFmtId="4" fontId="51" fillId="27" borderId="12" xfId="0" applyNumberFormat="1" applyFont="1" applyFill="1" applyBorder="1"/>
    <xf numFmtId="10" fontId="13" fillId="0" borderId="51" xfId="48" applyNumberFormat="1" applyFont="1" applyBorder="1" applyAlignment="1">
      <alignment horizontal="right"/>
    </xf>
    <xf numFmtId="2" fontId="14" fillId="26" borderId="17" xfId="0" applyNumberFormat="1" applyFont="1" applyFill="1" applyBorder="1" applyAlignment="1">
      <alignment horizontal="right"/>
    </xf>
    <xf numFmtId="10" fontId="14" fillId="26" borderId="10" xfId="0" applyNumberFormat="1" applyFont="1" applyFill="1" applyBorder="1" applyAlignment="1">
      <alignment horizontal="right"/>
    </xf>
    <xf numFmtId="3" fontId="65" fillId="0" borderId="10" xfId="0" applyNumberFormat="1" applyFont="1" applyBorder="1"/>
    <xf numFmtId="3" fontId="65" fillId="0" borderId="0" xfId="0" applyNumberFormat="1" applyFont="1"/>
    <xf numFmtId="168" fontId="65" fillId="0" borderId="10" xfId="0" applyNumberFormat="1" applyFont="1" applyBorder="1" applyAlignment="1">
      <alignment horizontal="right"/>
    </xf>
    <xf numFmtId="4" fontId="12" fillId="0" borderId="10" xfId="0" applyNumberFormat="1" applyFont="1" applyBorder="1"/>
    <xf numFmtId="0" fontId="14" fillId="26" borderId="10" xfId="0" applyFont="1" applyFill="1" applyBorder="1" applyAlignment="1">
      <alignment horizontal="center"/>
    </xf>
    <xf numFmtId="10" fontId="13" fillId="0" borderId="12" xfId="0" applyNumberFormat="1" applyFont="1" applyBorder="1" applyAlignment="1">
      <alignment horizontal="right"/>
    </xf>
    <xf numFmtId="4" fontId="0" fillId="0" borderId="0" xfId="0" applyNumberFormat="1"/>
    <xf numFmtId="4" fontId="58" fillId="0" borderId="10" xfId="0" applyNumberFormat="1" applyFont="1" applyBorder="1" applyAlignment="1">
      <alignment horizontal="center"/>
    </xf>
    <xf numFmtId="0" fontId="58" fillId="0" borderId="10" xfId="0" applyFont="1" applyBorder="1" applyAlignment="1">
      <alignment horizontal="left"/>
    </xf>
    <xf numFmtId="4" fontId="58" fillId="0" borderId="10" xfId="0" applyNumberFormat="1" applyFont="1" applyBorder="1" applyAlignment="1">
      <alignment horizontal="right"/>
    </xf>
    <xf numFmtId="0" fontId="58" fillId="26" borderId="10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10" fontId="14" fillId="0" borderId="10" xfId="0" applyNumberFormat="1" applyFont="1" applyFill="1" applyBorder="1" applyAlignment="1">
      <alignment horizontal="center"/>
    </xf>
    <xf numFmtId="4" fontId="14" fillId="0" borderId="10" xfId="0" applyNumberFormat="1" applyFont="1" applyFill="1" applyBorder="1" applyAlignment="1">
      <alignment horizontal="center"/>
    </xf>
    <xf numFmtId="3" fontId="14" fillId="0" borderId="10" xfId="0" applyNumberFormat="1" applyFont="1" applyFill="1" applyBorder="1" applyAlignment="1">
      <alignment horizontal="center"/>
    </xf>
    <xf numFmtId="10" fontId="14" fillId="26" borderId="10" xfId="0" applyNumberFormat="1" applyFont="1" applyFill="1" applyBorder="1" applyAlignment="1">
      <alignment horizontal="center"/>
    </xf>
    <xf numFmtId="3" fontId="14" fillId="26" borderId="10" xfId="0" applyNumberFormat="1" applyFont="1" applyFill="1" applyBorder="1" applyAlignment="1">
      <alignment horizontal="center"/>
    </xf>
    <xf numFmtId="3" fontId="58" fillId="0" borderId="10" xfId="0" applyNumberFormat="1" applyFont="1" applyBorder="1" applyAlignment="1">
      <alignment horizontal="right"/>
    </xf>
    <xf numFmtId="4" fontId="14" fillId="0" borderId="10" xfId="0" applyNumberFormat="1" applyFont="1" applyFill="1" applyBorder="1" applyAlignment="1">
      <alignment horizontal="right"/>
    </xf>
    <xf numFmtId="0" fontId="58" fillId="26" borderId="10" xfId="0" applyFont="1" applyFill="1" applyBorder="1"/>
    <xf numFmtId="3" fontId="58" fillId="26" borderId="10" xfId="0" applyNumberFormat="1" applyFont="1" applyFill="1" applyBorder="1" applyAlignment="1">
      <alignment horizontal="right"/>
    </xf>
    <xf numFmtId="4" fontId="58" fillId="26" borderId="10" xfId="0" applyNumberFormat="1" applyFont="1" applyFill="1" applyBorder="1" applyAlignment="1">
      <alignment horizontal="right"/>
    </xf>
    <xf numFmtId="4" fontId="58" fillId="26" borderId="10" xfId="0" applyNumberFormat="1" applyFont="1" applyFill="1" applyBorder="1" applyAlignment="1">
      <alignment horizontal="center"/>
    </xf>
    <xf numFmtId="4" fontId="58" fillId="0" borderId="10" xfId="0" applyNumberFormat="1" applyFont="1" applyFill="1" applyBorder="1" applyAlignment="1">
      <alignment horizontal="center"/>
    </xf>
    <xf numFmtId="0" fontId="70" fillId="0" borderId="10" xfId="0" applyFont="1" applyBorder="1" applyAlignment="1">
      <alignment horizontal="center"/>
    </xf>
    <xf numFmtId="0" fontId="70" fillId="26" borderId="10" xfId="0" applyFont="1" applyFill="1" applyBorder="1" applyAlignment="1">
      <alignment horizontal="center"/>
    </xf>
    <xf numFmtId="0" fontId="71" fillId="26" borderId="10" xfId="0" applyFont="1" applyFill="1" applyBorder="1" applyAlignment="1">
      <alignment horizontal="left"/>
    </xf>
    <xf numFmtId="0" fontId="71" fillId="26" borderId="10" xfId="0" applyFont="1" applyFill="1" applyBorder="1" applyAlignment="1">
      <alignment horizontal="center"/>
    </xf>
    <xf numFmtId="10" fontId="71" fillId="26" borderId="10" xfId="0" applyNumberFormat="1" applyFont="1" applyFill="1" applyBorder="1" applyAlignment="1">
      <alignment horizontal="center"/>
    </xf>
    <xf numFmtId="4" fontId="71" fillId="26" borderId="10" xfId="0" applyNumberFormat="1" applyFont="1" applyFill="1" applyBorder="1" applyAlignment="1">
      <alignment horizontal="center"/>
    </xf>
    <xf numFmtId="3" fontId="71" fillId="26" borderId="10" xfId="0" applyNumberFormat="1" applyFont="1" applyFill="1" applyBorder="1" applyAlignment="1">
      <alignment horizontal="center"/>
    </xf>
    <xf numFmtId="2" fontId="71" fillId="26" borderId="10" xfId="0" applyNumberFormat="1" applyFont="1" applyFill="1" applyBorder="1" applyAlignment="1">
      <alignment horizontal="center"/>
    </xf>
    <xf numFmtId="4" fontId="71" fillId="26" borderId="10" xfId="0" applyNumberFormat="1" applyFont="1" applyFill="1" applyBorder="1" applyAlignment="1">
      <alignment horizontal="right"/>
    </xf>
    <xf numFmtId="0" fontId="72" fillId="0" borderId="0" xfId="0" applyFont="1"/>
    <xf numFmtId="169" fontId="13" fillId="0" borderId="0" xfId="0" applyNumberFormat="1" applyFont="1"/>
    <xf numFmtId="4" fontId="10" fillId="0" borderId="10" xfId="0" applyNumberFormat="1" applyFont="1" applyBorder="1" applyAlignment="1">
      <alignment horizontal="right" wrapText="1"/>
    </xf>
    <xf numFmtId="4" fontId="10" fillId="26" borderId="10" xfId="0" applyNumberFormat="1" applyFont="1" applyFill="1" applyBorder="1" applyAlignment="1">
      <alignment horizontal="right"/>
    </xf>
    <xf numFmtId="0" fontId="73" fillId="0" borderId="18" xfId="0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/>
    </xf>
    <xf numFmtId="0" fontId="13" fillId="26" borderId="10" xfId="0" applyFont="1" applyFill="1" applyBorder="1" applyAlignment="1">
      <alignment horizontal="center" vertical="center" wrapText="1"/>
    </xf>
    <xf numFmtId="0" fontId="13" fillId="26" borderId="10" xfId="0" applyFont="1" applyFill="1" applyBorder="1" applyAlignment="1">
      <alignment horizontal="left" vertical="center" wrapText="1"/>
    </xf>
    <xf numFmtId="4" fontId="13" fillId="26" borderId="10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4" fontId="73" fillId="26" borderId="0" xfId="0" applyNumberFormat="1" applyFont="1" applyFill="1"/>
    <xf numFmtId="4" fontId="14" fillId="0" borderId="10" xfId="0" applyNumberFormat="1" applyFont="1" applyFill="1" applyBorder="1"/>
    <xf numFmtId="168" fontId="0" fillId="0" borderId="0" xfId="0" applyNumberFormat="1"/>
    <xf numFmtId="0" fontId="13" fillId="0" borderId="0" xfId="0" applyFont="1" applyBorder="1" applyAlignment="1">
      <alignment horizontal="left"/>
    </xf>
    <xf numFmtId="0" fontId="13" fillId="0" borderId="18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right" vertical="center" wrapText="1"/>
    </xf>
    <xf numFmtId="0" fontId="13" fillId="0" borderId="19" xfId="0" applyFont="1" applyFill="1" applyBorder="1" applyAlignment="1">
      <alignment horizontal="left" vertical="center"/>
    </xf>
    <xf numFmtId="0" fontId="14" fillId="0" borderId="10" xfId="0" applyFont="1" applyBorder="1"/>
    <xf numFmtId="2" fontId="14" fillId="26" borderId="17" xfId="0" applyNumberFormat="1" applyFont="1" applyFill="1" applyBorder="1"/>
    <xf numFmtId="4" fontId="14" fillId="0" borderId="10" xfId="0" applyNumberFormat="1" applyFont="1" applyBorder="1"/>
    <xf numFmtId="0" fontId="14" fillId="0" borderId="10" xfId="0" applyFont="1" applyFill="1" applyBorder="1"/>
    <xf numFmtId="166" fontId="14" fillId="0" borderId="10" xfId="0" applyNumberFormat="1" applyFont="1" applyFill="1" applyBorder="1"/>
    <xf numFmtId="14" fontId="14" fillId="0" borderId="36" xfId="0" applyNumberFormat="1" applyFont="1" applyBorder="1" applyAlignment="1">
      <alignment horizontal="right"/>
    </xf>
    <xf numFmtId="4" fontId="14" fillId="0" borderId="0" xfId="0" applyNumberFormat="1" applyFont="1" applyBorder="1"/>
    <xf numFmtId="0" fontId="9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58" fillId="0" borderId="0" xfId="0" applyFont="1" applyAlignment="1">
      <alignment horizontal="left" wrapText="1"/>
    </xf>
    <xf numFmtId="0" fontId="14" fillId="26" borderId="10" xfId="0" applyFont="1" applyFill="1" applyBorder="1" applyAlignment="1">
      <alignment horizontal="center" wrapText="1"/>
    </xf>
    <xf numFmtId="0" fontId="58" fillId="0" borderId="46" xfId="0" applyFont="1" applyBorder="1" applyAlignment="1">
      <alignment horizontal="center"/>
    </xf>
    <xf numFmtId="2" fontId="58" fillId="0" borderId="12" xfId="0" applyNumberFormat="1" applyFont="1" applyBorder="1" applyAlignment="1">
      <alignment horizontal="center"/>
    </xf>
    <xf numFmtId="4" fontId="58" fillId="0" borderId="39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58" fillId="0" borderId="0" xfId="0" applyFont="1" applyAlignment="1">
      <alignment wrapText="1"/>
    </xf>
    <xf numFmtId="4" fontId="13" fillId="0" borderId="10" xfId="0" applyNumberFormat="1" applyFont="1" applyBorder="1"/>
    <xf numFmtId="0" fontId="0" fillId="0" borderId="14" xfId="0" applyBorder="1"/>
    <xf numFmtId="49" fontId="43" fillId="26" borderId="0" xfId="47" applyNumberFormat="1" applyFont="1" applyFill="1" applyBorder="1"/>
    <xf numFmtId="49" fontId="43" fillId="26" borderId="0" xfId="47" applyNumberFormat="1" applyFont="1" applyFill="1" applyBorder="1" applyAlignment="1">
      <alignment horizontal="left"/>
    </xf>
    <xf numFmtId="0" fontId="9" fillId="27" borderId="14" xfId="0" applyFont="1" applyFill="1" applyBorder="1" applyAlignment="1"/>
    <xf numFmtId="0" fontId="0" fillId="27" borderId="14" xfId="0" applyFill="1" applyBorder="1" applyAlignment="1"/>
    <xf numFmtId="0" fontId="0" fillId="27" borderId="0" xfId="0" applyFill="1"/>
    <xf numFmtId="0" fontId="9" fillId="0" borderId="10" xfId="0" applyFont="1" applyBorder="1" applyAlignment="1">
      <alignment vertical="center"/>
    </xf>
    <xf numFmtId="0" fontId="64" fillId="28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" fontId="9" fillId="0" borderId="10" xfId="0" applyNumberFormat="1" applyFont="1" applyBorder="1" applyAlignment="1">
      <alignment horizontal="center"/>
    </xf>
    <xf numFmtId="0" fontId="64" fillId="28" borderId="10" xfId="0" applyFont="1" applyFill="1" applyBorder="1" applyAlignment="1">
      <alignment horizontal="center" vertical="center"/>
    </xf>
    <xf numFmtId="0" fontId="0" fillId="0" borderId="23" xfId="0" applyBorder="1"/>
    <xf numFmtId="0" fontId="0" fillId="0" borderId="0" xfId="0" applyBorder="1"/>
    <xf numFmtId="0" fontId="0" fillId="0" borderId="20" xfId="0" applyBorder="1"/>
    <xf numFmtId="4" fontId="52" fillId="0" borderId="0" xfId="0" applyNumberFormat="1" applyFont="1"/>
    <xf numFmtId="0" fontId="64" fillId="0" borderId="10" xfId="0" applyFont="1" applyBorder="1" applyAlignment="1">
      <alignment horizontal="center"/>
    </xf>
    <xf numFmtId="4" fontId="0" fillId="0" borderId="0" xfId="0" applyNumberFormat="1" applyBorder="1"/>
    <xf numFmtId="3" fontId="52" fillId="0" borderId="0" xfId="0" applyNumberFormat="1" applyFont="1"/>
    <xf numFmtId="0" fontId="58" fillId="0" borderId="0" xfId="0" applyFont="1" applyBorder="1"/>
    <xf numFmtId="0" fontId="73" fillId="0" borderId="18" xfId="0" applyFont="1" applyBorder="1" applyAlignment="1"/>
    <xf numFmtId="0" fontId="73" fillId="0" borderId="17" xfId="0" applyFont="1" applyBorder="1" applyAlignment="1"/>
    <xf numFmtId="3" fontId="14" fillId="0" borderId="10" xfId="0" applyNumberFormat="1" applyFont="1" applyFill="1" applyBorder="1"/>
    <xf numFmtId="10" fontId="14" fillId="0" borderId="10" xfId="0" applyNumberFormat="1" applyFont="1" applyFill="1" applyBorder="1"/>
    <xf numFmtId="166" fontId="14" fillId="0" borderId="10" xfId="0" applyNumberFormat="1" applyFont="1" applyFill="1" applyBorder="1" applyAlignment="1">
      <alignment horizontal="right"/>
    </xf>
    <xf numFmtId="10" fontId="14" fillId="0" borderId="10" xfId="0" applyNumberFormat="1" applyFont="1" applyFill="1" applyBorder="1" applyAlignment="1">
      <alignment horizontal="right"/>
    </xf>
    <xf numFmtId="14" fontId="14" fillId="26" borderId="10" xfId="0" applyNumberFormat="1" applyFont="1" applyFill="1" applyBorder="1"/>
    <xf numFmtId="14" fontId="14" fillId="26" borderId="10" xfId="0" applyNumberFormat="1" applyFont="1" applyFill="1" applyBorder="1" applyAlignment="1">
      <alignment horizontal="right"/>
    </xf>
    <xf numFmtId="14" fontId="14" fillId="0" borderId="36" xfId="0" applyNumberFormat="1" applyFont="1" applyBorder="1"/>
    <xf numFmtId="14" fontId="14" fillId="26" borderId="36" xfId="0" applyNumberFormat="1" applyFont="1" applyFill="1" applyBorder="1"/>
    <xf numFmtId="3" fontId="58" fillId="0" borderId="12" xfId="0" applyNumberFormat="1" applyFont="1" applyBorder="1" applyAlignment="1">
      <alignment horizontal="center"/>
    </xf>
    <xf numFmtId="0" fontId="6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13" fillId="0" borderId="10" xfId="0" applyNumberFormat="1" applyFont="1" applyBorder="1"/>
    <xf numFmtId="171" fontId="74" fillId="0" borderId="0" xfId="59" applyNumberFormat="1" applyFont="1"/>
    <xf numFmtId="0" fontId="58" fillId="0" borderId="10" xfId="0" applyFont="1" applyBorder="1" applyAlignment="1">
      <alignment horizontal="center"/>
    </xf>
    <xf numFmtId="3" fontId="58" fillId="0" borderId="10" xfId="0" applyNumberFormat="1" applyFont="1" applyBorder="1" applyAlignment="1">
      <alignment horizontal="center"/>
    </xf>
    <xf numFmtId="2" fontId="13" fillId="0" borderId="10" xfId="0" applyNumberFormat="1" applyFont="1" applyBorder="1"/>
    <xf numFmtId="10" fontId="13" fillId="0" borderId="10" xfId="0" applyNumberFormat="1" applyFont="1" applyBorder="1"/>
    <xf numFmtId="4" fontId="13" fillId="26" borderId="10" xfId="0" applyNumberFormat="1" applyFont="1" applyFill="1" applyBorder="1"/>
    <xf numFmtId="3" fontId="13" fillId="0" borderId="10" xfId="0" applyNumberFormat="1" applyFont="1" applyBorder="1"/>
    <xf numFmtId="170" fontId="14" fillId="26" borderId="0" xfId="0" applyNumberFormat="1" applyFont="1" applyFill="1" applyBorder="1"/>
    <xf numFmtId="0" fontId="56" fillId="26" borderId="0" xfId="0" applyFont="1" applyFill="1" applyBorder="1"/>
    <xf numFmtId="0" fontId="56" fillId="0" borderId="0" xfId="0" applyFont="1" applyBorder="1"/>
    <xf numFmtId="2" fontId="56" fillId="0" borderId="0" xfId="0" applyNumberFormat="1" applyFont="1" applyBorder="1"/>
    <xf numFmtId="0" fontId="58" fillId="0" borderId="12" xfId="0" applyFont="1" applyBorder="1" applyAlignment="1">
      <alignment horizontal="center"/>
    </xf>
    <xf numFmtId="10" fontId="58" fillId="0" borderId="12" xfId="0" applyNumberFormat="1" applyFont="1" applyBorder="1" applyAlignment="1">
      <alignment horizontal="center"/>
    </xf>
    <xf numFmtId="0" fontId="58" fillId="0" borderId="10" xfId="0" applyFont="1" applyFill="1" applyBorder="1" applyAlignment="1">
      <alignment horizontal="center"/>
    </xf>
    <xf numFmtId="10" fontId="58" fillId="0" borderId="10" xfId="0" applyNumberFormat="1" applyFont="1" applyFill="1" applyBorder="1" applyAlignment="1">
      <alignment horizontal="center"/>
    </xf>
    <xf numFmtId="10" fontId="58" fillId="0" borderId="10" xfId="0" applyNumberFormat="1" applyFont="1" applyBorder="1" applyAlignment="1">
      <alignment horizontal="center"/>
    </xf>
    <xf numFmtId="0" fontId="58" fillId="0" borderId="11" xfId="0" applyFont="1" applyFill="1" applyBorder="1" applyAlignment="1">
      <alignment horizontal="center"/>
    </xf>
    <xf numFmtId="4" fontId="58" fillId="0" borderId="36" xfId="0" applyNumberFormat="1" applyFont="1" applyFill="1" applyBorder="1" applyAlignment="1">
      <alignment horizontal="center"/>
    </xf>
    <xf numFmtId="0" fontId="58" fillId="0" borderId="11" xfId="0" applyFont="1" applyBorder="1" applyAlignment="1">
      <alignment horizontal="center"/>
    </xf>
    <xf numFmtId="4" fontId="58" fillId="0" borderId="36" xfId="0" applyNumberFormat="1" applyFont="1" applyBorder="1" applyAlignment="1">
      <alignment horizontal="center"/>
    </xf>
    <xf numFmtId="3" fontId="58" fillId="0" borderId="10" xfId="0" applyNumberFormat="1" applyFont="1" applyBorder="1" applyAlignment="1">
      <alignment horizontal="left"/>
    </xf>
    <xf numFmtId="171" fontId="77" fillId="0" borderId="0" xfId="46" applyNumberFormat="1" applyFont="1"/>
    <xf numFmtId="4" fontId="58" fillId="0" borderId="10" xfId="0" applyNumberFormat="1" applyFont="1" applyBorder="1" applyAlignment="1">
      <alignment horizontal="left"/>
    </xf>
    <xf numFmtId="10" fontId="14" fillId="0" borderId="10" xfId="0" applyNumberFormat="1" applyFont="1" applyBorder="1" applyAlignment="1">
      <alignment horizontal="center"/>
    </xf>
    <xf numFmtId="4" fontId="51" fillId="26" borderId="10" xfId="0" applyNumberFormat="1" applyFont="1" applyFill="1" applyBorder="1"/>
    <xf numFmtId="4" fontId="51" fillId="0" borderId="10" xfId="0" applyNumberFormat="1" applyFont="1" applyFill="1" applyBorder="1"/>
    <xf numFmtId="0" fontId="60" fillId="25" borderId="20" xfId="0" applyFont="1" applyFill="1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14" fillId="26" borderId="37" xfId="0" applyFont="1" applyFill="1" applyBorder="1" applyAlignment="1">
      <alignment horizontal="left"/>
    </xf>
    <xf numFmtId="0" fontId="14" fillId="26" borderId="18" xfId="0" applyFont="1" applyFill="1" applyBorder="1" applyAlignment="1">
      <alignment horizontal="left"/>
    </xf>
    <xf numFmtId="0" fontId="14" fillId="26" borderId="38" xfId="0" applyFont="1" applyFill="1" applyBorder="1" applyAlignment="1">
      <alignment horizontal="left"/>
    </xf>
    <xf numFmtId="0" fontId="60" fillId="26" borderId="37" xfId="0" applyFont="1" applyFill="1" applyBorder="1" applyAlignment="1">
      <alignment horizontal="left"/>
    </xf>
    <xf numFmtId="0" fontId="60" fillId="26" borderId="18" xfId="0" applyFont="1" applyFill="1" applyBorder="1" applyAlignment="1">
      <alignment horizontal="left"/>
    </xf>
    <xf numFmtId="0" fontId="60" fillId="26" borderId="38" xfId="0" applyFont="1" applyFill="1" applyBorder="1" applyAlignment="1">
      <alignment horizontal="left"/>
    </xf>
    <xf numFmtId="0" fontId="17" fillId="26" borderId="0" xfId="0" applyFont="1" applyFill="1" applyBorder="1" applyAlignment="1">
      <alignment horizontal="left" wrapText="1"/>
    </xf>
    <xf numFmtId="0" fontId="60" fillId="27" borderId="19" xfId="0" applyFont="1" applyFill="1" applyBorder="1" applyAlignment="1">
      <alignment wrapText="1"/>
    </xf>
    <xf numFmtId="0" fontId="60" fillId="27" borderId="18" xfId="0" applyFont="1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7" xfId="0" applyBorder="1" applyAlignment="1">
      <alignment wrapText="1"/>
    </xf>
    <xf numFmtId="0" fontId="60" fillId="27" borderId="0" xfId="0" applyFont="1" applyFill="1" applyBorder="1" applyAlignment="1">
      <alignment horizontal="center" wrapText="1"/>
    </xf>
    <xf numFmtId="0" fontId="16" fillId="26" borderId="16" xfId="0" applyFont="1" applyFill="1" applyBorder="1" applyAlignment="1">
      <alignment wrapText="1"/>
    </xf>
    <xf numFmtId="0" fontId="16" fillId="26" borderId="20" xfId="0" applyFont="1" applyFill="1" applyBorder="1" applyAlignment="1">
      <alignment wrapText="1"/>
    </xf>
    <xf numFmtId="0" fontId="58" fillId="26" borderId="37" xfId="0" applyFont="1" applyFill="1" applyBorder="1" applyAlignment="1">
      <alignment horizontal="left"/>
    </xf>
    <xf numFmtId="0" fontId="58" fillId="26" borderId="18" xfId="0" applyFont="1" applyFill="1" applyBorder="1" applyAlignment="1">
      <alignment horizontal="left"/>
    </xf>
    <xf numFmtId="0" fontId="58" fillId="26" borderId="38" xfId="0" applyFont="1" applyFill="1" applyBorder="1" applyAlignment="1">
      <alignment horizontal="left"/>
    </xf>
    <xf numFmtId="0" fontId="60" fillId="26" borderId="17" xfId="0" applyFont="1" applyFill="1" applyBorder="1" applyAlignment="1">
      <alignment horizontal="left"/>
    </xf>
    <xf numFmtId="0" fontId="51" fillId="0" borderId="37" xfId="0" applyFont="1" applyBorder="1" applyAlignment="1">
      <alignment horizontal="left"/>
    </xf>
    <xf numFmtId="0" fontId="51" fillId="0" borderId="18" xfId="0" applyFont="1" applyBorder="1" applyAlignment="1">
      <alignment horizontal="left"/>
    </xf>
    <xf numFmtId="0" fontId="51" fillId="0" borderId="38" xfId="0" applyFont="1" applyBorder="1" applyAlignment="1">
      <alignment horizontal="left"/>
    </xf>
    <xf numFmtId="0" fontId="60" fillId="26" borderId="40" xfId="0" applyFont="1" applyFill="1" applyBorder="1" applyAlignment="1">
      <alignment horizontal="left"/>
    </xf>
    <xf numFmtId="0" fontId="60" fillId="26" borderId="41" xfId="0" applyFont="1" applyFill="1" applyBorder="1" applyAlignment="1">
      <alignment horizontal="left"/>
    </xf>
    <xf numFmtId="0" fontId="60" fillId="26" borderId="45" xfId="0" applyFont="1" applyFill="1" applyBorder="1" applyAlignment="1">
      <alignment horizontal="left"/>
    </xf>
    <xf numFmtId="0" fontId="60" fillId="27" borderId="37" xfId="0" applyFont="1" applyFill="1" applyBorder="1" applyAlignment="1">
      <alignment horizontal="left"/>
    </xf>
    <xf numFmtId="0" fontId="60" fillId="27" borderId="18" xfId="0" applyFont="1" applyFill="1" applyBorder="1" applyAlignment="1">
      <alignment horizontal="left"/>
    </xf>
    <xf numFmtId="0" fontId="60" fillId="27" borderId="38" xfId="0" applyFont="1" applyFill="1" applyBorder="1" applyAlignment="1">
      <alignment horizontal="left"/>
    </xf>
    <xf numFmtId="0" fontId="63" fillId="27" borderId="40" xfId="0" applyFont="1" applyFill="1" applyBorder="1" applyAlignment="1">
      <alignment horizontal="left"/>
    </xf>
    <xf numFmtId="0" fontId="63" fillId="27" borderId="41" xfId="0" applyFont="1" applyFill="1" applyBorder="1" applyAlignment="1">
      <alignment horizontal="left"/>
    </xf>
    <xf numFmtId="0" fontId="63" fillId="27" borderId="45" xfId="0" applyFont="1" applyFill="1" applyBorder="1" applyAlignment="1">
      <alignment horizontal="left"/>
    </xf>
    <xf numFmtId="0" fontId="63" fillId="0" borderId="37" xfId="0" applyFont="1" applyBorder="1" applyAlignment="1">
      <alignment horizontal="left"/>
    </xf>
    <xf numFmtId="0" fontId="63" fillId="0" borderId="18" xfId="0" applyFont="1" applyBorder="1" applyAlignment="1">
      <alignment horizontal="left"/>
    </xf>
    <xf numFmtId="0" fontId="63" fillId="0" borderId="17" xfId="0" applyFont="1" applyBorder="1" applyAlignment="1">
      <alignment horizontal="left"/>
    </xf>
    <xf numFmtId="0" fontId="61" fillId="27" borderId="37" xfId="0" applyFont="1" applyFill="1" applyBorder="1" applyAlignment="1">
      <alignment horizontal="left"/>
    </xf>
    <xf numFmtId="0" fontId="61" fillId="27" borderId="18" xfId="0" applyFont="1" applyFill="1" applyBorder="1" applyAlignment="1">
      <alignment horizontal="left"/>
    </xf>
    <xf numFmtId="0" fontId="61" fillId="27" borderId="17" xfId="0" applyFont="1" applyFill="1" applyBorder="1" applyAlignment="1">
      <alignment horizontal="left"/>
    </xf>
    <xf numFmtId="0" fontId="60" fillId="26" borderId="40" xfId="0" applyFont="1" applyFill="1" applyBorder="1" applyAlignment="1">
      <alignment horizontal="left" wrapText="1"/>
    </xf>
    <xf numFmtId="0" fontId="60" fillId="26" borderId="41" xfId="0" applyFont="1" applyFill="1" applyBorder="1" applyAlignment="1">
      <alignment horizontal="left" wrapText="1"/>
    </xf>
    <xf numFmtId="0" fontId="60" fillId="26" borderId="44" xfId="0" applyFont="1" applyFill="1" applyBorder="1" applyAlignment="1">
      <alignment horizontal="left" wrapText="1"/>
    </xf>
    <xf numFmtId="0" fontId="64" fillId="0" borderId="19" xfId="0" applyFont="1" applyBorder="1" applyAlignment="1">
      <alignment horizontal="center" vertical="center" wrapText="1"/>
    </xf>
    <xf numFmtId="0" fontId="64" fillId="0" borderId="18" xfId="0" applyFont="1" applyBorder="1" applyAlignment="1">
      <alignment horizontal="center" vertical="center" wrapText="1"/>
    </xf>
    <xf numFmtId="0" fontId="64" fillId="0" borderId="17" xfId="0" applyFont="1" applyBorder="1" applyAlignment="1">
      <alignment horizontal="center" vertical="center" wrapText="1"/>
    </xf>
    <xf numFmtId="0" fontId="60" fillId="27" borderId="14" xfId="0" applyFont="1" applyFill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64" fillId="28" borderId="10" xfId="0" applyFont="1" applyFill="1" applyBorder="1" applyAlignment="1">
      <alignment horizontal="left"/>
    </xf>
    <xf numFmtId="0" fontId="0" fillId="28" borderId="10" xfId="0" applyFill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4" fontId="0" fillId="0" borderId="10" xfId="0" applyNumberFormat="1" applyBorder="1" applyAlignment="1">
      <alignment horizontal="right"/>
    </xf>
    <xf numFmtId="10" fontId="0" fillId="0" borderId="10" xfId="0" applyNumberFormat="1" applyBorder="1" applyAlignment="1">
      <alignment horizontal="center"/>
    </xf>
    <xf numFmtId="0" fontId="64" fillId="28" borderId="10" xfId="0" applyFont="1" applyFill="1" applyBorder="1" applyAlignment="1">
      <alignment horizontal="left" vertical="center"/>
    </xf>
    <xf numFmtId="4" fontId="0" fillId="28" borderId="10" xfId="0" applyNumberFormat="1" applyFill="1" applyBorder="1" applyAlignment="1">
      <alignment horizontal="right"/>
    </xf>
    <xf numFmtId="4" fontId="13" fillId="0" borderId="19" xfId="0" applyNumberFormat="1" applyFont="1" applyBorder="1" applyAlignment="1">
      <alignment horizontal="right"/>
    </xf>
    <xf numFmtId="4" fontId="0" fillId="0" borderId="18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0" fontId="64" fillId="29" borderId="10" xfId="0" applyFont="1" applyFill="1" applyBorder="1" applyAlignment="1">
      <alignment horizontal="left"/>
    </xf>
    <xf numFmtId="2" fontId="0" fillId="30" borderId="10" xfId="0" applyNumberFormat="1" applyFill="1" applyBorder="1" applyAlignment="1">
      <alignment horizontal="right"/>
    </xf>
    <xf numFmtId="0" fontId="64" fillId="0" borderId="10" xfId="0" applyFont="1" applyBorder="1" applyAlignment="1">
      <alignment horizontal="left"/>
    </xf>
    <xf numFmtId="0" fontId="0" fillId="0" borderId="10" xfId="0" applyBorder="1" applyAlignment="1">
      <alignment horizontal="right"/>
    </xf>
    <xf numFmtId="4" fontId="0" fillId="30" borderId="10" xfId="0" applyNumberFormat="1" applyFill="1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12" fillId="25" borderId="0" xfId="0" applyFont="1" applyFill="1" applyAlignment="1">
      <alignment horizontal="center" wrapText="1"/>
    </xf>
    <xf numFmtId="0" fontId="48" fillId="0" borderId="0" xfId="0" quotePrefix="1" applyFont="1" applyAlignment="1">
      <alignment horizontal="center"/>
    </xf>
    <xf numFmtId="0" fontId="48" fillId="0" borderId="0" xfId="0" applyFont="1" applyAlignment="1">
      <alignment horizontal="center"/>
    </xf>
    <xf numFmtId="0" fontId="12" fillId="0" borderId="42" xfId="0" applyFont="1" applyBorder="1" applyAlignment="1">
      <alignment horizontal="center" wrapText="1"/>
    </xf>
    <xf numFmtId="0" fontId="12" fillId="0" borderId="24" xfId="0" applyFont="1" applyBorder="1" applyAlignment="1">
      <alignment horizontal="center" wrapText="1"/>
    </xf>
    <xf numFmtId="0" fontId="64" fillId="0" borderId="22" xfId="0" applyFont="1" applyBorder="1" applyAlignment="1">
      <alignment horizontal="center" wrapText="1"/>
    </xf>
    <xf numFmtId="0" fontId="64" fillId="0" borderId="16" xfId="0" applyFont="1" applyBorder="1" applyAlignment="1">
      <alignment horizontal="center" wrapText="1"/>
    </xf>
    <xf numFmtId="0" fontId="64" fillId="0" borderId="47" xfId="0" applyFont="1" applyBorder="1" applyAlignment="1">
      <alignment horizontal="center" wrapText="1"/>
    </xf>
    <xf numFmtId="0" fontId="64" fillId="0" borderId="49" xfId="0" applyFont="1" applyBorder="1" applyAlignment="1">
      <alignment horizontal="center" wrapText="1"/>
    </xf>
    <xf numFmtId="0" fontId="64" fillId="0" borderId="21" xfId="0" applyFont="1" applyBorder="1" applyAlignment="1">
      <alignment horizontal="center"/>
    </xf>
    <xf numFmtId="0" fontId="64" fillId="0" borderId="48" xfId="0" applyFont="1" applyBorder="1" applyAlignment="1">
      <alignment horizontal="center"/>
    </xf>
    <xf numFmtId="0" fontId="60" fillId="0" borderId="10" xfId="0" applyFont="1" applyBorder="1" applyAlignment="1">
      <alignment horizontal="center" vertical="center" wrapText="1"/>
    </xf>
    <xf numFmtId="0" fontId="18" fillId="25" borderId="0" xfId="0" applyFont="1" applyFill="1" applyAlignment="1">
      <alignment horizontal="center" wrapText="1"/>
    </xf>
    <xf numFmtId="0" fontId="60" fillId="0" borderId="10" xfId="0" applyFont="1" applyBorder="1" applyAlignment="1">
      <alignment vertical="center"/>
    </xf>
    <xf numFmtId="2" fontId="60" fillId="0" borderId="10" xfId="0" applyNumberFormat="1" applyFont="1" applyBorder="1" applyAlignment="1">
      <alignment horizontal="center" vertical="center" wrapText="1"/>
    </xf>
    <xf numFmtId="2" fontId="60" fillId="0" borderId="10" xfId="0" applyNumberFormat="1" applyFont="1" applyBorder="1" applyAlignment="1">
      <alignment vertical="center" wrapText="1"/>
    </xf>
    <xf numFmtId="0" fontId="60" fillId="28" borderId="10" xfId="0" applyFont="1" applyFill="1" applyBorder="1" applyAlignment="1">
      <alignment horizontal="left"/>
    </xf>
    <xf numFmtId="0" fontId="60" fillId="28" borderId="19" xfId="0" applyFont="1" applyFill="1" applyBorder="1" applyAlignment="1">
      <alignment horizontal="left"/>
    </xf>
    <xf numFmtId="0" fontId="60" fillId="28" borderId="18" xfId="0" applyFont="1" applyFill="1" applyBorder="1" applyAlignment="1">
      <alignment horizontal="left"/>
    </xf>
    <xf numFmtId="0" fontId="60" fillId="28" borderId="17" xfId="0" applyFont="1" applyFill="1" applyBorder="1" applyAlignment="1">
      <alignment horizontal="left"/>
    </xf>
    <xf numFmtId="0" fontId="60" fillId="0" borderId="33" xfId="0" applyFont="1" applyBorder="1" applyAlignment="1">
      <alignment horizontal="center" wrapText="1"/>
    </xf>
    <xf numFmtId="0" fontId="60" fillId="0" borderId="13" xfId="0" applyFont="1" applyBorder="1" applyAlignment="1">
      <alignment horizontal="center" wrapText="1"/>
    </xf>
    <xf numFmtId="0" fontId="60" fillId="0" borderId="33" xfId="0" applyFont="1" applyBorder="1" applyAlignment="1">
      <alignment horizontal="center" vertical="center"/>
    </xf>
    <xf numFmtId="0" fontId="60" fillId="0" borderId="16" xfId="0" applyFont="1" applyBorder="1" applyAlignment="1">
      <alignment horizontal="center" vertical="center"/>
    </xf>
    <xf numFmtId="0" fontId="60" fillId="0" borderId="13" xfId="0" applyFont="1" applyBorder="1" applyAlignment="1">
      <alignment horizontal="center" vertical="center"/>
    </xf>
    <xf numFmtId="0" fontId="60" fillId="0" borderId="23" xfId="0" applyFont="1" applyBorder="1" applyAlignment="1">
      <alignment horizontal="center" wrapText="1"/>
    </xf>
    <xf numFmtId="0" fontId="60" fillId="0" borderId="15" xfId="0" applyFont="1" applyBorder="1" applyAlignment="1">
      <alignment horizontal="center" wrapText="1"/>
    </xf>
    <xf numFmtId="0" fontId="60" fillId="0" borderId="24" xfId="0" applyFont="1" applyBorder="1" applyAlignment="1">
      <alignment horizontal="center" wrapText="1"/>
    </xf>
    <xf numFmtId="0" fontId="60" fillId="0" borderId="25" xfId="0" applyFont="1" applyBorder="1" applyAlignment="1">
      <alignment horizontal="center" wrapText="1"/>
    </xf>
    <xf numFmtId="0" fontId="60" fillId="0" borderId="14" xfId="0" applyFont="1" applyBorder="1" applyAlignment="1">
      <alignment horizontal="center" wrapText="1"/>
    </xf>
    <xf numFmtId="0" fontId="60" fillId="0" borderId="26" xfId="0" applyFont="1" applyBorder="1" applyAlignment="1">
      <alignment horizontal="center" wrapText="1"/>
    </xf>
    <xf numFmtId="0" fontId="60" fillId="0" borderId="19" xfId="0" applyFont="1" applyBorder="1" applyAlignment="1">
      <alignment horizontal="center" wrapText="1"/>
    </xf>
    <xf numFmtId="0" fontId="60" fillId="0" borderId="18" xfId="0" applyFont="1" applyBorder="1" applyAlignment="1">
      <alignment horizontal="center" wrapText="1"/>
    </xf>
    <xf numFmtId="0" fontId="60" fillId="0" borderId="17" xfId="0" applyFont="1" applyBorder="1" applyAlignment="1">
      <alignment horizontal="center" wrapText="1"/>
    </xf>
    <xf numFmtId="4" fontId="60" fillId="0" borderId="19" xfId="0" applyNumberFormat="1" applyFont="1" applyBorder="1" applyAlignment="1">
      <alignment horizontal="center" wrapText="1"/>
    </xf>
    <xf numFmtId="4" fontId="60" fillId="0" borderId="18" xfId="0" applyNumberFormat="1" applyFont="1" applyBorder="1" applyAlignment="1">
      <alignment horizontal="center" wrapText="1"/>
    </xf>
    <xf numFmtId="4" fontId="60" fillId="0" borderId="17" xfId="0" applyNumberFormat="1" applyFont="1" applyBorder="1" applyAlignment="1">
      <alignment horizontal="center" wrapText="1"/>
    </xf>
    <xf numFmtId="3" fontId="60" fillId="0" borderId="33" xfId="0" applyNumberFormat="1" applyFont="1" applyBorder="1" applyAlignment="1">
      <alignment horizontal="center" wrapText="1"/>
    </xf>
    <xf numFmtId="3" fontId="60" fillId="0" borderId="13" xfId="0" applyNumberFormat="1" applyFont="1" applyBorder="1" applyAlignment="1">
      <alignment horizontal="center" wrapText="1"/>
    </xf>
    <xf numFmtId="3" fontId="60" fillId="0" borderId="23" xfId="0" applyNumberFormat="1" applyFont="1" applyBorder="1" applyAlignment="1">
      <alignment horizontal="center" wrapText="1"/>
    </xf>
    <xf numFmtId="3" fontId="60" fillId="0" borderId="15" xfId="0" applyNumberFormat="1" applyFont="1" applyBorder="1" applyAlignment="1">
      <alignment horizontal="center" wrapText="1"/>
    </xf>
    <xf numFmtId="3" fontId="60" fillId="0" borderId="24" xfId="0" applyNumberFormat="1" applyFont="1" applyBorder="1" applyAlignment="1">
      <alignment horizontal="center" wrapText="1"/>
    </xf>
    <xf numFmtId="3" fontId="60" fillId="0" borderId="25" xfId="0" applyNumberFormat="1" applyFont="1" applyBorder="1" applyAlignment="1">
      <alignment horizontal="center" wrapText="1"/>
    </xf>
    <xf numFmtId="3" fontId="60" fillId="0" borderId="14" xfId="0" applyNumberFormat="1" applyFont="1" applyBorder="1" applyAlignment="1">
      <alignment horizontal="center" wrapText="1"/>
    </xf>
    <xf numFmtId="3" fontId="60" fillId="0" borderId="26" xfId="0" applyNumberFormat="1" applyFont="1" applyBorder="1" applyAlignment="1">
      <alignment horizontal="center" wrapText="1"/>
    </xf>
    <xf numFmtId="4" fontId="60" fillId="0" borderId="33" xfId="0" applyNumberFormat="1" applyFont="1" applyBorder="1" applyAlignment="1">
      <alignment horizontal="center"/>
    </xf>
    <xf numFmtId="4" fontId="60" fillId="0" borderId="13" xfId="0" applyNumberFormat="1" applyFont="1" applyBorder="1" applyAlignment="1">
      <alignment horizontal="center"/>
    </xf>
    <xf numFmtId="3" fontId="60" fillId="0" borderId="10" xfId="0" applyNumberFormat="1" applyFont="1" applyBorder="1" applyAlignment="1">
      <alignment horizontal="center" wrapText="1"/>
    </xf>
    <xf numFmtId="0" fontId="60" fillId="0" borderId="19" xfId="0" applyFont="1" applyBorder="1" applyAlignment="1">
      <alignment horizontal="left"/>
    </xf>
    <xf numFmtId="0" fontId="60" fillId="0" borderId="18" xfId="0" applyFont="1" applyBorder="1" applyAlignment="1">
      <alignment horizontal="left"/>
    </xf>
    <xf numFmtId="0" fontId="60" fillId="0" borderId="17" xfId="0" applyFont="1" applyBorder="1" applyAlignment="1">
      <alignment horizontal="left"/>
    </xf>
    <xf numFmtId="14" fontId="58" fillId="26" borderId="19" xfId="0" applyNumberFormat="1" applyFont="1" applyFill="1" applyBorder="1" applyAlignment="1">
      <alignment horizontal="center"/>
    </xf>
    <xf numFmtId="0" fontId="58" fillId="26" borderId="18" xfId="0" applyFont="1" applyFill="1" applyBorder="1" applyAlignment="1">
      <alignment horizontal="center"/>
    </xf>
    <xf numFmtId="0" fontId="58" fillId="26" borderId="17" xfId="0" applyFont="1" applyFill="1" applyBorder="1" applyAlignment="1">
      <alignment horizontal="center"/>
    </xf>
    <xf numFmtId="0" fontId="69" fillId="0" borderId="0" xfId="0" applyFont="1" applyAlignment="1">
      <alignment horizontal="center" wrapText="1"/>
    </xf>
    <xf numFmtId="0" fontId="58" fillId="0" borderId="10" xfId="0" applyFont="1" applyBorder="1" applyAlignment="1">
      <alignment horizontal="left" wrapText="1"/>
    </xf>
    <xf numFmtId="0" fontId="60" fillId="27" borderId="0" xfId="0" applyFont="1" applyFill="1" applyAlignment="1">
      <alignment horizontal="center"/>
    </xf>
    <xf numFmtId="14" fontId="58" fillId="0" borderId="19" xfId="0" applyNumberFormat="1" applyFont="1" applyBorder="1" applyAlignment="1">
      <alignment horizontal="center"/>
    </xf>
    <xf numFmtId="0" fontId="58" fillId="0" borderId="18" xfId="0" applyFont="1" applyBorder="1" applyAlignment="1">
      <alignment horizontal="center"/>
    </xf>
    <xf numFmtId="0" fontId="58" fillId="0" borderId="17" xfId="0" applyFont="1" applyBorder="1" applyAlignment="1">
      <alignment horizontal="center"/>
    </xf>
    <xf numFmtId="0" fontId="60" fillId="0" borderId="10" xfId="0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64" fillId="27" borderId="0" xfId="0" applyFont="1" applyFill="1" applyAlignment="1">
      <alignment horizontal="center"/>
    </xf>
    <xf numFmtId="0" fontId="17" fillId="0" borderId="0" xfId="0" applyFont="1" applyAlignment="1">
      <alignment horizontal="center" wrapText="1"/>
    </xf>
    <xf numFmtId="0" fontId="9" fillId="0" borderId="10" xfId="0" applyFont="1" applyBorder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14" fillId="25" borderId="0" xfId="0" applyFont="1" applyFill="1" applyAlignment="1">
      <alignment wrapText="1"/>
    </xf>
    <xf numFmtId="0" fontId="17" fillId="0" borderId="0" xfId="0" applyFont="1" applyAlignment="1">
      <alignment horizontal="left" wrapText="1"/>
    </xf>
    <xf numFmtId="0" fontId="10" fillId="25" borderId="0" xfId="0" applyFont="1" applyFill="1" applyAlignment="1">
      <alignment horizontal="center" wrapText="1"/>
    </xf>
    <xf numFmtId="0" fontId="14" fillId="25" borderId="14" xfId="0" applyFont="1" applyFill="1" applyBorder="1" applyAlignment="1">
      <alignment wrapText="1"/>
    </xf>
    <xf numFmtId="0" fontId="60" fillId="27" borderId="0" xfId="0" applyFont="1" applyFill="1" applyAlignment="1">
      <alignment horizontal="center" vertical="center" wrapText="1"/>
    </xf>
    <xf numFmtId="0" fontId="58" fillId="0" borderId="0" xfId="0" applyFont="1" applyAlignment="1">
      <alignment horizontal="left" wrapText="1"/>
    </xf>
    <xf numFmtId="0" fontId="63" fillId="27" borderId="0" xfId="0" applyFont="1" applyFill="1" applyAlignment="1">
      <alignment horizont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Comma 2 2" xfId="5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0" xfId="71"/>
    <cellStyle name="Normal 10 2" xfId="39"/>
    <cellStyle name="Normal 10 2 2" xfId="57"/>
    <cellStyle name="Normal 11" xfId="72"/>
    <cellStyle name="Normal 12" xfId="73"/>
    <cellStyle name="Normal 2" xfId="40"/>
    <cellStyle name="Normal 2 2" xfId="41"/>
    <cellStyle name="Normal 2 2 2" xfId="59"/>
    <cellStyle name="Normal 2 3" xfId="42"/>
    <cellStyle name="Normal 2 3 2" xfId="60"/>
    <cellStyle name="Normal 2 4" xfId="58"/>
    <cellStyle name="Normal 2 5" xfId="69"/>
    <cellStyle name="Normal 2 6" xfId="74"/>
    <cellStyle name="Normal 3" xfId="43"/>
    <cellStyle name="Normal 3 2" xfId="44"/>
    <cellStyle name="Normal 3 2 2" xfId="62"/>
    <cellStyle name="Normal 3 3" xfId="61"/>
    <cellStyle name="Normal 3 4" xfId="70"/>
    <cellStyle name="Normal 4" xfId="45"/>
    <cellStyle name="Normal 4 2" xfId="63"/>
    <cellStyle name="Normal 4 3" xfId="68"/>
    <cellStyle name="Normal 5" xfId="46"/>
    <cellStyle name="Normal 5 2" xfId="54"/>
    <cellStyle name="Normal 6" xfId="55"/>
    <cellStyle name="Normal 7" xfId="65"/>
    <cellStyle name="Normal 8" xfId="66"/>
    <cellStyle name="Normal 9" xfId="67"/>
    <cellStyle name="Normal_OBRAZCI FOND 1-12-2010" xfId="47"/>
    <cellStyle name="Normal_Sheet3" xfId="48"/>
    <cellStyle name="Note" xfId="49" builtinId="10" customBuiltin="1"/>
    <cellStyle name="Note 2" xfId="64"/>
    <cellStyle name="Output" xfId="50" builtinId="21" customBuiltin="1"/>
    <cellStyle name="Title" xfId="51" builtinId="15" customBuiltin="1"/>
    <cellStyle name="Total" xfId="52" builtinId="25" customBuiltin="1"/>
    <cellStyle name="Warning Text" xfId="5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ilium-dzu.ba/" TargetMode="External"/><Relationship Id="rId2" Type="http://schemas.openxmlformats.org/officeDocument/2006/relationships/hyperlink" Target="mailto:invest.bih@smeinvest.ba" TargetMode="External"/><Relationship Id="rId1" Type="http://schemas.openxmlformats.org/officeDocument/2006/relationships/hyperlink" Target="mailto:fortunafond@lilium-dzu.b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meinvest.ba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R47"/>
  <sheetViews>
    <sheetView zoomScaleNormal="100" workbookViewId="0">
      <selection activeCell="I46" sqref="I46"/>
    </sheetView>
  </sheetViews>
  <sheetFormatPr defaultRowHeight="12.75"/>
  <cols>
    <col min="1" max="1" width="49.85546875" style="107" bestFit="1" customWidth="1"/>
    <col min="2" max="2" width="45.85546875" style="107" customWidth="1"/>
    <col min="3" max="3" width="48.140625" style="107" bestFit="1" customWidth="1"/>
    <col min="4" max="256" width="9.140625" style="107"/>
    <col min="257" max="257" width="49.85546875" style="107" bestFit="1" customWidth="1"/>
    <col min="258" max="258" width="27.140625" style="107" customWidth="1"/>
    <col min="259" max="259" width="48.140625" style="107" bestFit="1" customWidth="1"/>
    <col min="260" max="512" width="9.140625" style="107"/>
    <col min="513" max="513" width="49.85546875" style="107" bestFit="1" customWidth="1"/>
    <col min="514" max="514" width="27.140625" style="107" customWidth="1"/>
    <col min="515" max="515" width="48.140625" style="107" bestFit="1" customWidth="1"/>
    <col min="516" max="768" width="9.140625" style="107"/>
    <col min="769" max="769" width="49.85546875" style="107" bestFit="1" customWidth="1"/>
    <col min="770" max="770" width="27.140625" style="107" customWidth="1"/>
    <col min="771" max="771" width="48.140625" style="107" bestFit="1" customWidth="1"/>
    <col min="772" max="1024" width="9.140625" style="107"/>
    <col min="1025" max="1025" width="49.85546875" style="107" bestFit="1" customWidth="1"/>
    <col min="1026" max="1026" width="27.140625" style="107" customWidth="1"/>
    <col min="1027" max="1027" width="48.140625" style="107" bestFit="1" customWidth="1"/>
    <col min="1028" max="1280" width="9.140625" style="107"/>
    <col min="1281" max="1281" width="49.85546875" style="107" bestFit="1" customWidth="1"/>
    <col min="1282" max="1282" width="27.140625" style="107" customWidth="1"/>
    <col min="1283" max="1283" width="48.140625" style="107" bestFit="1" customWidth="1"/>
    <col min="1284" max="1536" width="9.140625" style="107"/>
    <col min="1537" max="1537" width="49.85546875" style="107" bestFit="1" customWidth="1"/>
    <col min="1538" max="1538" width="27.140625" style="107" customWidth="1"/>
    <col min="1539" max="1539" width="48.140625" style="107" bestFit="1" customWidth="1"/>
    <col min="1540" max="1792" width="9.140625" style="107"/>
    <col min="1793" max="1793" width="49.85546875" style="107" bestFit="1" customWidth="1"/>
    <col min="1794" max="1794" width="27.140625" style="107" customWidth="1"/>
    <col min="1795" max="1795" width="48.140625" style="107" bestFit="1" customWidth="1"/>
    <col min="1796" max="2048" width="9.140625" style="107"/>
    <col min="2049" max="2049" width="49.85546875" style="107" bestFit="1" customWidth="1"/>
    <col min="2050" max="2050" width="27.140625" style="107" customWidth="1"/>
    <col min="2051" max="2051" width="48.140625" style="107" bestFit="1" customWidth="1"/>
    <col min="2052" max="2304" width="9.140625" style="107"/>
    <col min="2305" max="2305" width="49.85546875" style="107" bestFit="1" customWidth="1"/>
    <col min="2306" max="2306" width="27.140625" style="107" customWidth="1"/>
    <col min="2307" max="2307" width="48.140625" style="107" bestFit="1" customWidth="1"/>
    <col min="2308" max="2560" width="9.140625" style="107"/>
    <col min="2561" max="2561" width="49.85546875" style="107" bestFit="1" customWidth="1"/>
    <col min="2562" max="2562" width="27.140625" style="107" customWidth="1"/>
    <col min="2563" max="2563" width="48.140625" style="107" bestFit="1" customWidth="1"/>
    <col min="2564" max="2816" width="9.140625" style="107"/>
    <col min="2817" max="2817" width="49.85546875" style="107" bestFit="1" customWidth="1"/>
    <col min="2818" max="2818" width="27.140625" style="107" customWidth="1"/>
    <col min="2819" max="2819" width="48.140625" style="107" bestFit="1" customWidth="1"/>
    <col min="2820" max="3072" width="9.140625" style="107"/>
    <col min="3073" max="3073" width="49.85546875" style="107" bestFit="1" customWidth="1"/>
    <col min="3074" max="3074" width="27.140625" style="107" customWidth="1"/>
    <col min="3075" max="3075" width="48.140625" style="107" bestFit="1" customWidth="1"/>
    <col min="3076" max="3328" width="9.140625" style="107"/>
    <col min="3329" max="3329" width="49.85546875" style="107" bestFit="1" customWidth="1"/>
    <col min="3330" max="3330" width="27.140625" style="107" customWidth="1"/>
    <col min="3331" max="3331" width="48.140625" style="107" bestFit="1" customWidth="1"/>
    <col min="3332" max="3584" width="9.140625" style="107"/>
    <col min="3585" max="3585" width="49.85546875" style="107" bestFit="1" customWidth="1"/>
    <col min="3586" max="3586" width="27.140625" style="107" customWidth="1"/>
    <col min="3587" max="3587" width="48.140625" style="107" bestFit="1" customWidth="1"/>
    <col min="3588" max="3840" width="9.140625" style="107"/>
    <col min="3841" max="3841" width="49.85546875" style="107" bestFit="1" customWidth="1"/>
    <col min="3842" max="3842" width="27.140625" style="107" customWidth="1"/>
    <col min="3843" max="3843" width="48.140625" style="107" bestFit="1" customWidth="1"/>
    <col min="3844" max="4096" width="9.140625" style="107"/>
    <col min="4097" max="4097" width="49.85546875" style="107" bestFit="1" customWidth="1"/>
    <col min="4098" max="4098" width="27.140625" style="107" customWidth="1"/>
    <col min="4099" max="4099" width="48.140625" style="107" bestFit="1" customWidth="1"/>
    <col min="4100" max="4352" width="9.140625" style="107"/>
    <col min="4353" max="4353" width="49.85546875" style="107" bestFit="1" customWidth="1"/>
    <col min="4354" max="4354" width="27.140625" style="107" customWidth="1"/>
    <col min="4355" max="4355" width="48.140625" style="107" bestFit="1" customWidth="1"/>
    <col min="4356" max="4608" width="9.140625" style="107"/>
    <col min="4609" max="4609" width="49.85546875" style="107" bestFit="1" customWidth="1"/>
    <col min="4610" max="4610" width="27.140625" style="107" customWidth="1"/>
    <col min="4611" max="4611" width="48.140625" style="107" bestFit="1" customWidth="1"/>
    <col min="4612" max="4864" width="9.140625" style="107"/>
    <col min="4865" max="4865" width="49.85546875" style="107" bestFit="1" customWidth="1"/>
    <col min="4866" max="4866" width="27.140625" style="107" customWidth="1"/>
    <col min="4867" max="4867" width="48.140625" style="107" bestFit="1" customWidth="1"/>
    <col min="4868" max="5120" width="9.140625" style="107"/>
    <col min="5121" max="5121" width="49.85546875" style="107" bestFit="1" customWidth="1"/>
    <col min="5122" max="5122" width="27.140625" style="107" customWidth="1"/>
    <col min="5123" max="5123" width="48.140625" style="107" bestFit="1" customWidth="1"/>
    <col min="5124" max="5376" width="9.140625" style="107"/>
    <col min="5377" max="5377" width="49.85546875" style="107" bestFit="1" customWidth="1"/>
    <col min="5378" max="5378" width="27.140625" style="107" customWidth="1"/>
    <col min="5379" max="5379" width="48.140625" style="107" bestFit="1" customWidth="1"/>
    <col min="5380" max="5632" width="9.140625" style="107"/>
    <col min="5633" max="5633" width="49.85546875" style="107" bestFit="1" customWidth="1"/>
    <col min="5634" max="5634" width="27.140625" style="107" customWidth="1"/>
    <col min="5635" max="5635" width="48.140625" style="107" bestFit="1" customWidth="1"/>
    <col min="5636" max="5888" width="9.140625" style="107"/>
    <col min="5889" max="5889" width="49.85546875" style="107" bestFit="1" customWidth="1"/>
    <col min="5890" max="5890" width="27.140625" style="107" customWidth="1"/>
    <col min="5891" max="5891" width="48.140625" style="107" bestFit="1" customWidth="1"/>
    <col min="5892" max="6144" width="9.140625" style="107"/>
    <col min="6145" max="6145" width="49.85546875" style="107" bestFit="1" customWidth="1"/>
    <col min="6146" max="6146" width="27.140625" style="107" customWidth="1"/>
    <col min="6147" max="6147" width="48.140625" style="107" bestFit="1" customWidth="1"/>
    <col min="6148" max="6400" width="9.140625" style="107"/>
    <col min="6401" max="6401" width="49.85546875" style="107" bestFit="1" customWidth="1"/>
    <col min="6402" max="6402" width="27.140625" style="107" customWidth="1"/>
    <col min="6403" max="6403" width="48.140625" style="107" bestFit="1" customWidth="1"/>
    <col min="6404" max="6656" width="9.140625" style="107"/>
    <col min="6657" max="6657" width="49.85546875" style="107" bestFit="1" customWidth="1"/>
    <col min="6658" max="6658" width="27.140625" style="107" customWidth="1"/>
    <col min="6659" max="6659" width="48.140625" style="107" bestFit="1" customWidth="1"/>
    <col min="6660" max="6912" width="9.140625" style="107"/>
    <col min="6913" max="6913" width="49.85546875" style="107" bestFit="1" customWidth="1"/>
    <col min="6914" max="6914" width="27.140625" style="107" customWidth="1"/>
    <col min="6915" max="6915" width="48.140625" style="107" bestFit="1" customWidth="1"/>
    <col min="6916" max="7168" width="9.140625" style="107"/>
    <col min="7169" max="7169" width="49.85546875" style="107" bestFit="1" customWidth="1"/>
    <col min="7170" max="7170" width="27.140625" style="107" customWidth="1"/>
    <col min="7171" max="7171" width="48.140625" style="107" bestFit="1" customWidth="1"/>
    <col min="7172" max="7424" width="9.140625" style="107"/>
    <col min="7425" max="7425" width="49.85546875" style="107" bestFit="1" customWidth="1"/>
    <col min="7426" max="7426" width="27.140625" style="107" customWidth="1"/>
    <col min="7427" max="7427" width="48.140625" style="107" bestFit="1" customWidth="1"/>
    <col min="7428" max="7680" width="9.140625" style="107"/>
    <col min="7681" max="7681" width="49.85546875" style="107" bestFit="1" customWidth="1"/>
    <col min="7682" max="7682" width="27.140625" style="107" customWidth="1"/>
    <col min="7683" max="7683" width="48.140625" style="107" bestFit="1" customWidth="1"/>
    <col min="7684" max="7936" width="9.140625" style="107"/>
    <col min="7937" max="7937" width="49.85546875" style="107" bestFit="1" customWidth="1"/>
    <col min="7938" max="7938" width="27.140625" style="107" customWidth="1"/>
    <col min="7939" max="7939" width="48.140625" style="107" bestFit="1" customWidth="1"/>
    <col min="7940" max="8192" width="9.140625" style="107"/>
    <col min="8193" max="8193" width="49.85546875" style="107" bestFit="1" customWidth="1"/>
    <col min="8194" max="8194" width="27.140625" style="107" customWidth="1"/>
    <col min="8195" max="8195" width="48.140625" style="107" bestFit="1" customWidth="1"/>
    <col min="8196" max="8448" width="9.140625" style="107"/>
    <col min="8449" max="8449" width="49.85546875" style="107" bestFit="1" customWidth="1"/>
    <col min="8450" max="8450" width="27.140625" style="107" customWidth="1"/>
    <col min="8451" max="8451" width="48.140625" style="107" bestFit="1" customWidth="1"/>
    <col min="8452" max="8704" width="9.140625" style="107"/>
    <col min="8705" max="8705" width="49.85546875" style="107" bestFit="1" customWidth="1"/>
    <col min="8706" max="8706" width="27.140625" style="107" customWidth="1"/>
    <col min="8707" max="8707" width="48.140625" style="107" bestFit="1" customWidth="1"/>
    <col min="8708" max="8960" width="9.140625" style="107"/>
    <col min="8961" max="8961" width="49.85546875" style="107" bestFit="1" customWidth="1"/>
    <col min="8962" max="8962" width="27.140625" style="107" customWidth="1"/>
    <col min="8963" max="8963" width="48.140625" style="107" bestFit="1" customWidth="1"/>
    <col min="8964" max="9216" width="9.140625" style="107"/>
    <col min="9217" max="9217" width="49.85546875" style="107" bestFit="1" customWidth="1"/>
    <col min="9218" max="9218" width="27.140625" style="107" customWidth="1"/>
    <col min="9219" max="9219" width="48.140625" style="107" bestFit="1" customWidth="1"/>
    <col min="9220" max="9472" width="9.140625" style="107"/>
    <col min="9473" max="9473" width="49.85546875" style="107" bestFit="1" customWidth="1"/>
    <col min="9474" max="9474" width="27.140625" style="107" customWidth="1"/>
    <col min="9475" max="9475" width="48.140625" style="107" bestFit="1" customWidth="1"/>
    <col min="9476" max="9728" width="9.140625" style="107"/>
    <col min="9729" max="9729" width="49.85546875" style="107" bestFit="1" customWidth="1"/>
    <col min="9730" max="9730" width="27.140625" style="107" customWidth="1"/>
    <col min="9731" max="9731" width="48.140625" style="107" bestFit="1" customWidth="1"/>
    <col min="9732" max="9984" width="9.140625" style="107"/>
    <col min="9985" max="9985" width="49.85546875" style="107" bestFit="1" customWidth="1"/>
    <col min="9986" max="9986" width="27.140625" style="107" customWidth="1"/>
    <col min="9987" max="9987" width="48.140625" style="107" bestFit="1" customWidth="1"/>
    <col min="9988" max="10240" width="9.140625" style="107"/>
    <col min="10241" max="10241" width="49.85546875" style="107" bestFit="1" customWidth="1"/>
    <col min="10242" max="10242" width="27.140625" style="107" customWidth="1"/>
    <col min="10243" max="10243" width="48.140625" style="107" bestFit="1" customWidth="1"/>
    <col min="10244" max="10496" width="9.140625" style="107"/>
    <col min="10497" max="10497" width="49.85546875" style="107" bestFit="1" customWidth="1"/>
    <col min="10498" max="10498" width="27.140625" style="107" customWidth="1"/>
    <col min="10499" max="10499" width="48.140625" style="107" bestFit="1" customWidth="1"/>
    <col min="10500" max="10752" width="9.140625" style="107"/>
    <col min="10753" max="10753" width="49.85546875" style="107" bestFit="1" customWidth="1"/>
    <col min="10754" max="10754" width="27.140625" style="107" customWidth="1"/>
    <col min="10755" max="10755" width="48.140625" style="107" bestFit="1" customWidth="1"/>
    <col min="10756" max="11008" width="9.140625" style="107"/>
    <col min="11009" max="11009" width="49.85546875" style="107" bestFit="1" customWidth="1"/>
    <col min="11010" max="11010" width="27.140625" style="107" customWidth="1"/>
    <col min="11011" max="11011" width="48.140625" style="107" bestFit="1" customWidth="1"/>
    <col min="11012" max="11264" width="9.140625" style="107"/>
    <col min="11265" max="11265" width="49.85546875" style="107" bestFit="1" customWidth="1"/>
    <col min="11266" max="11266" width="27.140625" style="107" customWidth="1"/>
    <col min="11267" max="11267" width="48.140625" style="107" bestFit="1" customWidth="1"/>
    <col min="11268" max="11520" width="9.140625" style="107"/>
    <col min="11521" max="11521" width="49.85546875" style="107" bestFit="1" customWidth="1"/>
    <col min="11522" max="11522" width="27.140625" style="107" customWidth="1"/>
    <col min="11523" max="11523" width="48.140625" style="107" bestFit="1" customWidth="1"/>
    <col min="11524" max="11776" width="9.140625" style="107"/>
    <col min="11777" max="11777" width="49.85546875" style="107" bestFit="1" customWidth="1"/>
    <col min="11778" max="11778" width="27.140625" style="107" customWidth="1"/>
    <col min="11779" max="11779" width="48.140625" style="107" bestFit="1" customWidth="1"/>
    <col min="11780" max="12032" width="9.140625" style="107"/>
    <col min="12033" max="12033" width="49.85546875" style="107" bestFit="1" customWidth="1"/>
    <col min="12034" max="12034" width="27.140625" style="107" customWidth="1"/>
    <col min="12035" max="12035" width="48.140625" style="107" bestFit="1" customWidth="1"/>
    <col min="12036" max="12288" width="9.140625" style="107"/>
    <col min="12289" max="12289" width="49.85546875" style="107" bestFit="1" customWidth="1"/>
    <col min="12290" max="12290" width="27.140625" style="107" customWidth="1"/>
    <col min="12291" max="12291" width="48.140625" style="107" bestFit="1" customWidth="1"/>
    <col min="12292" max="12544" width="9.140625" style="107"/>
    <col min="12545" max="12545" width="49.85546875" style="107" bestFit="1" customWidth="1"/>
    <col min="12546" max="12546" width="27.140625" style="107" customWidth="1"/>
    <col min="12547" max="12547" width="48.140625" style="107" bestFit="1" customWidth="1"/>
    <col min="12548" max="12800" width="9.140625" style="107"/>
    <col min="12801" max="12801" width="49.85546875" style="107" bestFit="1" customWidth="1"/>
    <col min="12802" max="12802" width="27.140625" style="107" customWidth="1"/>
    <col min="12803" max="12803" width="48.140625" style="107" bestFit="1" customWidth="1"/>
    <col min="12804" max="13056" width="9.140625" style="107"/>
    <col min="13057" max="13057" width="49.85546875" style="107" bestFit="1" customWidth="1"/>
    <col min="13058" max="13058" width="27.140625" style="107" customWidth="1"/>
    <col min="13059" max="13059" width="48.140625" style="107" bestFit="1" customWidth="1"/>
    <col min="13060" max="13312" width="9.140625" style="107"/>
    <col min="13313" max="13313" width="49.85546875" style="107" bestFit="1" customWidth="1"/>
    <col min="13314" max="13314" width="27.140625" style="107" customWidth="1"/>
    <col min="13315" max="13315" width="48.140625" style="107" bestFit="1" customWidth="1"/>
    <col min="13316" max="13568" width="9.140625" style="107"/>
    <col min="13569" max="13569" width="49.85546875" style="107" bestFit="1" customWidth="1"/>
    <col min="13570" max="13570" width="27.140625" style="107" customWidth="1"/>
    <col min="13571" max="13571" width="48.140625" style="107" bestFit="1" customWidth="1"/>
    <col min="13572" max="13824" width="9.140625" style="107"/>
    <col min="13825" max="13825" width="49.85546875" style="107" bestFit="1" customWidth="1"/>
    <col min="13826" max="13826" width="27.140625" style="107" customWidth="1"/>
    <col min="13827" max="13827" width="48.140625" style="107" bestFit="1" customWidth="1"/>
    <col min="13828" max="14080" width="9.140625" style="107"/>
    <col min="14081" max="14081" width="49.85546875" style="107" bestFit="1" customWidth="1"/>
    <col min="14082" max="14082" width="27.140625" style="107" customWidth="1"/>
    <col min="14083" max="14083" width="48.140625" style="107" bestFit="1" customWidth="1"/>
    <col min="14084" max="14336" width="9.140625" style="107"/>
    <col min="14337" max="14337" width="49.85546875" style="107" bestFit="1" customWidth="1"/>
    <col min="14338" max="14338" width="27.140625" style="107" customWidth="1"/>
    <col min="14339" max="14339" width="48.140625" style="107" bestFit="1" customWidth="1"/>
    <col min="14340" max="14592" width="9.140625" style="107"/>
    <col min="14593" max="14593" width="49.85546875" style="107" bestFit="1" customWidth="1"/>
    <col min="14594" max="14594" width="27.140625" style="107" customWidth="1"/>
    <col min="14595" max="14595" width="48.140625" style="107" bestFit="1" customWidth="1"/>
    <col min="14596" max="14848" width="9.140625" style="107"/>
    <col min="14849" max="14849" width="49.85546875" style="107" bestFit="1" customWidth="1"/>
    <col min="14850" max="14850" width="27.140625" style="107" customWidth="1"/>
    <col min="14851" max="14851" width="48.140625" style="107" bestFit="1" customWidth="1"/>
    <col min="14852" max="15104" width="9.140625" style="107"/>
    <col min="15105" max="15105" width="49.85546875" style="107" bestFit="1" customWidth="1"/>
    <col min="15106" max="15106" width="27.140625" style="107" customWidth="1"/>
    <col min="15107" max="15107" width="48.140625" style="107" bestFit="1" customWidth="1"/>
    <col min="15108" max="15360" width="9.140625" style="107"/>
    <col min="15361" max="15361" width="49.85546875" style="107" bestFit="1" customWidth="1"/>
    <col min="15362" max="15362" width="27.140625" style="107" customWidth="1"/>
    <col min="15363" max="15363" width="48.140625" style="107" bestFit="1" customWidth="1"/>
    <col min="15364" max="15616" width="9.140625" style="107"/>
    <col min="15617" max="15617" width="49.85546875" style="107" bestFit="1" customWidth="1"/>
    <col min="15618" max="15618" width="27.140625" style="107" customWidth="1"/>
    <col min="15619" max="15619" width="48.140625" style="107" bestFit="1" customWidth="1"/>
    <col min="15620" max="15872" width="9.140625" style="107"/>
    <col min="15873" max="15873" width="49.85546875" style="107" bestFit="1" customWidth="1"/>
    <col min="15874" max="15874" width="27.140625" style="107" customWidth="1"/>
    <col min="15875" max="15875" width="48.140625" style="107" bestFit="1" customWidth="1"/>
    <col min="15876" max="16128" width="9.140625" style="107"/>
    <col min="16129" max="16129" width="49.85546875" style="107" bestFit="1" customWidth="1"/>
    <col min="16130" max="16130" width="27.140625" style="107" customWidth="1"/>
    <col min="16131" max="16131" width="48.140625" style="107" bestFit="1" customWidth="1"/>
    <col min="16132" max="16384" width="9.140625" style="107"/>
  </cols>
  <sheetData>
    <row r="1" spans="1:3">
      <c r="A1" s="171"/>
      <c r="B1" s="171"/>
      <c r="C1" s="176" t="s">
        <v>297</v>
      </c>
    </row>
    <row r="2" spans="1:3">
      <c r="A2" s="377" t="s">
        <v>461</v>
      </c>
      <c r="B2" s="378"/>
      <c r="C2" s="378"/>
    </row>
    <row r="3" spans="1:3">
      <c r="A3" s="198"/>
      <c r="B3" s="199"/>
      <c r="C3" s="199"/>
    </row>
    <row r="4" spans="1:3">
      <c r="A4" s="200" t="s">
        <v>67</v>
      </c>
      <c r="B4" s="201" t="s">
        <v>33</v>
      </c>
      <c r="C4" s="201" t="s">
        <v>34</v>
      </c>
    </row>
    <row r="5" spans="1:3">
      <c r="A5" s="202" t="s">
        <v>35</v>
      </c>
      <c r="B5" s="202"/>
      <c r="C5" s="202"/>
    </row>
    <row r="6" spans="1:3" ht="63.75">
      <c r="A6" s="203" t="s">
        <v>37</v>
      </c>
      <c r="B6" s="4" t="s">
        <v>318</v>
      </c>
      <c r="C6" s="204"/>
    </row>
    <row r="7" spans="1:3">
      <c r="A7" s="203" t="s">
        <v>38</v>
      </c>
      <c r="B7" s="4" t="s">
        <v>309</v>
      </c>
      <c r="C7" s="204"/>
    </row>
    <row r="8" spans="1:3">
      <c r="A8" s="203" t="s">
        <v>39</v>
      </c>
      <c r="B8" s="40" t="s">
        <v>317</v>
      </c>
      <c r="C8" s="204"/>
    </row>
    <row r="9" spans="1:3">
      <c r="A9" s="203" t="s">
        <v>36</v>
      </c>
      <c r="B9" s="41" t="s">
        <v>316</v>
      </c>
      <c r="C9" s="204"/>
    </row>
    <row r="10" spans="1:3">
      <c r="A10" s="203" t="s">
        <v>40</v>
      </c>
      <c r="B10" s="4" t="s">
        <v>84</v>
      </c>
      <c r="C10" s="204"/>
    </row>
    <row r="11" spans="1:3">
      <c r="A11" s="203" t="s">
        <v>44</v>
      </c>
      <c r="B11" s="4" t="s">
        <v>315</v>
      </c>
      <c r="C11" s="204"/>
    </row>
    <row r="12" spans="1:3">
      <c r="A12" s="203" t="s">
        <v>319</v>
      </c>
      <c r="B12" s="4" t="s">
        <v>413</v>
      </c>
    </row>
    <row r="13" spans="1:3" ht="38.25">
      <c r="A13" s="203" t="s">
        <v>41</v>
      </c>
      <c r="B13" s="4" t="s">
        <v>314</v>
      </c>
      <c r="C13" s="204"/>
    </row>
    <row r="14" spans="1:3">
      <c r="A14" s="203" t="s">
        <v>320</v>
      </c>
      <c r="B14" s="4" t="s">
        <v>304</v>
      </c>
    </row>
    <row r="15" spans="1:3" ht="38.25">
      <c r="A15" s="203" t="s">
        <v>42</v>
      </c>
      <c r="B15" s="4" t="s">
        <v>313</v>
      </c>
      <c r="C15" s="204"/>
    </row>
    <row r="16" spans="1:3">
      <c r="A16" s="203" t="s">
        <v>321</v>
      </c>
      <c r="B16" s="4" t="s">
        <v>304</v>
      </c>
      <c r="C16" s="204"/>
    </row>
    <row r="17" spans="1:11">
      <c r="A17" s="203" t="s">
        <v>322</v>
      </c>
      <c r="B17" s="4" t="s">
        <v>312</v>
      </c>
      <c r="C17" s="204"/>
    </row>
    <row r="18" spans="1:11" ht="25.5">
      <c r="A18" s="203" t="s">
        <v>323</v>
      </c>
      <c r="B18" s="4" t="s">
        <v>391</v>
      </c>
    </row>
    <row r="19" spans="1:11">
      <c r="A19" s="203" t="s">
        <v>324</v>
      </c>
      <c r="B19" s="4" t="s">
        <v>311</v>
      </c>
      <c r="C19" s="204"/>
    </row>
    <row r="20" spans="1:11">
      <c r="A20" s="5" t="s">
        <v>43</v>
      </c>
      <c r="B20" s="4"/>
      <c r="C20" s="204"/>
    </row>
    <row r="21" spans="1:11" ht="38.25">
      <c r="A21" s="203" t="s">
        <v>37</v>
      </c>
      <c r="B21" s="308" t="s">
        <v>310</v>
      </c>
      <c r="C21" s="204"/>
    </row>
    <row r="22" spans="1:11">
      <c r="A22" s="203" t="s">
        <v>38</v>
      </c>
      <c r="B22" s="42" t="s">
        <v>309</v>
      </c>
      <c r="C22" s="204"/>
    </row>
    <row r="23" spans="1:11">
      <c r="A23" s="203" t="s">
        <v>39</v>
      </c>
      <c r="B23" s="40" t="s">
        <v>308</v>
      </c>
      <c r="C23" s="204"/>
    </row>
    <row r="24" spans="1:11">
      <c r="A24" s="203" t="s">
        <v>36</v>
      </c>
      <c r="B24" s="41" t="s">
        <v>307</v>
      </c>
      <c r="C24" s="204"/>
    </row>
    <row r="25" spans="1:11" ht="25.5">
      <c r="A25" s="203" t="s">
        <v>325</v>
      </c>
      <c r="B25" s="4" t="s">
        <v>306</v>
      </c>
      <c r="C25" s="204"/>
    </row>
    <row r="26" spans="1:11" ht="25.5">
      <c r="A26" s="203" t="s">
        <v>326</v>
      </c>
      <c r="B26" s="4" t="s">
        <v>305</v>
      </c>
      <c r="C26" s="204"/>
    </row>
    <row r="27" spans="1:11">
      <c r="A27" s="203" t="s">
        <v>327</v>
      </c>
      <c r="B27" s="4" t="s">
        <v>386</v>
      </c>
      <c r="C27" s="204"/>
    </row>
    <row r="28" spans="1:11">
      <c r="A28" s="203" t="s">
        <v>328</v>
      </c>
      <c r="B28" s="4" t="s">
        <v>387</v>
      </c>
      <c r="C28" s="204"/>
    </row>
    <row r="29" spans="1:11" ht="38.25">
      <c r="A29" s="203" t="s">
        <v>329</v>
      </c>
      <c r="B29" s="4" t="s">
        <v>410</v>
      </c>
      <c r="C29" s="204"/>
    </row>
    <row r="30" spans="1:11" ht="25.5">
      <c r="A30" s="203" t="s">
        <v>414</v>
      </c>
      <c r="B30" s="4" t="s">
        <v>388</v>
      </c>
      <c r="C30" s="204"/>
      <c r="J30" s="222"/>
      <c r="K30" s="222"/>
    </row>
    <row r="31" spans="1:11">
      <c r="A31" s="203" t="s">
        <v>330</v>
      </c>
      <c r="B31" s="4" t="s">
        <v>409</v>
      </c>
      <c r="C31" s="204"/>
      <c r="J31" s="222"/>
      <c r="K31" s="222"/>
    </row>
    <row r="32" spans="1:11" ht="25.5">
      <c r="A32" s="203" t="s">
        <v>331</v>
      </c>
      <c r="B32" s="4" t="s">
        <v>389</v>
      </c>
      <c r="C32" s="204"/>
      <c r="J32" s="222"/>
      <c r="K32" s="222"/>
    </row>
    <row r="33" spans="1:200">
      <c r="A33" s="203" t="s">
        <v>298</v>
      </c>
      <c r="B33" s="4" t="s">
        <v>411</v>
      </c>
      <c r="C33" s="204"/>
      <c r="J33" s="222"/>
      <c r="K33" s="222"/>
    </row>
    <row r="34" spans="1:200" ht="25.5">
      <c r="A34" s="203" t="s">
        <v>332</v>
      </c>
      <c r="B34" s="4" t="s">
        <v>415</v>
      </c>
      <c r="C34" s="204"/>
      <c r="J34" s="222"/>
      <c r="K34" s="222"/>
    </row>
    <row r="35" spans="1:200">
      <c r="A35" s="203" t="s">
        <v>224</v>
      </c>
      <c r="B35" s="4" t="s">
        <v>335</v>
      </c>
      <c r="C35" s="204"/>
      <c r="J35" s="222"/>
      <c r="K35" s="222"/>
    </row>
    <row r="36" spans="1:200">
      <c r="J36" s="222"/>
      <c r="K36" s="222"/>
    </row>
    <row r="37" spans="1:200">
      <c r="J37" s="222"/>
      <c r="K37" s="222"/>
    </row>
    <row r="38" spans="1:200">
      <c r="A38" s="205" t="s">
        <v>466</v>
      </c>
    </row>
    <row r="39" spans="1:200" s="30" customFormat="1">
      <c r="A39" s="127" t="s">
        <v>228</v>
      </c>
      <c r="B39"/>
      <c r="C39" s="107" t="s">
        <v>173</v>
      </c>
      <c r="D39" s="91"/>
      <c r="E39" s="91"/>
      <c r="F39" s="91"/>
      <c r="G39" s="91"/>
      <c r="H39" s="91"/>
      <c r="I39" s="107"/>
      <c r="J39" s="107"/>
      <c r="K39" s="107"/>
      <c r="L39" s="107"/>
      <c r="M39" s="107"/>
      <c r="N39" s="107"/>
      <c r="O39" s="107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</row>
    <row r="40" spans="1:200" s="30" customFormat="1">
      <c r="A40" s="318"/>
      <c r="B40"/>
      <c r="C40" s="318"/>
      <c r="D40" s="91"/>
      <c r="E40" s="91"/>
      <c r="F40" s="91"/>
      <c r="G40" s="91"/>
      <c r="H40" s="91"/>
      <c r="I40" s="107"/>
      <c r="J40" s="107"/>
      <c r="K40" s="107"/>
      <c r="L40" s="107"/>
      <c r="M40" s="107"/>
      <c r="N40" s="107"/>
      <c r="O40" s="107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</row>
    <row r="41" spans="1:200" s="30" customFormat="1">
      <c r="A41" s="107" t="s">
        <v>412</v>
      </c>
      <c r="B41"/>
      <c r="C41" s="107" t="s">
        <v>375</v>
      </c>
      <c r="D41" s="91"/>
      <c r="E41" s="91"/>
      <c r="F41" s="91"/>
      <c r="G41" s="91"/>
      <c r="H41" s="91"/>
      <c r="I41" s="107"/>
      <c r="J41" s="107"/>
      <c r="K41" s="107"/>
      <c r="L41" s="107"/>
      <c r="M41" s="107"/>
      <c r="N41" s="107"/>
      <c r="O41" s="107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  <c r="EA41" s="107"/>
      <c r="EB41" s="107"/>
      <c r="EC41" s="107"/>
      <c r="ED41" s="107"/>
      <c r="EE41" s="107"/>
      <c r="EF41" s="107"/>
      <c r="EG41" s="107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</row>
    <row r="42" spans="1:200">
      <c r="J42" s="222"/>
      <c r="K42" s="222"/>
    </row>
    <row r="43" spans="1:200">
      <c r="J43" s="222"/>
      <c r="K43" s="222"/>
    </row>
    <row r="44" spans="1:200">
      <c r="J44" s="222"/>
      <c r="K44" s="222"/>
    </row>
    <row r="45" spans="1:200">
      <c r="J45" s="222"/>
      <c r="K45" s="222"/>
    </row>
    <row r="46" spans="1:200">
      <c r="J46" s="222"/>
      <c r="K46" s="222"/>
    </row>
    <row r="47" spans="1:200">
      <c r="J47" s="222"/>
      <c r="K47" s="222"/>
    </row>
  </sheetData>
  <mergeCells count="1">
    <mergeCell ref="A2:C2"/>
  </mergeCells>
  <phoneticPr fontId="11" type="noConversion"/>
  <hyperlinks>
    <hyperlink ref="B8" r:id="rId1"/>
    <hyperlink ref="B23" r:id="rId2" display="invest.bih@smeinvest.ba"/>
    <hyperlink ref="B9" r:id="rId3"/>
    <hyperlink ref="B24" r:id="rId4" display="https://www.smeinvest.ba"/>
  </hyperlinks>
  <printOptions horizontalCentered="1"/>
  <pageMargins left="0.39370078740157483" right="0.39370078740157483" top="0.78740157480314965" bottom="0.78740157480314965" header="0.51181102362204722" footer="0.51181102362204722"/>
  <pageSetup scale="69" fitToHeight="0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U47"/>
  <sheetViews>
    <sheetView zoomScaleNormal="100" workbookViewId="0">
      <selection activeCell="D39" sqref="A1:D39"/>
    </sheetView>
  </sheetViews>
  <sheetFormatPr defaultRowHeight="12.75"/>
  <cols>
    <col min="1" max="1" width="9.140625" style="2"/>
    <col min="2" max="2" width="74.140625" style="2" customWidth="1"/>
    <col min="3" max="3" width="24" style="2" customWidth="1"/>
    <col min="4" max="4" width="20.5703125" style="2" customWidth="1"/>
    <col min="5" max="5" width="13.28515625" style="2" bestFit="1" customWidth="1"/>
    <col min="6" max="16384" width="9.140625" style="2"/>
  </cols>
  <sheetData>
    <row r="1" spans="1:4" ht="12.75" customHeight="1">
      <c r="B1" s="6" t="s">
        <v>24</v>
      </c>
      <c r="C1" s="43" t="str">
        <f>'Prilog 2'!D1</f>
        <v>ZIF "FORTUNA FOND" d.d.</v>
      </c>
      <c r="D1" s="159" t="s">
        <v>303</v>
      </c>
    </row>
    <row r="2" spans="1:4" ht="12.75" customHeight="1">
      <c r="B2" s="6" t="s">
        <v>25</v>
      </c>
      <c r="C2" s="43" t="str">
        <f>'Prilog 2'!D2</f>
        <v>ZJP-031-03</v>
      </c>
      <c r="D2" s="7"/>
    </row>
    <row r="3" spans="1:4" ht="12.75" customHeight="1">
      <c r="B3" s="6" t="s">
        <v>26</v>
      </c>
      <c r="C3" s="43" t="str">
        <f>'Prilog 2'!D3</f>
        <v>LILIUM ASSET MANAGEMENT d.o.o. Sarajevo</v>
      </c>
      <c r="D3" s="7"/>
    </row>
    <row r="4" spans="1:4" ht="12.75" customHeight="1">
      <c r="B4" s="6" t="s">
        <v>27</v>
      </c>
      <c r="C4" s="43"/>
      <c r="D4" s="7"/>
    </row>
    <row r="5" spans="1:4" ht="12.75" customHeight="1">
      <c r="B5" s="6" t="s">
        <v>28</v>
      </c>
      <c r="C5" s="43" t="str">
        <f>'Prilog 2'!D5</f>
        <v>4201337670008</v>
      </c>
    </row>
    <row r="6" spans="1:4" ht="12.75" customHeight="1">
      <c r="B6" s="6" t="s">
        <v>29</v>
      </c>
      <c r="C6" s="43" t="str">
        <f>'Prilog 2'!D6</f>
        <v>4263012890007</v>
      </c>
      <c r="D6" s="7"/>
    </row>
    <row r="8" spans="1:4" ht="12.75" customHeight="1">
      <c r="A8" s="513" t="s">
        <v>481</v>
      </c>
      <c r="B8" s="511"/>
      <c r="C8" s="511"/>
      <c r="D8" s="511"/>
    </row>
    <row r="9" spans="1:4" ht="9.75" customHeight="1">
      <c r="A9" s="514"/>
      <c r="B9" s="514"/>
      <c r="C9" s="514"/>
      <c r="D9" s="514"/>
    </row>
    <row r="10" spans="1:4" ht="33.75" customHeight="1">
      <c r="A10" s="12"/>
      <c r="B10" s="12"/>
      <c r="C10" s="12"/>
      <c r="D10" s="12"/>
    </row>
    <row r="11" spans="1:4">
      <c r="A11" s="9" t="s">
        <v>74</v>
      </c>
      <c r="B11" s="9" t="s">
        <v>73</v>
      </c>
      <c r="C11" s="11" t="s">
        <v>18</v>
      </c>
      <c r="D11" s="11" t="s">
        <v>19</v>
      </c>
    </row>
    <row r="12" spans="1:4">
      <c r="A12" s="10">
        <v>1</v>
      </c>
      <c r="B12" s="10">
        <v>2</v>
      </c>
      <c r="C12" s="10">
        <v>3</v>
      </c>
      <c r="D12" s="10">
        <v>4</v>
      </c>
    </row>
    <row r="13" spans="1:4" ht="14.25">
      <c r="A13" s="139" t="s">
        <v>6</v>
      </c>
      <c r="B13" s="141" t="s">
        <v>68</v>
      </c>
      <c r="C13" s="19"/>
      <c r="D13" s="3"/>
    </row>
    <row r="14" spans="1:4">
      <c r="A14" s="10" t="s">
        <v>0</v>
      </c>
      <c r="B14" s="3" t="s">
        <v>290</v>
      </c>
      <c r="C14" s="28">
        <v>12820574.304308001</v>
      </c>
      <c r="D14" s="303">
        <v>12843907.279832</v>
      </c>
    </row>
    <row r="15" spans="1:4">
      <c r="A15" s="10" t="s">
        <v>1</v>
      </c>
      <c r="B15" s="3" t="s">
        <v>69</v>
      </c>
      <c r="C15" s="29">
        <v>2235737</v>
      </c>
      <c r="D15" s="16">
        <v>2235737</v>
      </c>
    </row>
    <row r="16" spans="1:4">
      <c r="A16" s="10">
        <v>3</v>
      </c>
      <c r="B16" s="3" t="s">
        <v>70</v>
      </c>
      <c r="C16" s="302">
        <v>5.7343839209656595</v>
      </c>
      <c r="D16" s="302">
        <v>5.7448202896100931</v>
      </c>
    </row>
    <row r="17" spans="1:13" ht="14.25">
      <c r="A17" s="139" t="s">
        <v>7</v>
      </c>
      <c r="B17" s="140" t="s">
        <v>214</v>
      </c>
      <c r="C17" s="21"/>
      <c r="D17" s="301"/>
    </row>
    <row r="18" spans="1:13">
      <c r="A18" s="10" t="s">
        <v>0</v>
      </c>
      <c r="B18" s="3" t="s">
        <v>291</v>
      </c>
      <c r="C18" s="15">
        <v>12424501.34</v>
      </c>
      <c r="D18" s="303">
        <v>12985644.479131998</v>
      </c>
    </row>
    <row r="19" spans="1:13">
      <c r="A19" s="10" t="s">
        <v>1</v>
      </c>
      <c r="B19" s="3" t="s">
        <v>71</v>
      </c>
      <c r="C19" s="16">
        <v>2235737</v>
      </c>
      <c r="D19" s="16">
        <v>2235737</v>
      </c>
    </row>
    <row r="20" spans="1:13">
      <c r="A20" s="10" t="s">
        <v>2</v>
      </c>
      <c r="B20" s="3" t="s">
        <v>72</v>
      </c>
      <c r="C20" s="39">
        <f>+C18/C19</f>
        <v>5.5572284843879221</v>
      </c>
      <c r="D20" s="302">
        <v>5.8082164758788704</v>
      </c>
    </row>
    <row r="21" spans="1:13" ht="14.25">
      <c r="A21" s="137" t="s">
        <v>20</v>
      </c>
      <c r="B21" s="138" t="s">
        <v>215</v>
      </c>
      <c r="C21" s="3"/>
      <c r="D21" s="301"/>
    </row>
    <row r="22" spans="1:13">
      <c r="A22" s="73" t="s">
        <v>0</v>
      </c>
      <c r="B22" s="3" t="s">
        <v>216</v>
      </c>
      <c r="C22" s="39">
        <f>+MAX('Prilog 3'!R12:R44)</f>
        <v>5.7267413679723749</v>
      </c>
      <c r="D22" s="31">
        <v>6.138017496989435</v>
      </c>
      <c r="E22" s="17"/>
    </row>
    <row r="23" spans="1:13">
      <c r="A23" s="73" t="s">
        <v>1</v>
      </c>
      <c r="B23" s="3" t="s">
        <v>217</v>
      </c>
      <c r="C23" s="39">
        <f>+MIN('Prilog 3'!R12:R44)</f>
        <v>5.4167608054539649</v>
      </c>
      <c r="D23" s="31">
        <v>6.2535160198478916</v>
      </c>
    </row>
    <row r="24" spans="1:13">
      <c r="A24" s="73" t="s">
        <v>2</v>
      </c>
      <c r="B24" s="3" t="s">
        <v>218</v>
      </c>
      <c r="C24" s="245" t="s">
        <v>83</v>
      </c>
      <c r="D24" s="245" t="s">
        <v>83</v>
      </c>
    </row>
    <row r="25" spans="1:13">
      <c r="A25" s="73" t="s">
        <v>3</v>
      </c>
      <c r="B25" s="3" t="s">
        <v>219</v>
      </c>
      <c r="C25" s="245" t="s">
        <v>83</v>
      </c>
      <c r="D25" s="245" t="s">
        <v>83</v>
      </c>
    </row>
    <row r="26" spans="1:13">
      <c r="A26" s="73" t="s">
        <v>4</v>
      </c>
      <c r="B26" s="3" t="s">
        <v>220</v>
      </c>
      <c r="C26" s="245" t="s">
        <v>83</v>
      </c>
      <c r="D26" s="245" t="s">
        <v>83</v>
      </c>
    </row>
    <row r="27" spans="1:13" s="44" customFormat="1" ht="15" customHeight="1">
      <c r="A27" s="139" t="s">
        <v>8</v>
      </c>
      <c r="B27" s="140" t="s">
        <v>21</v>
      </c>
      <c r="C27" s="21"/>
      <c r="D27" s="301"/>
      <c r="E27" s="54"/>
      <c r="G27" s="55"/>
      <c r="H27" s="56"/>
      <c r="I27" s="57"/>
      <c r="J27" s="57"/>
      <c r="K27" s="58"/>
      <c r="L27" s="59"/>
      <c r="M27" s="60"/>
    </row>
    <row r="28" spans="1:13" s="44" customFormat="1" ht="15" customHeight="1">
      <c r="A28" s="10" t="s">
        <v>0</v>
      </c>
      <c r="B28" s="3" t="s">
        <v>221</v>
      </c>
      <c r="C28" s="223">
        <f>+'Prilog 4'!C27/'Prilog 4'!C29</f>
        <v>1.5176772477840954E-2</v>
      </c>
      <c r="D28" s="305">
        <v>1.4496382995223352E-2</v>
      </c>
      <c r="E28" s="61"/>
      <c r="G28" s="62"/>
      <c r="H28" s="63"/>
      <c r="I28" s="58"/>
      <c r="J28" s="58"/>
      <c r="K28" s="58"/>
      <c r="L28" s="59"/>
      <c r="M28" s="60"/>
    </row>
    <row r="29" spans="1:13" s="44" customFormat="1" ht="15" customHeight="1">
      <c r="A29" s="10" t="s">
        <v>1</v>
      </c>
      <c r="B29" s="3" t="s">
        <v>222</v>
      </c>
      <c r="C29" s="305">
        <f>(162.68-33.8)/'Prilog 4'!C29</f>
        <v>1.039235720590563E-5</v>
      </c>
      <c r="D29" s="305">
        <v>-1.0975594169420814E-2</v>
      </c>
      <c r="G29" s="60"/>
      <c r="H29" s="60"/>
      <c r="I29" s="60"/>
      <c r="J29" s="60"/>
      <c r="K29" s="60"/>
      <c r="L29" s="60"/>
      <c r="M29" s="60"/>
    </row>
    <row r="30" spans="1:13" s="44" customFormat="1">
      <c r="A30" s="10" t="s">
        <v>2</v>
      </c>
      <c r="B30" s="3" t="s">
        <v>22</v>
      </c>
      <c r="C30" s="224">
        <v>0</v>
      </c>
      <c r="D30" s="304">
        <v>0</v>
      </c>
      <c r="E30" s="65"/>
      <c r="F30" s="65"/>
      <c r="G30" s="65"/>
    </row>
    <row r="31" spans="1:13">
      <c r="A31" s="10" t="s">
        <v>3</v>
      </c>
      <c r="B31" s="3" t="s">
        <v>223</v>
      </c>
      <c r="C31" s="223">
        <f>C18/C14-1</f>
        <v>-3.0893543058746697E-2</v>
      </c>
      <c r="D31" s="305">
        <v>1.1035364567179684E-2</v>
      </c>
    </row>
    <row r="33" spans="1:47" s="45" customFormat="1" ht="17.25" customHeight="1">
      <c r="A33" s="171" t="str">
        <f>' Prilog 1'!A38</f>
        <v>Datum izvještaja: 30.06.2024</v>
      </c>
      <c r="C33" s="44"/>
      <c r="E33" s="44"/>
    </row>
    <row r="34" spans="1:47" s="30" customFormat="1">
      <c r="A34" s="127" t="s">
        <v>228</v>
      </c>
      <c r="B34"/>
      <c r="C34" s="107" t="s">
        <v>173</v>
      </c>
      <c r="D34" s="91"/>
      <c r="E34" s="91"/>
      <c r="F34" s="91"/>
      <c r="G34" s="91"/>
      <c r="H34" s="91"/>
      <c r="I34" s="91"/>
      <c r="J34" s="82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75"/>
    </row>
    <row r="35" spans="1:47" s="30" customFormat="1">
      <c r="A35"/>
      <c r="B35"/>
      <c r="C35"/>
      <c r="D35" s="91"/>
      <c r="E35" s="91"/>
      <c r="F35" s="91"/>
      <c r="G35" s="91"/>
      <c r="H35" s="91"/>
      <c r="I35" s="91"/>
      <c r="J35" s="82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75"/>
    </row>
    <row r="36" spans="1:47" s="30" customFormat="1">
      <c r="A36" s="107" t="str">
        <f>' Prilog 1'!A41</f>
        <v>Amra Mehanovic  dipl. oec</v>
      </c>
      <c r="B36"/>
      <c r="C36" s="107" t="s">
        <v>375</v>
      </c>
      <c r="D36" s="91"/>
      <c r="E36" s="91"/>
      <c r="F36" s="91"/>
      <c r="G36" s="91"/>
      <c r="H36" s="91"/>
      <c r="I36" s="91"/>
      <c r="J36" s="82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75"/>
    </row>
    <row r="44" spans="1:47">
      <c r="D44" s="44"/>
    </row>
    <row r="45" spans="1:47">
      <c r="D45" s="44"/>
    </row>
    <row r="46" spans="1:47">
      <c r="D46" s="44"/>
    </row>
    <row r="47" spans="1:47">
      <c r="D47" s="44"/>
    </row>
  </sheetData>
  <mergeCells count="1">
    <mergeCell ref="A8:D9"/>
  </mergeCells>
  <phoneticPr fontId="11" type="noConversion"/>
  <pageMargins left="0.75" right="0.75" top="1" bottom="1" header="0.5" footer="0.5"/>
  <pageSetup scale="8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2:H34"/>
  <sheetViews>
    <sheetView workbookViewId="0">
      <selection activeCell="G37" sqref="A1:G37"/>
    </sheetView>
  </sheetViews>
  <sheetFormatPr defaultRowHeight="12.75"/>
  <cols>
    <col min="2" max="2" width="68.42578125" bestFit="1" customWidth="1"/>
    <col min="3" max="3" width="16.28515625" customWidth="1"/>
    <col min="4" max="4" width="22.140625" customWidth="1"/>
    <col min="5" max="5" width="20.5703125" customWidth="1"/>
    <col min="6" max="6" width="26.5703125" customWidth="1"/>
    <col min="7" max="7" width="18.28515625" customWidth="1"/>
  </cols>
  <sheetData>
    <row r="2" spans="2:8">
      <c r="B2" s="155" t="s">
        <v>24</v>
      </c>
      <c r="C2" s="516" t="s">
        <v>88</v>
      </c>
      <c r="D2" s="516"/>
      <c r="E2" s="134" t="s">
        <v>246</v>
      </c>
      <c r="H2" s="129"/>
    </row>
    <row r="3" spans="2:8">
      <c r="B3" s="155" t="s">
        <v>25</v>
      </c>
      <c r="C3" s="135" t="s">
        <v>84</v>
      </c>
      <c r="D3" s="129"/>
      <c r="G3" s="129"/>
      <c r="H3" s="129"/>
    </row>
    <row r="4" spans="2:8">
      <c r="B4" s="155" t="s">
        <v>26</v>
      </c>
      <c r="C4" s="516" t="s">
        <v>89</v>
      </c>
      <c r="D4" s="516"/>
      <c r="G4" s="129"/>
      <c r="H4" s="129"/>
    </row>
    <row r="5" spans="2:8">
      <c r="B5" s="157" t="s">
        <v>27</v>
      </c>
      <c r="C5" s="156"/>
      <c r="D5" s="129"/>
      <c r="G5" s="129"/>
      <c r="H5" s="129"/>
    </row>
    <row r="6" spans="2:8">
      <c r="B6" s="155" t="s">
        <v>28</v>
      </c>
      <c r="C6" s="135" t="s">
        <v>90</v>
      </c>
      <c r="D6" s="134"/>
      <c r="G6" s="129"/>
      <c r="H6" s="129"/>
    </row>
    <row r="7" spans="2:8">
      <c r="B7" s="155" t="s">
        <v>29</v>
      </c>
      <c r="C7" s="135" t="s">
        <v>85</v>
      </c>
      <c r="D7" s="129"/>
      <c r="G7" s="129"/>
      <c r="H7" s="129"/>
    </row>
    <row r="8" spans="2:8">
      <c r="H8" s="136"/>
    </row>
    <row r="9" spans="2:8" ht="12.75" customHeight="1">
      <c r="B9" s="515" t="s">
        <v>460</v>
      </c>
      <c r="C9" s="515"/>
      <c r="D9" s="515"/>
      <c r="E9" s="515"/>
      <c r="F9" s="515"/>
      <c r="G9" s="515"/>
      <c r="H9" s="129"/>
    </row>
    <row r="10" spans="2:8">
      <c r="G10" s="129"/>
      <c r="H10" s="129"/>
    </row>
    <row r="11" spans="2:8" ht="13.5" thickBot="1">
      <c r="B11" s="142" t="s">
        <v>247</v>
      </c>
      <c r="C11" s="129"/>
      <c r="D11" s="129"/>
      <c r="E11" s="129"/>
      <c r="F11" s="129"/>
      <c r="G11" s="129"/>
      <c r="H11" s="129"/>
    </row>
    <row r="12" spans="2:8">
      <c r="B12" s="180" t="s">
        <v>82</v>
      </c>
      <c r="C12" s="181" t="s">
        <v>66</v>
      </c>
      <c r="D12" s="181" t="s">
        <v>248</v>
      </c>
      <c r="E12" s="181" t="s">
        <v>249</v>
      </c>
      <c r="F12" s="182" t="s">
        <v>274</v>
      </c>
      <c r="G12" s="129"/>
      <c r="H12" s="129"/>
    </row>
    <row r="13" spans="2:8" ht="13.5" thickBot="1">
      <c r="B13" s="312" t="str">
        <f>+'Prilog 2'!B14</f>
        <v>BH TELECOM D.D. SARAJEVO</v>
      </c>
      <c r="C13" s="312" t="str">
        <f>+'Prilog 2'!C14</f>
        <v>BHTSR</v>
      </c>
      <c r="D13" s="347">
        <f>+'Prilog 2'!E14</f>
        <v>140373</v>
      </c>
      <c r="E13" s="313">
        <f>+F13/D13</f>
        <v>1.1031029471479559</v>
      </c>
      <c r="F13" s="314">
        <v>154845.87</v>
      </c>
      <c r="G13" s="129"/>
      <c r="H13" s="129"/>
    </row>
    <row r="14" spans="2:8">
      <c r="B14" s="129"/>
      <c r="C14" s="129"/>
      <c r="D14" s="129"/>
      <c r="E14" s="129"/>
      <c r="F14" s="129"/>
      <c r="G14" s="129"/>
      <c r="H14" s="129"/>
    </row>
    <row r="15" spans="2:8" ht="13.5" thickBot="1">
      <c r="B15" s="131" t="s">
        <v>250</v>
      </c>
      <c r="C15" s="129"/>
      <c r="D15" s="129"/>
      <c r="E15" s="129"/>
      <c r="F15" s="129"/>
      <c r="G15" s="129"/>
      <c r="H15" s="129"/>
    </row>
    <row r="16" spans="2:8">
      <c r="B16" s="180" t="s">
        <v>187</v>
      </c>
      <c r="C16" s="181" t="s">
        <v>251</v>
      </c>
      <c r="D16" s="181" t="s">
        <v>252</v>
      </c>
      <c r="E16" s="181" t="s">
        <v>253</v>
      </c>
      <c r="F16" s="182" t="s">
        <v>254</v>
      </c>
      <c r="G16" s="129"/>
      <c r="H16" s="129"/>
    </row>
    <row r="17" spans="2:8" ht="13.5" thickBot="1">
      <c r="B17" s="233"/>
      <c r="C17" s="234" t="s">
        <v>83</v>
      </c>
      <c r="D17" s="234" t="s">
        <v>83</v>
      </c>
      <c r="E17" s="234" t="s">
        <v>83</v>
      </c>
      <c r="F17" s="235" t="s">
        <v>83</v>
      </c>
      <c r="G17" s="129"/>
      <c r="H17" s="129"/>
    </row>
    <row r="18" spans="2:8">
      <c r="B18" s="129"/>
      <c r="C18" s="129"/>
      <c r="D18" s="129"/>
      <c r="E18" s="129"/>
      <c r="F18" s="129"/>
      <c r="G18" s="129"/>
      <c r="H18" s="129"/>
    </row>
    <row r="19" spans="2:8" ht="13.5" thickBot="1">
      <c r="B19" s="131" t="s">
        <v>293</v>
      </c>
      <c r="C19" s="129"/>
      <c r="D19" s="129"/>
      <c r="E19" s="129"/>
      <c r="F19" s="129"/>
      <c r="G19" s="129"/>
      <c r="H19" s="129"/>
    </row>
    <row r="20" spans="2:8">
      <c r="B20" s="180" t="s">
        <v>255</v>
      </c>
      <c r="C20" s="181" t="s">
        <v>256</v>
      </c>
      <c r="D20" s="181" t="s">
        <v>257</v>
      </c>
      <c r="E20" s="181" t="s">
        <v>253</v>
      </c>
      <c r="F20" s="182" t="s">
        <v>254</v>
      </c>
      <c r="G20" s="129"/>
      <c r="H20" s="129"/>
    </row>
    <row r="21" spans="2:8">
      <c r="B21" s="367" t="s">
        <v>357</v>
      </c>
      <c r="C21" s="364" t="s">
        <v>358</v>
      </c>
      <c r="D21" s="271">
        <v>4725.0394999999999</v>
      </c>
      <c r="E21" s="365">
        <v>3.0000000000000001E-3</v>
      </c>
      <c r="F21" s="368">
        <v>72.510000000000005</v>
      </c>
      <c r="G21" s="129"/>
      <c r="H21" s="129"/>
    </row>
    <row r="22" spans="2:8">
      <c r="B22" s="369" t="s">
        <v>359</v>
      </c>
      <c r="C22" s="352" t="s">
        <v>360</v>
      </c>
      <c r="D22" s="352">
        <v>4318.8999999999996</v>
      </c>
      <c r="E22" s="366">
        <v>0.03</v>
      </c>
      <c r="F22" s="370">
        <v>129.56700000000001</v>
      </c>
      <c r="G22" s="129"/>
      <c r="H22" s="129"/>
    </row>
    <row r="23" spans="2:8" ht="13.5" thickBot="1">
      <c r="B23" s="312" t="s">
        <v>365</v>
      </c>
      <c r="C23" s="362" t="s">
        <v>366</v>
      </c>
      <c r="D23" s="362">
        <v>16642.643499999998</v>
      </c>
      <c r="E23" s="363">
        <v>1.1199999999999999E-3</v>
      </c>
      <c r="F23" s="314">
        <v>257.45999999999998</v>
      </c>
      <c r="G23" s="129"/>
      <c r="H23" s="129"/>
    </row>
    <row r="24" spans="2:8">
      <c r="B24" s="129"/>
      <c r="C24" s="129"/>
      <c r="D24" s="129"/>
      <c r="E24" s="129"/>
      <c r="F24" s="129"/>
      <c r="G24" s="129"/>
      <c r="H24" s="129"/>
    </row>
    <row r="25" spans="2:8" ht="13.5" thickBot="1">
      <c r="B25" s="131" t="s">
        <v>258</v>
      </c>
      <c r="C25" s="129"/>
      <c r="D25" s="129"/>
      <c r="E25" s="129"/>
      <c r="F25" s="129"/>
      <c r="H25" s="129"/>
    </row>
    <row r="26" spans="2:8" ht="38.25">
      <c r="B26" s="180" t="s">
        <v>259</v>
      </c>
      <c r="C26" s="186" t="s">
        <v>292</v>
      </c>
      <c r="D26" s="181" t="s">
        <v>178</v>
      </c>
      <c r="E26" s="181" t="s">
        <v>260</v>
      </c>
      <c r="F26" s="181" t="s">
        <v>261</v>
      </c>
      <c r="G26" s="182" t="s">
        <v>262</v>
      </c>
      <c r="H26" s="129"/>
    </row>
    <row r="27" spans="2:8">
      <c r="B27" s="236" t="s">
        <v>83</v>
      </c>
      <c r="C27" s="133" t="s">
        <v>83</v>
      </c>
      <c r="D27" s="133" t="s">
        <v>83</v>
      </c>
      <c r="E27" s="133" t="s">
        <v>83</v>
      </c>
      <c r="F27" s="133" t="s">
        <v>83</v>
      </c>
      <c r="G27" s="237" t="s">
        <v>83</v>
      </c>
      <c r="H27" s="129"/>
    </row>
    <row r="28" spans="2:8" ht="13.5" thickBot="1">
      <c r="B28" s="183"/>
      <c r="C28" s="184"/>
      <c r="D28" s="184"/>
      <c r="E28" s="184"/>
      <c r="F28" s="184"/>
      <c r="G28" s="185"/>
      <c r="H28" s="129"/>
    </row>
    <row r="29" spans="2:8">
      <c r="B29" s="129"/>
      <c r="C29" s="129"/>
      <c r="D29" s="129"/>
      <c r="E29" s="129"/>
      <c r="F29" s="129"/>
      <c r="G29" s="129"/>
      <c r="H29" s="129"/>
    </row>
    <row r="30" spans="2:8">
      <c r="B30" s="129"/>
      <c r="C30" s="129"/>
      <c r="D30" s="129"/>
      <c r="E30" s="129"/>
      <c r="G30" s="129"/>
      <c r="H30" s="129"/>
    </row>
    <row r="31" spans="2:8">
      <c r="B31" s="129" t="str">
        <f>' Prilog 1'!A38</f>
        <v>Datum izvještaja: 30.06.2024</v>
      </c>
      <c r="C31" s="129"/>
      <c r="D31" s="129"/>
      <c r="E31" s="129"/>
      <c r="G31" s="129"/>
      <c r="H31" s="129"/>
    </row>
    <row r="32" spans="2:8">
      <c r="B32" s="132" t="s">
        <v>230</v>
      </c>
      <c r="C32" s="132"/>
      <c r="D32" s="132"/>
      <c r="E32" s="132"/>
      <c r="F32" s="129" t="s">
        <v>263</v>
      </c>
      <c r="G32" s="132"/>
      <c r="H32" s="132"/>
    </row>
    <row r="33" spans="2:8">
      <c r="B33" s="132"/>
      <c r="C33" s="132"/>
      <c r="D33" s="132"/>
      <c r="E33" s="132"/>
      <c r="G33" s="132"/>
      <c r="H33" s="132"/>
    </row>
    <row r="34" spans="2:8">
      <c r="B34" s="107" t="str">
        <f>+' Prilog 1'!A41</f>
        <v>Amra Mehanovic  dipl. oec</v>
      </c>
      <c r="F34" s="129" t="str">
        <f>+' Prilog 1'!C41</f>
        <v>Nedim Vilogorac dipl. oec.</v>
      </c>
    </row>
  </sheetData>
  <mergeCells count="3">
    <mergeCell ref="B9:G9"/>
    <mergeCell ref="C2:D2"/>
    <mergeCell ref="C4:D4"/>
  </mergeCells>
  <pageMargins left="0.7" right="0.7" top="0.75" bottom="0.75" header="0.3" footer="0.3"/>
  <pageSetup paperSize="9" scale="73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J39"/>
  <sheetViews>
    <sheetView tabSelected="1" topLeftCell="A23" workbookViewId="0">
      <selection activeCell="L53" sqref="L53"/>
    </sheetView>
  </sheetViews>
  <sheetFormatPr defaultRowHeight="12.75"/>
  <cols>
    <col min="2" max="2" width="5.7109375" customWidth="1"/>
    <col min="3" max="3" width="25" customWidth="1"/>
    <col min="4" max="4" width="20.28515625" customWidth="1"/>
    <col min="5" max="5" width="20" customWidth="1"/>
    <col min="6" max="6" width="16" customWidth="1"/>
    <col min="7" max="7" width="19.140625" customWidth="1"/>
    <col min="8" max="8" width="12.5703125" customWidth="1"/>
    <col min="9" max="9" width="17.140625" customWidth="1"/>
  </cols>
  <sheetData>
    <row r="1" spans="2:10">
      <c r="C1" s="309" t="s">
        <v>24</v>
      </c>
      <c r="E1" s="134"/>
      <c r="G1" s="516" t="s">
        <v>88</v>
      </c>
      <c r="H1" s="516"/>
    </row>
    <row r="2" spans="2:10">
      <c r="C2" s="309" t="s">
        <v>25</v>
      </c>
      <c r="G2" s="310" t="s">
        <v>84</v>
      </c>
      <c r="H2" s="129"/>
    </row>
    <row r="3" spans="2:10">
      <c r="C3" s="309" t="s">
        <v>26</v>
      </c>
      <c r="G3" s="516" t="s">
        <v>89</v>
      </c>
      <c r="H3" s="516"/>
    </row>
    <row r="4" spans="2:10">
      <c r="C4" s="315" t="s">
        <v>27</v>
      </c>
      <c r="G4" s="156"/>
      <c r="H4" s="129"/>
    </row>
    <row r="5" spans="2:10">
      <c r="C5" s="309" t="s">
        <v>28</v>
      </c>
      <c r="G5" s="310" t="s">
        <v>90</v>
      </c>
      <c r="H5" s="134"/>
    </row>
    <row r="6" spans="2:10">
      <c r="C6" s="309" t="s">
        <v>29</v>
      </c>
      <c r="G6" s="310" t="s">
        <v>85</v>
      </c>
      <c r="H6" s="129"/>
    </row>
    <row r="9" spans="2:10">
      <c r="J9" s="134"/>
    </row>
    <row r="10" spans="2:10">
      <c r="B10" s="517" t="s">
        <v>464</v>
      </c>
      <c r="C10" s="517"/>
      <c r="D10" s="517"/>
      <c r="E10" s="517"/>
      <c r="F10" s="517"/>
      <c r="G10" s="158" t="s">
        <v>232</v>
      </c>
      <c r="H10" s="129"/>
      <c r="J10" s="134"/>
    </row>
    <row r="11" spans="2:10">
      <c r="B11" s="129"/>
      <c r="C11" s="129"/>
      <c r="D11" s="129"/>
      <c r="E11" s="129"/>
      <c r="F11" s="129"/>
      <c r="G11" s="129"/>
      <c r="H11" s="129"/>
      <c r="I11" s="129"/>
      <c r="J11" s="129"/>
    </row>
    <row r="12" spans="2:10" ht="38.25">
      <c r="B12" s="143" t="s">
        <v>233</v>
      </c>
      <c r="C12" s="143" t="s">
        <v>234</v>
      </c>
      <c r="D12" s="143" t="s">
        <v>235</v>
      </c>
      <c r="E12" s="143" t="s">
        <v>236</v>
      </c>
      <c r="F12" s="143" t="s">
        <v>237</v>
      </c>
      <c r="G12" s="143" t="s">
        <v>275</v>
      </c>
      <c r="H12" s="143" t="s">
        <v>238</v>
      </c>
      <c r="I12" s="143" t="s">
        <v>276</v>
      </c>
      <c r="J12" s="129"/>
    </row>
    <row r="13" spans="2:10">
      <c r="B13" s="133">
        <v>1</v>
      </c>
      <c r="C13" s="130" t="s">
        <v>239</v>
      </c>
      <c r="D13" s="247">
        <v>707335</v>
      </c>
      <c r="E13" s="247">
        <v>2</v>
      </c>
      <c r="F13" s="247">
        <v>0</v>
      </c>
      <c r="G13" s="247">
        <v>0</v>
      </c>
      <c r="H13" s="247">
        <f>+F13+D13</f>
        <v>707335</v>
      </c>
      <c r="I13" s="247">
        <f>G13+E13</f>
        <v>2</v>
      </c>
      <c r="J13" s="129"/>
    </row>
    <row r="14" spans="2:10">
      <c r="B14" s="133">
        <v>2</v>
      </c>
      <c r="C14" s="130" t="s">
        <v>240</v>
      </c>
      <c r="D14" s="247">
        <v>0</v>
      </c>
      <c r="E14" s="247">
        <v>0</v>
      </c>
      <c r="F14" s="247">
        <v>0</v>
      </c>
      <c r="G14" s="247">
        <v>0</v>
      </c>
      <c r="H14" s="247">
        <f t="shared" ref="H14:H19" si="0">+F14+D14</f>
        <v>0</v>
      </c>
      <c r="I14" s="247">
        <f t="shared" ref="I14:I19" si="1">G14+E14</f>
        <v>0</v>
      </c>
      <c r="J14" s="129"/>
    </row>
    <row r="15" spans="2:10">
      <c r="B15" s="133">
        <v>3</v>
      </c>
      <c r="C15" s="130" t="s">
        <v>241</v>
      </c>
      <c r="D15" s="247">
        <v>128842</v>
      </c>
      <c r="E15" s="247">
        <v>2</v>
      </c>
      <c r="F15" s="247">
        <v>207677</v>
      </c>
      <c r="G15" s="247">
        <v>1</v>
      </c>
      <c r="H15" s="247">
        <f t="shared" si="0"/>
        <v>336519</v>
      </c>
      <c r="I15" s="247">
        <f t="shared" si="1"/>
        <v>3</v>
      </c>
      <c r="J15" s="129"/>
    </row>
    <row r="16" spans="2:10">
      <c r="B16" s="133">
        <v>4</v>
      </c>
      <c r="C16" s="130" t="s">
        <v>242</v>
      </c>
      <c r="D16" s="247">
        <v>0</v>
      </c>
      <c r="E16" s="247">
        <v>0</v>
      </c>
      <c r="F16" s="247">
        <v>0</v>
      </c>
      <c r="G16" s="247">
        <v>0</v>
      </c>
      <c r="H16" s="247">
        <f t="shared" si="0"/>
        <v>0</v>
      </c>
      <c r="I16" s="247">
        <f t="shared" si="1"/>
        <v>0</v>
      </c>
      <c r="J16" s="129"/>
    </row>
    <row r="17" spans="2:10">
      <c r="B17" s="133">
        <v>5</v>
      </c>
      <c r="C17" s="130" t="s">
        <v>243</v>
      </c>
      <c r="D17" s="247">
        <v>0</v>
      </c>
      <c r="E17" s="247">
        <v>0</v>
      </c>
      <c r="F17" s="247">
        <v>0</v>
      </c>
      <c r="G17" s="247">
        <v>0</v>
      </c>
      <c r="H17" s="247">
        <f t="shared" si="0"/>
        <v>0</v>
      </c>
      <c r="I17" s="247">
        <f t="shared" si="1"/>
        <v>0</v>
      </c>
      <c r="J17" s="129"/>
    </row>
    <row r="18" spans="2:10">
      <c r="B18" s="133">
        <v>6</v>
      </c>
      <c r="C18" s="130" t="s">
        <v>244</v>
      </c>
      <c r="D18" s="247">
        <v>37329</v>
      </c>
      <c r="E18" s="247">
        <v>4</v>
      </c>
      <c r="F18" s="247">
        <v>243634</v>
      </c>
      <c r="G18" s="247">
        <v>4</v>
      </c>
      <c r="H18" s="247">
        <f t="shared" si="0"/>
        <v>280963</v>
      </c>
      <c r="I18" s="247">
        <f t="shared" si="1"/>
        <v>8</v>
      </c>
      <c r="J18" s="129"/>
    </row>
    <row r="19" spans="2:10">
      <c r="B19" s="133">
        <v>7</v>
      </c>
      <c r="C19" s="130" t="s">
        <v>245</v>
      </c>
      <c r="D19" s="247">
        <f>878943-155</f>
        <v>878788</v>
      </c>
      <c r="E19" s="247">
        <f>17955</f>
        <v>17955</v>
      </c>
      <c r="F19" s="247">
        <v>32132</v>
      </c>
      <c r="G19" s="247">
        <v>19</v>
      </c>
      <c r="H19" s="247">
        <f t="shared" si="0"/>
        <v>910920</v>
      </c>
      <c r="I19" s="247">
        <f t="shared" si="1"/>
        <v>17974</v>
      </c>
      <c r="J19" s="129"/>
    </row>
    <row r="20" spans="2:10">
      <c r="B20" s="129"/>
      <c r="C20" s="129"/>
      <c r="D20" s="248"/>
      <c r="E20" s="248"/>
      <c r="F20" s="248"/>
      <c r="G20" s="248"/>
      <c r="H20" s="247">
        <f>SUM(H13:H19)</f>
        <v>2235737</v>
      </c>
      <c r="I20" s="247">
        <f>SUM(I13:I19)</f>
        <v>17987</v>
      </c>
      <c r="J20" s="129"/>
    </row>
    <row r="21" spans="2:10">
      <c r="B21" s="129"/>
      <c r="C21" s="248"/>
      <c r="E21" s="129"/>
      <c r="F21" s="248"/>
      <c r="G21" s="129"/>
      <c r="J21" s="129"/>
    </row>
    <row r="22" spans="2:10">
      <c r="B22" s="131" t="s">
        <v>465</v>
      </c>
      <c r="C22" s="129"/>
      <c r="D22" s="129"/>
      <c r="E22" s="129"/>
      <c r="F22" s="129"/>
      <c r="G22" s="129"/>
      <c r="H22" s="129"/>
      <c r="I22" s="129"/>
      <c r="J22" s="129"/>
    </row>
    <row r="23" spans="2:10">
      <c r="B23" s="129"/>
      <c r="C23" s="129"/>
      <c r="D23" s="129"/>
      <c r="E23" s="129"/>
      <c r="F23" s="129"/>
      <c r="G23" s="129"/>
      <c r="H23" s="248"/>
      <c r="I23" s="248"/>
      <c r="J23" s="129"/>
    </row>
    <row r="24" spans="2:10" ht="38.25">
      <c r="B24" s="143" t="s">
        <v>233</v>
      </c>
      <c r="C24" s="143" t="s">
        <v>234</v>
      </c>
      <c r="D24" s="143" t="s">
        <v>294</v>
      </c>
      <c r="E24" s="129"/>
      <c r="F24" s="129"/>
    </row>
    <row r="25" spans="2:10">
      <c r="B25" s="133">
        <v>1</v>
      </c>
      <c r="C25" s="130" t="s">
        <v>376</v>
      </c>
      <c r="D25" s="249">
        <v>25.274100000000001</v>
      </c>
      <c r="E25" s="129"/>
      <c r="F25" s="129"/>
    </row>
    <row r="26" spans="2:10">
      <c r="B26" s="133">
        <v>2</v>
      </c>
      <c r="C26" s="130" t="s">
        <v>377</v>
      </c>
      <c r="D26" s="249">
        <v>9.2889999999999997</v>
      </c>
      <c r="E26" s="129"/>
      <c r="F26" s="129"/>
    </row>
    <row r="27" spans="2:10">
      <c r="B27" s="133">
        <v>3</v>
      </c>
      <c r="C27" s="130" t="s">
        <v>380</v>
      </c>
      <c r="D27" s="249">
        <v>6.3635999999999999</v>
      </c>
      <c r="E27" s="129"/>
      <c r="F27" s="129"/>
    </row>
    <row r="28" spans="2:10">
      <c r="B28" s="133">
        <v>4</v>
      </c>
      <c r="C28" s="130" t="s">
        <v>378</v>
      </c>
      <c r="D28" s="249">
        <v>5.3163999999999998</v>
      </c>
      <c r="E28" s="129"/>
      <c r="F28" s="129"/>
      <c r="G28" s="293"/>
    </row>
    <row r="29" spans="2:10">
      <c r="B29" s="133">
        <v>5</v>
      </c>
      <c r="C29" s="130" t="s">
        <v>379</v>
      </c>
      <c r="D29" s="249">
        <v>4.9760999999999997</v>
      </c>
      <c r="E29" s="129"/>
      <c r="F29" s="129"/>
    </row>
    <row r="30" spans="2:10">
      <c r="B30" s="133">
        <v>6</v>
      </c>
      <c r="C30" s="130" t="s">
        <v>381</v>
      </c>
      <c r="D30" s="249">
        <v>3.5264000000000002</v>
      </c>
      <c r="E30" s="129"/>
      <c r="F30" s="129"/>
    </row>
    <row r="31" spans="2:10">
      <c r="B31" s="133">
        <v>7</v>
      </c>
      <c r="C31" s="130" t="s">
        <v>382</v>
      </c>
      <c r="D31" s="249">
        <v>2.2364000000000002</v>
      </c>
      <c r="E31" s="129"/>
      <c r="F31" s="129"/>
    </row>
    <row r="32" spans="2:10">
      <c r="B32" s="133">
        <v>8</v>
      </c>
      <c r="C32" s="130" t="s">
        <v>383</v>
      </c>
      <c r="D32" s="249">
        <v>1.1979</v>
      </c>
      <c r="E32" s="129"/>
      <c r="F32" s="129"/>
    </row>
    <row r="33" spans="2:8">
      <c r="B33" s="133">
        <v>9</v>
      </c>
      <c r="C33" s="130" t="s">
        <v>384</v>
      </c>
      <c r="D33" s="249">
        <v>0.62280000000000002</v>
      </c>
      <c r="E33" s="129"/>
      <c r="F33" s="129"/>
    </row>
    <row r="34" spans="2:8">
      <c r="B34" s="133">
        <v>10</v>
      </c>
      <c r="C34" s="130" t="s">
        <v>385</v>
      </c>
      <c r="D34" s="249">
        <v>0.44979999999999998</v>
      </c>
      <c r="E34" s="129"/>
      <c r="F34" s="129"/>
    </row>
    <row r="35" spans="2:8">
      <c r="B35" s="129"/>
      <c r="C35" s="129"/>
      <c r="D35" s="129"/>
      <c r="E35" s="129"/>
      <c r="F35" s="129"/>
    </row>
    <row r="36" spans="2:8">
      <c r="B36" s="129" t="str">
        <f>' Prilog 1'!A38</f>
        <v>Datum izvještaja: 30.06.2024</v>
      </c>
      <c r="C36" s="129"/>
      <c r="D36" s="129"/>
      <c r="E36" s="129"/>
      <c r="G36" s="129"/>
      <c r="H36" s="129"/>
    </row>
    <row r="37" spans="2:8">
      <c r="B37" s="132" t="s">
        <v>230</v>
      </c>
      <c r="C37" s="132"/>
      <c r="D37" s="132"/>
      <c r="E37" s="132"/>
      <c r="F37" s="129" t="s">
        <v>263</v>
      </c>
      <c r="G37" s="132"/>
      <c r="H37" s="132"/>
    </row>
    <row r="38" spans="2:8">
      <c r="B38" s="132"/>
      <c r="C38" s="132"/>
      <c r="D38" s="132"/>
      <c r="E38" s="132"/>
      <c r="G38" s="132"/>
      <c r="H38" s="132"/>
    </row>
    <row r="39" spans="2:8">
      <c r="B39" s="107" t="str">
        <f>+' Prilog 1'!A41</f>
        <v>Amra Mehanovic  dipl. oec</v>
      </c>
      <c r="F39" s="129" t="str">
        <f>+' Prilog 1'!C41</f>
        <v>Nedim Vilogorac dipl. oec.</v>
      </c>
    </row>
  </sheetData>
  <sortState ref="C18:D27">
    <sortCondition descending="1" ref="D18:D27"/>
  </sortState>
  <dataConsolidate/>
  <mergeCells count="3">
    <mergeCell ref="B10:F10"/>
    <mergeCell ref="G1:H1"/>
    <mergeCell ref="G3:H3"/>
  </mergeCells>
  <pageMargins left="0.7" right="0.7" top="0.75" bottom="0.75" header="0.3" footer="0.3"/>
  <pageSetup paperSize="9" scale="92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464"/>
  <sheetViews>
    <sheetView topLeftCell="A31" zoomScale="80" zoomScaleNormal="80" workbookViewId="0">
      <selection activeCell="I83" sqref="I83"/>
    </sheetView>
  </sheetViews>
  <sheetFormatPr defaultRowHeight="12.75"/>
  <cols>
    <col min="1" max="1" width="5.28515625" style="30" customWidth="1"/>
    <col min="2" max="2" width="80" style="67" customWidth="1"/>
    <col min="3" max="3" width="12.42578125" style="30" customWidth="1"/>
    <col min="4" max="4" width="14.7109375" style="30" customWidth="1"/>
    <col min="5" max="5" width="14" style="30" customWidth="1"/>
    <col min="6" max="6" width="14.42578125" style="31" customWidth="1"/>
    <col min="7" max="7" width="17.5703125" style="30" customWidth="1"/>
    <col min="8" max="8" width="15.42578125" style="30" customWidth="1"/>
    <col min="9" max="9" width="17.7109375" style="28" customWidth="1"/>
    <col min="10" max="10" width="15.28515625" style="30" customWidth="1"/>
    <col min="11" max="11" width="14.5703125" style="73" customWidth="1"/>
    <col min="12" max="12" width="22" style="30" customWidth="1"/>
    <col min="13" max="13" width="22" style="28" customWidth="1"/>
    <col min="14" max="14" width="20.42578125" style="30" customWidth="1"/>
    <col min="15" max="15" width="23.28515625" style="3" customWidth="1"/>
    <col min="16" max="16" width="5.5703125" style="3" customWidth="1"/>
    <col min="17" max="29" width="9.140625" style="3"/>
    <col min="30" max="16384" width="9.140625" style="30"/>
  </cols>
  <sheetData>
    <row r="1" spans="1:48">
      <c r="A1" s="385" t="s">
        <v>24</v>
      </c>
      <c r="B1" s="385"/>
      <c r="C1" s="77"/>
      <c r="D1" s="78" t="s">
        <v>88</v>
      </c>
      <c r="E1" s="77"/>
      <c r="F1" s="79"/>
      <c r="G1" s="77"/>
      <c r="H1" s="77"/>
      <c r="I1" s="80"/>
      <c r="J1" s="77"/>
      <c r="K1" s="163"/>
      <c r="L1" s="82"/>
      <c r="M1" s="83"/>
      <c r="N1" s="82"/>
      <c r="O1" s="163" t="s">
        <v>299</v>
      </c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75"/>
    </row>
    <row r="2" spans="1:48">
      <c r="A2" s="385" t="s">
        <v>25</v>
      </c>
      <c r="B2" s="385"/>
      <c r="C2" s="77"/>
      <c r="D2" s="78" t="s">
        <v>84</v>
      </c>
      <c r="E2" s="77"/>
      <c r="F2" s="79"/>
      <c r="G2" s="77"/>
      <c r="H2" s="77"/>
      <c r="I2" s="80"/>
      <c r="J2" s="77"/>
      <c r="K2" s="81"/>
      <c r="L2" s="84"/>
      <c r="M2" s="83"/>
      <c r="N2" s="82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75"/>
    </row>
    <row r="3" spans="1:48">
      <c r="A3" s="385" t="s">
        <v>26</v>
      </c>
      <c r="B3" s="385"/>
      <c r="C3" s="77"/>
      <c r="D3" s="78" t="s">
        <v>89</v>
      </c>
      <c r="E3" s="77"/>
      <c r="F3" s="79"/>
      <c r="G3" s="77"/>
      <c r="H3" s="77"/>
      <c r="I3" s="80"/>
      <c r="J3" s="77"/>
      <c r="K3" s="81"/>
      <c r="L3" s="359"/>
      <c r="M3" s="85"/>
      <c r="N3" s="206"/>
      <c r="O3" s="360"/>
      <c r="P3" s="360"/>
      <c r="Q3" s="360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75"/>
    </row>
    <row r="4" spans="1:48">
      <c r="A4" s="385" t="s">
        <v>27</v>
      </c>
      <c r="B4" s="385"/>
      <c r="C4" s="77"/>
      <c r="D4" s="160" t="s">
        <v>90</v>
      </c>
      <c r="E4" s="77"/>
      <c r="F4" s="79"/>
      <c r="G4" s="77"/>
      <c r="H4" s="77"/>
      <c r="I4" s="80"/>
      <c r="J4" s="77"/>
      <c r="K4" s="81"/>
      <c r="L4" s="359"/>
      <c r="M4" s="85" t="s">
        <v>91</v>
      </c>
      <c r="N4" s="85">
        <v>12424501.34</v>
      </c>
      <c r="O4" s="360"/>
      <c r="P4" s="360"/>
      <c r="Q4" s="360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75"/>
    </row>
    <row r="5" spans="1:48">
      <c r="A5" s="385" t="s">
        <v>28</v>
      </c>
      <c r="B5" s="385"/>
      <c r="C5" s="77"/>
      <c r="D5" s="161" t="s">
        <v>90</v>
      </c>
      <c r="E5" s="77"/>
      <c r="F5" s="79"/>
      <c r="G5" s="77"/>
      <c r="H5" s="77"/>
      <c r="I5" s="80"/>
      <c r="J5" s="77"/>
      <c r="K5" s="81"/>
      <c r="L5" s="359"/>
      <c r="M5" s="85"/>
      <c r="N5" s="85"/>
      <c r="O5" s="360"/>
      <c r="P5" s="360"/>
      <c r="Q5" s="360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75"/>
    </row>
    <row r="6" spans="1:48">
      <c r="A6" s="385" t="s">
        <v>29</v>
      </c>
      <c r="B6" s="385"/>
      <c r="C6" s="77"/>
      <c r="D6" s="162" t="s">
        <v>85</v>
      </c>
      <c r="E6" s="77"/>
      <c r="F6" s="79"/>
      <c r="G6" s="77"/>
      <c r="H6" s="77"/>
      <c r="I6" s="80"/>
      <c r="J6" s="86"/>
      <c r="K6" s="87"/>
      <c r="L6" s="359"/>
      <c r="M6" s="85"/>
      <c r="N6" s="207"/>
      <c r="O6" s="360"/>
      <c r="P6" s="360"/>
      <c r="Q6" s="360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75"/>
    </row>
    <row r="7" spans="1:48">
      <c r="A7" s="390" t="s">
        <v>462</v>
      </c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59"/>
      <c r="M7" s="85"/>
      <c r="N7" s="208"/>
      <c r="O7" s="361"/>
      <c r="P7" s="360"/>
      <c r="Q7" s="360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75"/>
    </row>
    <row r="8" spans="1:48">
      <c r="A8" s="77"/>
      <c r="B8" s="88"/>
      <c r="C8" s="77"/>
      <c r="D8" s="77"/>
      <c r="E8" s="77"/>
      <c r="F8" s="79"/>
      <c r="G8" s="77"/>
      <c r="H8" s="77"/>
      <c r="I8" s="80"/>
      <c r="J8" s="82"/>
      <c r="K8" s="89"/>
      <c r="L8" s="84"/>
      <c r="M8" s="83"/>
      <c r="N8" s="358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75"/>
    </row>
    <row r="9" spans="1:48" ht="14.25" thickBot="1">
      <c r="A9" s="391"/>
      <c r="B9" s="391"/>
      <c r="C9" s="391"/>
      <c r="D9" s="391"/>
      <c r="E9" s="391"/>
      <c r="F9" s="391"/>
      <c r="G9" s="391"/>
      <c r="H9" s="391"/>
      <c r="I9" s="391"/>
      <c r="J9" s="391"/>
      <c r="K9" s="392"/>
      <c r="L9" s="84"/>
      <c r="M9" s="83"/>
      <c r="N9" s="82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75"/>
    </row>
    <row r="10" spans="1:48" ht="63">
      <c r="A10" s="146" t="s">
        <v>92</v>
      </c>
      <c r="B10" s="147" t="s">
        <v>82</v>
      </c>
      <c r="C10" s="147" t="s">
        <v>23</v>
      </c>
      <c r="D10" s="147" t="s">
        <v>46</v>
      </c>
      <c r="E10" s="147" t="s">
        <v>93</v>
      </c>
      <c r="F10" s="148" t="s">
        <v>94</v>
      </c>
      <c r="G10" s="147" t="s">
        <v>47</v>
      </c>
      <c r="H10" s="147" t="s">
        <v>95</v>
      </c>
      <c r="I10" s="149" t="s">
        <v>96</v>
      </c>
      <c r="J10" s="147" t="s">
        <v>48</v>
      </c>
      <c r="K10" s="150" t="s">
        <v>97</v>
      </c>
      <c r="L10" s="150" t="s">
        <v>148</v>
      </c>
      <c r="M10" s="150" t="s">
        <v>98</v>
      </c>
      <c r="N10" s="150" t="s">
        <v>99</v>
      </c>
      <c r="O10" s="150" t="s">
        <v>100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75"/>
    </row>
    <row r="11" spans="1:48" ht="15">
      <c r="A11" s="97">
        <v>1</v>
      </c>
      <c r="B11" s="94">
        <v>2</v>
      </c>
      <c r="C11" s="93">
        <v>3</v>
      </c>
      <c r="D11" s="93">
        <v>4</v>
      </c>
      <c r="E11" s="93">
        <v>5</v>
      </c>
      <c r="F11" s="93" t="s">
        <v>277</v>
      </c>
      <c r="G11" s="93">
        <v>7</v>
      </c>
      <c r="H11" s="93">
        <v>8</v>
      </c>
      <c r="I11" s="93" t="s">
        <v>278</v>
      </c>
      <c r="J11" s="93">
        <v>10</v>
      </c>
      <c r="K11" s="95">
        <v>11</v>
      </c>
      <c r="L11" s="93">
        <v>12</v>
      </c>
      <c r="M11" s="93">
        <v>13</v>
      </c>
      <c r="N11" s="93">
        <v>14</v>
      </c>
      <c r="O11" s="98">
        <v>15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75"/>
    </row>
    <row r="12" spans="1:48" s="171" customFormat="1">
      <c r="A12" s="386" t="s">
        <v>101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8"/>
      <c r="M12" s="388"/>
      <c r="N12" s="388"/>
      <c r="O12" s="389"/>
    </row>
    <row r="13" spans="1:48">
      <c r="A13" s="393" t="s">
        <v>102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5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75"/>
    </row>
    <row r="14" spans="1:48">
      <c r="A14" s="99">
        <v>1</v>
      </c>
      <c r="B14" s="67" t="s">
        <v>392</v>
      </c>
      <c r="C14" s="30" t="s">
        <v>333</v>
      </c>
      <c r="D14" s="29">
        <v>63457358</v>
      </c>
      <c r="E14" s="29">
        <v>140373</v>
      </c>
      <c r="F14" s="242">
        <f>+(E14/D14)</f>
        <v>2.2120839004989776E-3</v>
      </c>
      <c r="G14" s="31">
        <v>69.930351064663427</v>
      </c>
      <c r="H14" s="28">
        <v>13.295</v>
      </c>
      <c r="I14" s="375">
        <f>+H14*E14</f>
        <v>1866259.0349999999</v>
      </c>
      <c r="J14" s="246">
        <f>+(I14/$N$4)</f>
        <v>0.15020796279297596</v>
      </c>
      <c r="K14" s="73" t="s">
        <v>334</v>
      </c>
      <c r="L14" s="246">
        <v>2.0796327589273564E-2</v>
      </c>
      <c r="M14" s="239">
        <v>2583.8399999998501</v>
      </c>
      <c r="N14" s="343">
        <v>45449</v>
      </c>
      <c r="O14" s="306">
        <f>N14+365</f>
        <v>45814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75"/>
    </row>
    <row r="15" spans="1:48">
      <c r="A15" s="99">
        <v>2</v>
      </c>
      <c r="B15" s="67" t="s">
        <v>393</v>
      </c>
      <c r="C15" s="30" t="s">
        <v>336</v>
      </c>
      <c r="D15" s="29">
        <v>2422303</v>
      </c>
      <c r="E15" s="29">
        <v>58730</v>
      </c>
      <c r="F15" s="242">
        <f t="shared" ref="F15:F33" si="0">+(E15/D15)</f>
        <v>2.4245521720445379E-2</v>
      </c>
      <c r="G15" s="31">
        <v>46.600423974118847</v>
      </c>
      <c r="H15" s="28">
        <v>4.07</v>
      </c>
      <c r="I15" s="375">
        <f t="shared" ref="I15:I37" si="1">+H15*E15</f>
        <v>239031.1</v>
      </c>
      <c r="J15" s="246">
        <f t="shared" ref="J15:J33" si="2">+(I15/$N$4)</f>
        <v>1.9238687610781811E-2</v>
      </c>
      <c r="K15" s="117" t="s">
        <v>337</v>
      </c>
      <c r="L15" s="246"/>
      <c r="M15" s="239"/>
      <c r="N15" s="344"/>
      <c r="O15" s="306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75"/>
    </row>
    <row r="16" spans="1:48">
      <c r="A16" s="99">
        <v>3</v>
      </c>
      <c r="B16" s="67" t="s">
        <v>394</v>
      </c>
      <c r="C16" s="30" t="s">
        <v>338</v>
      </c>
      <c r="D16" s="29">
        <v>1941077</v>
      </c>
      <c r="E16" s="29">
        <v>82516</v>
      </c>
      <c r="F16" s="242">
        <f t="shared" si="0"/>
        <v>4.25104207612578E-2</v>
      </c>
      <c r="G16" s="31">
        <v>26.661495952300161</v>
      </c>
      <c r="H16" s="28">
        <v>7.3999999999999996E-2</v>
      </c>
      <c r="I16" s="375">
        <f t="shared" si="1"/>
        <v>6106.1839999999993</v>
      </c>
      <c r="J16" s="246">
        <f t="shared" si="2"/>
        <v>4.9146310446613055E-4</v>
      </c>
      <c r="K16" s="117" t="s">
        <v>337</v>
      </c>
      <c r="L16" s="246"/>
      <c r="M16" s="239"/>
      <c r="N16" s="344"/>
      <c r="O16" s="306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75"/>
    </row>
    <row r="17" spans="1:48">
      <c r="A17" s="99">
        <v>4</v>
      </c>
      <c r="B17" s="67" t="s">
        <v>395</v>
      </c>
      <c r="C17" s="30" t="s">
        <v>339</v>
      </c>
      <c r="D17" s="29">
        <v>17657682</v>
      </c>
      <c r="E17" s="29">
        <v>111507</v>
      </c>
      <c r="F17" s="242">
        <f t="shared" si="0"/>
        <v>6.3149285393179011E-3</v>
      </c>
      <c r="G17" s="31">
        <v>26.863377904526175</v>
      </c>
      <c r="H17" s="28">
        <v>0.89</v>
      </c>
      <c r="I17" s="375">
        <f t="shared" si="1"/>
        <v>99241.23</v>
      </c>
      <c r="J17" s="246">
        <f t="shared" si="2"/>
        <v>7.9875422992227701E-3</v>
      </c>
      <c r="K17" s="117" t="s">
        <v>337</v>
      </c>
      <c r="L17" s="246"/>
      <c r="M17" s="239"/>
      <c r="N17" s="344"/>
      <c r="O17" s="306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75"/>
    </row>
    <row r="18" spans="1:48">
      <c r="A18" s="99">
        <v>5</v>
      </c>
      <c r="B18" s="67" t="s">
        <v>396</v>
      </c>
      <c r="C18" s="30" t="s">
        <v>340</v>
      </c>
      <c r="D18" s="29">
        <v>1395690</v>
      </c>
      <c r="E18" s="29">
        <v>3000</v>
      </c>
      <c r="F18" s="242">
        <f t="shared" si="0"/>
        <v>2.1494744534961202E-3</v>
      </c>
      <c r="G18" s="31">
        <v>13.2</v>
      </c>
      <c r="H18" s="28">
        <v>12.82</v>
      </c>
      <c r="I18" s="375">
        <f t="shared" si="1"/>
        <v>38460</v>
      </c>
      <c r="J18" s="246">
        <f t="shared" si="2"/>
        <v>3.095496466822386E-3</v>
      </c>
      <c r="K18" s="117" t="s">
        <v>337</v>
      </c>
      <c r="L18" s="246"/>
      <c r="M18" s="239"/>
      <c r="N18" s="344"/>
      <c r="O18" s="306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75"/>
    </row>
    <row r="19" spans="1:48">
      <c r="A19" s="99">
        <v>6</v>
      </c>
      <c r="B19" s="67" t="s">
        <v>397</v>
      </c>
      <c r="C19" s="30" t="s">
        <v>341</v>
      </c>
      <c r="D19" s="29">
        <v>890633</v>
      </c>
      <c r="E19" s="29">
        <v>22240</v>
      </c>
      <c r="F19" s="242">
        <f t="shared" si="0"/>
        <v>2.49710037692293E-2</v>
      </c>
      <c r="G19" s="31">
        <v>12.268547661870503</v>
      </c>
      <c r="H19" s="292">
        <v>0.3</v>
      </c>
      <c r="I19" s="375">
        <f t="shared" si="1"/>
        <v>6672</v>
      </c>
      <c r="J19" s="246">
        <f t="shared" si="2"/>
        <v>5.3700344323034217E-4</v>
      </c>
      <c r="K19" s="117" t="s">
        <v>337</v>
      </c>
      <c r="L19" s="246"/>
      <c r="M19" s="239"/>
      <c r="N19" s="344"/>
      <c r="O19" s="306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75"/>
    </row>
    <row r="20" spans="1:48">
      <c r="A20" s="99">
        <v>7</v>
      </c>
      <c r="B20" s="67" t="s">
        <v>398</v>
      </c>
      <c r="C20" s="30" t="s">
        <v>342</v>
      </c>
      <c r="D20" s="29">
        <v>31506541</v>
      </c>
      <c r="E20" s="29">
        <v>74929</v>
      </c>
      <c r="F20" s="242">
        <f t="shared" si="0"/>
        <v>2.3782045766306114E-3</v>
      </c>
      <c r="G20" s="31">
        <v>107.45190139999198</v>
      </c>
      <c r="H20" s="28">
        <v>11.7539</v>
      </c>
      <c r="I20" s="375">
        <f t="shared" si="1"/>
        <v>880707.97309999994</v>
      </c>
      <c r="J20" s="246">
        <f t="shared" si="2"/>
        <v>7.0884774285838656E-2</v>
      </c>
      <c r="K20" s="117" t="s">
        <v>334</v>
      </c>
      <c r="L20" s="246"/>
      <c r="M20" s="239"/>
      <c r="N20" s="344"/>
      <c r="O20" s="306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75"/>
    </row>
    <row r="21" spans="1:48">
      <c r="A21" s="99">
        <v>8</v>
      </c>
      <c r="B21" s="67" t="s">
        <v>399</v>
      </c>
      <c r="C21" s="30" t="s">
        <v>343</v>
      </c>
      <c r="D21" s="29">
        <v>31586325</v>
      </c>
      <c r="E21" s="29">
        <v>284520</v>
      </c>
      <c r="F21" s="242">
        <f t="shared" si="0"/>
        <v>9.0076955771207952E-3</v>
      </c>
      <c r="G21" s="31">
        <v>54.708620835090684</v>
      </c>
      <c r="H21" s="28">
        <v>4.33</v>
      </c>
      <c r="I21" s="375">
        <f t="shared" si="1"/>
        <v>1231971.6000000001</v>
      </c>
      <c r="J21" s="246">
        <f t="shared" si="2"/>
        <v>9.9156623375598593E-2</v>
      </c>
      <c r="K21" s="117" t="s">
        <v>337</v>
      </c>
      <c r="L21" s="246"/>
      <c r="M21" s="239"/>
      <c r="N21" s="344"/>
      <c r="O21" s="306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75"/>
    </row>
    <row r="22" spans="1:48">
      <c r="A22" s="99">
        <v>9</v>
      </c>
      <c r="B22" s="67" t="s">
        <v>400</v>
      </c>
      <c r="C22" s="30" t="s">
        <v>344</v>
      </c>
      <c r="D22" s="29">
        <v>226879</v>
      </c>
      <c r="E22" s="29">
        <v>22000</v>
      </c>
      <c r="F22" s="242">
        <f t="shared" si="0"/>
        <v>9.6967987341270018E-2</v>
      </c>
      <c r="G22" s="31">
        <v>7.8239418181818179</v>
      </c>
      <c r="H22" s="28">
        <v>1.06</v>
      </c>
      <c r="I22" s="375">
        <f t="shared" si="1"/>
        <v>23320</v>
      </c>
      <c r="J22" s="246">
        <f t="shared" si="2"/>
        <v>1.876936495223558E-3</v>
      </c>
      <c r="K22" s="117" t="s">
        <v>337</v>
      </c>
      <c r="L22" s="246"/>
      <c r="M22" s="239"/>
      <c r="N22" s="344"/>
      <c r="O22" s="306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75"/>
    </row>
    <row r="23" spans="1:48">
      <c r="A23" s="99">
        <v>10</v>
      </c>
      <c r="B23" s="67" t="s">
        <v>401</v>
      </c>
      <c r="C23" s="30" t="s">
        <v>345</v>
      </c>
      <c r="D23" s="29">
        <v>16926</v>
      </c>
      <c r="E23" s="29">
        <v>150</v>
      </c>
      <c r="F23" s="242">
        <f t="shared" si="0"/>
        <v>8.8621056362991855E-3</v>
      </c>
      <c r="G23" s="31">
        <v>463.3843333333333</v>
      </c>
      <c r="H23" s="28">
        <v>289.04000000000002</v>
      </c>
      <c r="I23" s="375">
        <f t="shared" si="1"/>
        <v>43356</v>
      </c>
      <c r="J23" s="246">
        <f t="shared" si="2"/>
        <v>3.4895565474662342E-3</v>
      </c>
      <c r="K23" s="117" t="s">
        <v>337</v>
      </c>
      <c r="L23" s="246"/>
      <c r="M23" s="239"/>
      <c r="N23" s="344"/>
      <c r="O23" s="306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75"/>
    </row>
    <row r="24" spans="1:48">
      <c r="A24" s="99">
        <v>11</v>
      </c>
      <c r="B24" s="67" t="s">
        <v>402</v>
      </c>
      <c r="C24" s="30" t="s">
        <v>348</v>
      </c>
      <c r="D24" s="29">
        <v>23787671</v>
      </c>
      <c r="E24" s="29">
        <v>26071</v>
      </c>
      <c r="F24" s="242">
        <f t="shared" si="0"/>
        <v>1.0959879174384075E-3</v>
      </c>
      <c r="G24" s="31">
        <v>0.65300000000000002</v>
      </c>
      <c r="H24" s="28">
        <v>0.4002</v>
      </c>
      <c r="I24" s="375">
        <f t="shared" si="1"/>
        <v>10433.6142</v>
      </c>
      <c r="J24" s="246">
        <f t="shared" si="2"/>
        <v>8.3976120364763062E-4</v>
      </c>
      <c r="K24" s="117" t="s">
        <v>334</v>
      </c>
      <c r="L24" s="246"/>
      <c r="M24" s="239"/>
      <c r="N24" s="344"/>
      <c r="O24" s="306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75"/>
    </row>
    <row r="25" spans="1:48">
      <c r="A25" s="99">
        <v>12</v>
      </c>
      <c r="B25" s="67" t="s">
        <v>403</v>
      </c>
      <c r="C25" s="30" t="s">
        <v>349</v>
      </c>
      <c r="D25" s="29">
        <v>11104166</v>
      </c>
      <c r="E25" s="29">
        <f>704490-384330</f>
        <v>320160</v>
      </c>
      <c r="F25" s="242">
        <f t="shared" si="0"/>
        <v>2.8832421993691376E-2</v>
      </c>
      <c r="G25" s="31">
        <v>0.55960946216411878</v>
      </c>
      <c r="H25" s="28">
        <v>0.23</v>
      </c>
      <c r="I25" s="375">
        <f t="shared" si="1"/>
        <v>73636.800000000003</v>
      </c>
      <c r="J25" s="246">
        <f t="shared" si="2"/>
        <v>5.9267408795659563E-3</v>
      </c>
      <c r="K25" s="117" t="s">
        <v>337</v>
      </c>
      <c r="L25" s="246"/>
      <c r="M25" s="239"/>
      <c r="N25" s="344"/>
      <c r="O25" s="306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75"/>
    </row>
    <row r="26" spans="1:48">
      <c r="A26" s="99">
        <v>13</v>
      </c>
      <c r="B26" s="67" t="s">
        <v>404</v>
      </c>
      <c r="C26" s="30" t="s">
        <v>350</v>
      </c>
      <c r="D26" s="29">
        <v>441955312</v>
      </c>
      <c r="E26" s="29">
        <v>1153506</v>
      </c>
      <c r="F26" s="242">
        <f t="shared" si="0"/>
        <v>2.6100059636798754E-3</v>
      </c>
      <c r="G26" s="31">
        <v>0.37560037197337087</v>
      </c>
      <c r="H26" s="28">
        <v>0.33289999999999997</v>
      </c>
      <c r="I26" s="375">
        <f t="shared" si="1"/>
        <v>384002.14739999996</v>
      </c>
      <c r="J26" s="246">
        <f t="shared" si="2"/>
        <v>3.0906845827584736E-2</v>
      </c>
      <c r="K26" s="117" t="s">
        <v>337</v>
      </c>
      <c r="L26" s="246"/>
      <c r="M26" s="239"/>
      <c r="N26" s="343"/>
      <c r="O26" s="306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75"/>
    </row>
    <row r="27" spans="1:48">
      <c r="A27" s="99">
        <v>14</v>
      </c>
      <c r="B27" s="67" t="s">
        <v>405</v>
      </c>
      <c r="C27" s="30" t="s">
        <v>351</v>
      </c>
      <c r="D27" s="29">
        <v>567159202</v>
      </c>
      <c r="E27" s="29">
        <v>61039</v>
      </c>
      <c r="F27" s="242">
        <f t="shared" si="0"/>
        <v>1.0762233916818298E-4</v>
      </c>
      <c r="G27" s="31">
        <v>1.9737091186958735</v>
      </c>
      <c r="H27" s="28">
        <v>0.47199999999999998</v>
      </c>
      <c r="I27" s="375">
        <f t="shared" si="1"/>
        <v>28810.407999999999</v>
      </c>
      <c r="J27" s="246">
        <f t="shared" si="2"/>
        <v>2.3188381739914559E-3</v>
      </c>
      <c r="K27" s="117" t="s">
        <v>337</v>
      </c>
      <c r="L27" s="246"/>
      <c r="M27" s="239"/>
      <c r="N27" s="343"/>
      <c r="O27" s="345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75"/>
    </row>
    <row r="28" spans="1:48">
      <c r="A28" s="99">
        <v>15</v>
      </c>
      <c r="B28" s="67" t="s">
        <v>406</v>
      </c>
      <c r="C28" s="30" t="s">
        <v>352</v>
      </c>
      <c r="D28" s="29">
        <v>35655181</v>
      </c>
      <c r="E28" s="29">
        <v>710000</v>
      </c>
      <c r="F28" s="242">
        <f t="shared" si="0"/>
        <v>1.9912954585758518E-2</v>
      </c>
      <c r="G28" s="31">
        <v>0.67</v>
      </c>
      <c r="H28" s="28">
        <v>0.1</v>
      </c>
      <c r="I28" s="375">
        <f t="shared" si="1"/>
        <v>71000</v>
      </c>
      <c r="J28" s="246">
        <f t="shared" si="2"/>
        <v>5.7145150583564584E-3</v>
      </c>
      <c r="K28" s="251" t="s">
        <v>337</v>
      </c>
      <c r="L28" s="246"/>
      <c r="M28" s="239"/>
      <c r="N28" s="343"/>
      <c r="O28" s="346"/>
      <c r="P28" s="82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75"/>
    </row>
    <row r="29" spans="1:48">
      <c r="A29" s="99">
        <v>16</v>
      </c>
      <c r="B29" s="67" t="s">
        <v>353</v>
      </c>
      <c r="C29" s="30" t="s">
        <v>354</v>
      </c>
      <c r="D29" s="29">
        <v>108393599</v>
      </c>
      <c r="E29" s="29">
        <f>17836-336</f>
        <v>17500</v>
      </c>
      <c r="F29" s="242">
        <f t="shared" si="0"/>
        <v>1.6144864790401507E-4</v>
      </c>
      <c r="G29" s="31">
        <v>6.0000000000000005E-2</v>
      </c>
      <c r="H29" s="28">
        <v>0.06</v>
      </c>
      <c r="I29" s="375">
        <f t="shared" si="1"/>
        <v>1050</v>
      </c>
      <c r="J29" s="246">
        <f t="shared" si="2"/>
        <v>8.4510433961609597E-5</v>
      </c>
      <c r="K29" s="251" t="s">
        <v>337</v>
      </c>
      <c r="L29" s="246"/>
      <c r="M29" s="239"/>
      <c r="N29" s="343"/>
      <c r="O29" s="345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75"/>
    </row>
    <row r="30" spans="1:48">
      <c r="A30" s="99">
        <v>17</v>
      </c>
      <c r="B30" s="67" t="s">
        <v>367</v>
      </c>
      <c r="C30" s="30" t="s">
        <v>368</v>
      </c>
      <c r="D30" s="29">
        <v>38486953</v>
      </c>
      <c r="E30" s="29">
        <v>3792</v>
      </c>
      <c r="F30" s="242">
        <f t="shared" si="0"/>
        <v>9.8526895594982532E-5</v>
      </c>
      <c r="G30" s="31">
        <v>0.2</v>
      </c>
      <c r="H30" s="28">
        <v>0.27489999999999998</v>
      </c>
      <c r="I30" s="375">
        <f t="shared" si="1"/>
        <v>1042.4207999999999</v>
      </c>
      <c r="J30" s="246">
        <f t="shared" si="2"/>
        <v>8.3900413503436414E-5</v>
      </c>
      <c r="K30" s="251" t="s">
        <v>337</v>
      </c>
      <c r="L30" s="246"/>
      <c r="M30" s="239"/>
      <c r="N30" s="343"/>
      <c r="O30" s="345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75"/>
    </row>
    <row r="31" spans="1:48">
      <c r="A31" s="99">
        <v>18</v>
      </c>
      <c r="B31" s="67" t="s">
        <v>369</v>
      </c>
      <c r="C31" s="30" t="s">
        <v>370</v>
      </c>
      <c r="D31" s="29">
        <v>102354487</v>
      </c>
      <c r="E31" s="29">
        <v>4912</v>
      </c>
      <c r="F31" s="242">
        <f t="shared" si="0"/>
        <v>4.7990079809593497E-5</v>
      </c>
      <c r="G31" s="31">
        <v>0.315</v>
      </c>
      <c r="H31" s="28">
        <v>0.51470099999999996</v>
      </c>
      <c r="I31" s="375">
        <f t="shared" si="1"/>
        <v>2528.2113119999999</v>
      </c>
      <c r="J31" s="246">
        <f t="shared" si="2"/>
        <v>2.0348593821311464E-4</v>
      </c>
      <c r="K31" s="117" t="s">
        <v>337</v>
      </c>
      <c r="L31" s="246"/>
      <c r="M31" s="239"/>
      <c r="O31" s="100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75"/>
    </row>
    <row r="32" spans="1:48">
      <c r="A32" s="99">
        <v>19</v>
      </c>
      <c r="B32" s="67" t="s">
        <v>371</v>
      </c>
      <c r="C32" s="30" t="s">
        <v>372</v>
      </c>
      <c r="D32" s="29">
        <v>379959879</v>
      </c>
      <c r="E32" s="29">
        <v>4460</v>
      </c>
      <c r="F32" s="242">
        <f t="shared" si="0"/>
        <v>1.1738081430434397E-5</v>
      </c>
      <c r="G32" s="31">
        <v>3.0999999999999996E-2</v>
      </c>
      <c r="H32" s="28">
        <v>0.04</v>
      </c>
      <c r="I32" s="375">
        <f t="shared" si="1"/>
        <v>178.4</v>
      </c>
      <c r="J32" s="246">
        <f t="shared" si="2"/>
        <v>1.4358725160715385E-5</v>
      </c>
      <c r="K32" s="117" t="s">
        <v>337</v>
      </c>
      <c r="L32" s="246"/>
      <c r="M32" s="239"/>
      <c r="O32" s="100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75"/>
    </row>
    <row r="33" spans="1:48">
      <c r="A33" s="99">
        <v>20</v>
      </c>
      <c r="B33" s="67" t="s">
        <v>373</v>
      </c>
      <c r="C33" s="30" t="s">
        <v>374</v>
      </c>
      <c r="D33" s="29">
        <v>491383755</v>
      </c>
      <c r="E33" s="29">
        <v>40398</v>
      </c>
      <c r="F33" s="242">
        <f t="shared" si="0"/>
        <v>8.2212730048432316E-5</v>
      </c>
      <c r="G33" s="31">
        <v>1.62</v>
      </c>
      <c r="H33" s="28">
        <v>1.3225</v>
      </c>
      <c r="I33" s="375">
        <f t="shared" si="1"/>
        <v>53426.355000000003</v>
      </c>
      <c r="J33" s="246">
        <f t="shared" si="2"/>
        <v>4.3000804247971536E-3</v>
      </c>
      <c r="K33" s="117" t="s">
        <v>334</v>
      </c>
      <c r="L33" s="246"/>
      <c r="M33" s="239"/>
      <c r="O33" s="100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75"/>
    </row>
    <row r="34" spans="1:48">
      <c r="A34" s="213" t="s">
        <v>103</v>
      </c>
      <c r="B34" s="214"/>
      <c r="C34" s="214"/>
      <c r="D34" s="214"/>
      <c r="E34" s="214"/>
      <c r="F34" s="214"/>
      <c r="G34" s="216">
        <f>+E14*G14+E15*G15+E16*G16+E17*G17+E18*G18+E19*G19+E20*G20+E21*G21+E22*G22+E23*G23+E24*G24+E25*G25+E26*G26+E27*G27+E28*G28+E29*G29+E30*G30+E31*G31+E32*G32+E33*G33</f>
        <v>43214236.081976049</v>
      </c>
      <c r="H34" s="214"/>
      <c r="I34" s="216">
        <f>+SUM(I14:I33)</f>
        <v>5061233.4788119998</v>
      </c>
      <c r="J34" s="214"/>
      <c r="K34" s="214"/>
      <c r="L34" s="214"/>
      <c r="M34" s="216">
        <f>+SUM(M14:M33)</f>
        <v>2583.8399999998501</v>
      </c>
      <c r="N34" s="214"/>
      <c r="O34" s="215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75"/>
    </row>
    <row r="35" spans="1:48">
      <c r="A35" s="379" t="s">
        <v>104</v>
      </c>
      <c r="B35" s="380"/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75"/>
    </row>
    <row r="36" spans="1:48">
      <c r="A36" s="99">
        <v>1</v>
      </c>
      <c r="B36" s="67" t="s">
        <v>407</v>
      </c>
      <c r="C36" s="30" t="s">
        <v>346</v>
      </c>
      <c r="D36" s="30">
        <v>3610331</v>
      </c>
      <c r="E36" s="29">
        <v>11041</v>
      </c>
      <c r="F36" s="242">
        <f t="shared" ref="F36:F37" si="3">+(E36/D36)</f>
        <v>3.058168350768946E-3</v>
      </c>
      <c r="G36" s="31">
        <v>1.9857802735259487</v>
      </c>
      <c r="H36" s="28">
        <v>0.56999999999999995</v>
      </c>
      <c r="I36" s="375">
        <f t="shared" si="1"/>
        <v>6293.37</v>
      </c>
      <c r="J36" s="246">
        <f t="shared" ref="J36:J37" si="4">+(I36/$N$4)</f>
        <v>5.0652898074378568E-4</v>
      </c>
      <c r="K36" s="117" t="s">
        <v>337</v>
      </c>
      <c r="O36" s="100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75"/>
    </row>
    <row r="37" spans="1:48">
      <c r="A37" s="99">
        <v>2</v>
      </c>
      <c r="B37" s="67" t="s">
        <v>408</v>
      </c>
      <c r="C37" s="30" t="s">
        <v>347</v>
      </c>
      <c r="D37" s="30">
        <v>4926930</v>
      </c>
      <c r="E37" s="29">
        <v>150772</v>
      </c>
      <c r="F37" s="242">
        <f t="shared" si="3"/>
        <v>3.0601611957141669E-2</v>
      </c>
      <c r="G37" s="31">
        <v>4.1536757488127769</v>
      </c>
      <c r="H37" s="28">
        <v>0.59589999999999999</v>
      </c>
      <c r="I37" s="375">
        <f t="shared" si="1"/>
        <v>89845.034799999994</v>
      </c>
      <c r="J37" s="246">
        <f t="shared" si="4"/>
        <v>7.2312789335656344E-3</v>
      </c>
      <c r="K37" s="117" t="s">
        <v>334</v>
      </c>
      <c r="O37" s="100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75"/>
    </row>
    <row r="38" spans="1:48">
      <c r="A38" s="213" t="s">
        <v>105</v>
      </c>
      <c r="B38" s="214"/>
      <c r="C38" s="214"/>
      <c r="D38" s="214"/>
      <c r="E38" s="214"/>
      <c r="F38" s="214"/>
      <c r="G38" s="216">
        <f>+E36*G36+E37*G37</f>
        <v>648183</v>
      </c>
      <c r="H38" s="214"/>
      <c r="I38" s="216">
        <f>+SUM(I36:I37)</f>
        <v>96138.404799999989</v>
      </c>
      <c r="J38" s="214"/>
      <c r="K38" s="214"/>
      <c r="L38" s="214"/>
      <c r="M38" s="216">
        <f>+SUM(M36:M37)</f>
        <v>0</v>
      </c>
      <c r="N38" s="214"/>
      <c r="O38" s="215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75"/>
    </row>
    <row r="39" spans="1:48">
      <c r="A39" s="379" t="s">
        <v>106</v>
      </c>
      <c r="B39" s="380"/>
      <c r="C39" s="380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80"/>
      <c r="O39" s="38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75"/>
    </row>
    <row r="40" spans="1:48">
      <c r="A40" s="379" t="s">
        <v>107</v>
      </c>
      <c r="B40" s="380"/>
      <c r="C40" s="380"/>
      <c r="D40" s="380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75"/>
    </row>
    <row r="41" spans="1:48">
      <c r="A41" s="99"/>
      <c r="O41" s="100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75"/>
    </row>
    <row r="42" spans="1:48">
      <c r="A42" s="99"/>
      <c r="O42" s="100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75"/>
    </row>
    <row r="43" spans="1:48">
      <c r="A43" s="382" t="s">
        <v>78</v>
      </c>
      <c r="B43" s="383"/>
      <c r="C43" s="383"/>
      <c r="D43" s="383"/>
      <c r="E43" s="383"/>
      <c r="F43" s="383"/>
      <c r="G43" s="383"/>
      <c r="H43" s="383"/>
      <c r="I43" s="383"/>
      <c r="J43" s="383"/>
      <c r="K43" s="383"/>
      <c r="L43" s="383"/>
      <c r="M43" s="383"/>
      <c r="N43" s="383"/>
      <c r="O43" s="384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75"/>
    </row>
    <row r="44" spans="1:48">
      <c r="A44" s="379" t="s">
        <v>108</v>
      </c>
      <c r="B44" s="380"/>
      <c r="C44" s="380"/>
      <c r="D44" s="380"/>
      <c r="E44" s="380"/>
      <c r="F44" s="380"/>
      <c r="G44" s="380"/>
      <c r="H44" s="380"/>
      <c r="I44" s="380"/>
      <c r="J44" s="380"/>
      <c r="K44" s="380"/>
      <c r="L44" s="380"/>
      <c r="M44" s="380"/>
      <c r="N44" s="380"/>
      <c r="O44" s="38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75"/>
    </row>
    <row r="45" spans="1:48">
      <c r="A45" s="99"/>
      <c r="O45" s="100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75"/>
    </row>
    <row r="46" spans="1:48">
      <c r="A46" s="99"/>
      <c r="O46" s="100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75"/>
    </row>
    <row r="47" spans="1:48">
      <c r="A47" s="379" t="s">
        <v>109</v>
      </c>
      <c r="B47" s="380"/>
      <c r="C47" s="380"/>
      <c r="D47" s="380"/>
      <c r="E47" s="380"/>
      <c r="F47" s="380"/>
      <c r="G47" s="380"/>
      <c r="H47" s="380"/>
      <c r="I47" s="380"/>
      <c r="J47" s="380"/>
      <c r="K47" s="380"/>
      <c r="L47" s="380"/>
      <c r="M47" s="380"/>
      <c r="N47" s="380"/>
      <c r="O47" s="38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75"/>
    </row>
    <row r="48" spans="1:48">
      <c r="A48" s="379" t="s">
        <v>110</v>
      </c>
      <c r="B48" s="380"/>
      <c r="C48" s="380"/>
      <c r="D48" s="380"/>
      <c r="E48" s="380"/>
      <c r="F48" s="380"/>
      <c r="G48" s="380"/>
      <c r="H48" s="380"/>
      <c r="I48" s="380"/>
      <c r="J48" s="380"/>
      <c r="K48" s="380"/>
      <c r="L48" s="380"/>
      <c r="M48" s="380"/>
      <c r="N48" s="380"/>
      <c r="O48" s="38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75"/>
    </row>
    <row r="49" spans="1:52" ht="13.5" thickBot="1">
      <c r="A49" s="382" t="s">
        <v>111</v>
      </c>
      <c r="B49" s="396"/>
      <c r="G49" s="217">
        <f>+G38+G34</f>
        <v>43862419.081976049</v>
      </c>
      <c r="I49" s="217">
        <f>+I38+I34</f>
        <v>5157371.8836119995</v>
      </c>
      <c r="M49" s="217">
        <f>+M38+M34</f>
        <v>2583.8399999998501</v>
      </c>
      <c r="O49" s="100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2"/>
      <c r="AE49" s="92"/>
      <c r="AF49" s="92"/>
      <c r="AG49" s="9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75"/>
    </row>
    <row r="50" spans="1:52" ht="63">
      <c r="A50" s="146" t="s">
        <v>92</v>
      </c>
      <c r="B50" s="147" t="s">
        <v>82</v>
      </c>
      <c r="C50" s="147" t="s">
        <v>23</v>
      </c>
      <c r="D50" s="147" t="s">
        <v>46</v>
      </c>
      <c r="E50" s="147" t="s">
        <v>93</v>
      </c>
      <c r="F50" s="148" t="s">
        <v>94</v>
      </c>
      <c r="G50" s="147" t="s">
        <v>47</v>
      </c>
      <c r="H50" s="147" t="s">
        <v>95</v>
      </c>
      <c r="I50" s="149" t="s">
        <v>96</v>
      </c>
      <c r="J50" s="147" t="s">
        <v>48</v>
      </c>
      <c r="K50" s="150" t="s">
        <v>97</v>
      </c>
      <c r="L50" s="147" t="s">
        <v>148</v>
      </c>
      <c r="M50" s="149" t="s">
        <v>98</v>
      </c>
      <c r="N50" s="147" t="s">
        <v>99</v>
      </c>
      <c r="O50" s="151" t="s">
        <v>100</v>
      </c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75"/>
    </row>
    <row r="51" spans="1:52" ht="15">
      <c r="A51" s="97">
        <v>1</v>
      </c>
      <c r="B51" s="94">
        <v>2</v>
      </c>
      <c r="C51" s="93">
        <v>3</v>
      </c>
      <c r="D51" s="93">
        <v>4</v>
      </c>
      <c r="E51" s="93">
        <v>5</v>
      </c>
      <c r="F51" s="93" t="s">
        <v>277</v>
      </c>
      <c r="G51" s="93">
        <v>7</v>
      </c>
      <c r="H51" s="93">
        <v>8</v>
      </c>
      <c r="I51" s="93" t="s">
        <v>278</v>
      </c>
      <c r="J51" s="93">
        <v>10</v>
      </c>
      <c r="K51" s="95">
        <v>11</v>
      </c>
      <c r="L51" s="93">
        <v>12</v>
      </c>
      <c r="M51" s="93">
        <v>13</v>
      </c>
      <c r="N51" s="93">
        <v>14</v>
      </c>
      <c r="O51" s="98">
        <v>15</v>
      </c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76"/>
      <c r="AW51" s="32"/>
      <c r="AX51" s="32"/>
      <c r="AY51" s="32"/>
      <c r="AZ51" s="32"/>
    </row>
    <row r="52" spans="1:52" s="171" customFormat="1" ht="12.75" customHeight="1">
      <c r="A52" s="386" t="s">
        <v>112</v>
      </c>
      <c r="B52" s="387"/>
      <c r="C52" s="387"/>
      <c r="D52" s="387"/>
      <c r="E52" s="387"/>
      <c r="F52" s="387"/>
      <c r="G52" s="387"/>
      <c r="H52" s="387"/>
      <c r="I52" s="387"/>
      <c r="J52" s="387"/>
      <c r="K52" s="387"/>
      <c r="L52" s="388"/>
      <c r="M52" s="388"/>
      <c r="N52" s="388"/>
      <c r="O52" s="389"/>
    </row>
    <row r="53" spans="1:52">
      <c r="A53" s="379" t="s">
        <v>113</v>
      </c>
      <c r="B53" s="380"/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  <c r="O53" s="38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84"/>
      <c r="AE53" s="84"/>
      <c r="AF53" s="84"/>
      <c r="AG53" s="84"/>
      <c r="AH53" s="84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75"/>
    </row>
    <row r="54" spans="1:52">
      <c r="A54" s="64">
        <v>1</v>
      </c>
      <c r="B54" s="259" t="s">
        <v>357</v>
      </c>
      <c r="C54" s="259" t="s">
        <v>358</v>
      </c>
      <c r="D54" s="339">
        <v>29103835</v>
      </c>
      <c r="E54" s="339">
        <v>24169</v>
      </c>
      <c r="F54" s="340">
        <f t="shared" ref="F54:F58" si="5">+(E54/D54)</f>
        <v>8.3044038697992889E-4</v>
      </c>
      <c r="G54" s="341">
        <v>0.29549999999999998</v>
      </c>
      <c r="H54" s="341">
        <v>9.5500000000000002E-2</v>
      </c>
      <c r="I54" s="376">
        <f t="shared" ref="I54:I58" si="6">+H54*E54</f>
        <v>2308.1395000000002</v>
      </c>
      <c r="J54" s="342">
        <f t="shared" ref="J54:J58" si="7">+(I54/$N$4)</f>
        <v>1.8577321027517393E-4</v>
      </c>
      <c r="K54" s="259" t="s">
        <v>334</v>
      </c>
      <c r="L54" s="259"/>
      <c r="M54" s="64"/>
      <c r="N54" s="64"/>
      <c r="O54" s="64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84"/>
      <c r="AE54" s="84"/>
      <c r="AF54" s="84"/>
      <c r="AG54" s="84"/>
      <c r="AH54" s="84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75"/>
    </row>
    <row r="55" spans="1:52">
      <c r="A55" s="64">
        <v>2</v>
      </c>
      <c r="B55" s="64" t="s">
        <v>359</v>
      </c>
      <c r="C55" s="64" t="s">
        <v>360</v>
      </c>
      <c r="D55" s="29">
        <v>55449667</v>
      </c>
      <c r="E55" s="29">
        <v>43189</v>
      </c>
      <c r="F55" s="242">
        <f t="shared" si="5"/>
        <v>7.788865530968833E-4</v>
      </c>
      <c r="G55" s="238">
        <v>0.29549999999999998</v>
      </c>
      <c r="H55" s="238">
        <v>9.5500000000000002E-2</v>
      </c>
      <c r="I55" s="375">
        <f t="shared" si="6"/>
        <v>4124.5495000000001</v>
      </c>
      <c r="J55" s="246">
        <f t="shared" si="7"/>
        <v>3.3196901727727612E-4</v>
      </c>
      <c r="K55" s="64" t="s">
        <v>334</v>
      </c>
      <c r="L55" s="64"/>
      <c r="M55" s="64"/>
      <c r="N55" s="64"/>
      <c r="O55" s="64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84"/>
      <c r="AE55" s="84"/>
      <c r="AF55" s="84"/>
      <c r="AG55" s="84"/>
      <c r="AH55" s="84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75"/>
    </row>
    <row r="56" spans="1:52">
      <c r="A56" s="64">
        <v>3</v>
      </c>
      <c r="B56" s="64" t="s">
        <v>361</v>
      </c>
      <c r="C56" s="64" t="s">
        <v>362</v>
      </c>
      <c r="D56" s="29">
        <v>32185097</v>
      </c>
      <c r="E56" s="29">
        <v>16953</v>
      </c>
      <c r="F56" s="242">
        <f t="shared" si="5"/>
        <v>5.2673446968328234E-4</v>
      </c>
      <c r="G56" s="238">
        <v>0.49500000000000005</v>
      </c>
      <c r="H56" s="238">
        <v>0.39500000000000002</v>
      </c>
      <c r="I56" s="375">
        <f t="shared" si="6"/>
        <v>6696.4350000000004</v>
      </c>
      <c r="J56" s="246">
        <f t="shared" si="7"/>
        <v>5.3897012175782024E-4</v>
      </c>
      <c r="K56" s="64" t="s">
        <v>334</v>
      </c>
      <c r="L56" s="64"/>
      <c r="M56" s="64"/>
      <c r="N56" s="64"/>
      <c r="O56" s="64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84"/>
      <c r="AE56" s="84"/>
      <c r="AF56" s="84"/>
      <c r="AG56" s="84"/>
      <c r="AH56" s="84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75"/>
    </row>
    <row r="57" spans="1:52">
      <c r="A57" s="64">
        <v>4</v>
      </c>
      <c r="B57" s="64" t="s">
        <v>363</v>
      </c>
      <c r="C57" s="64" t="s">
        <v>364</v>
      </c>
      <c r="D57" s="29">
        <v>23795791</v>
      </c>
      <c r="E57" s="29">
        <v>2355</v>
      </c>
      <c r="F57" s="242">
        <f t="shared" si="5"/>
        <v>9.8967082035642347E-5</v>
      </c>
      <c r="G57" s="238">
        <v>0.58799999999999997</v>
      </c>
      <c r="H57" s="238">
        <v>0.48799999999999999</v>
      </c>
      <c r="I57" s="375">
        <f t="shared" si="6"/>
        <v>1149.24</v>
      </c>
      <c r="J57" s="246">
        <f t="shared" si="7"/>
        <v>9.2497877262895443E-5</v>
      </c>
      <c r="K57" s="64" t="s">
        <v>334</v>
      </c>
      <c r="L57" s="64"/>
      <c r="M57" s="64"/>
      <c r="N57" s="64"/>
      <c r="O57" s="64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84"/>
      <c r="AE57" s="84"/>
      <c r="AF57" s="84"/>
      <c r="AG57" s="84"/>
      <c r="AH57" s="84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75"/>
    </row>
    <row r="58" spans="1:52">
      <c r="A58" s="64">
        <v>5</v>
      </c>
      <c r="B58" s="64" t="s">
        <v>365</v>
      </c>
      <c r="C58" s="64" t="s">
        <v>366</v>
      </c>
      <c r="D58" s="29">
        <v>26092803</v>
      </c>
      <c r="E58" s="29">
        <v>21455</v>
      </c>
      <c r="F58" s="242">
        <f t="shared" si="5"/>
        <v>8.222573864525019E-4</v>
      </c>
      <c r="G58" s="238">
        <v>0.87570000000000014</v>
      </c>
      <c r="H58" s="238">
        <v>0.67569999999999997</v>
      </c>
      <c r="I58" s="375">
        <f t="shared" si="6"/>
        <v>14497.1435</v>
      </c>
      <c r="J58" s="246">
        <f t="shared" si="7"/>
        <v>1.166818941322598E-3</v>
      </c>
      <c r="K58" s="64" t="s">
        <v>334</v>
      </c>
      <c r="L58" s="64"/>
      <c r="M58" s="64"/>
      <c r="N58" s="64"/>
      <c r="O58" s="64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84"/>
      <c r="AE58" s="84"/>
      <c r="AF58" s="84"/>
      <c r="AG58" s="84"/>
      <c r="AH58" s="84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75"/>
    </row>
    <row r="59" spans="1:52">
      <c r="A59" s="213" t="s">
        <v>114</v>
      </c>
      <c r="B59" s="214"/>
      <c r="C59" s="214"/>
      <c r="D59" s="214"/>
      <c r="E59" s="214"/>
      <c r="F59" s="214"/>
      <c r="G59" s="216">
        <f>+E54*G54+E55*G55+E56*G56+E57*G57+E58*G58</f>
        <v>48468.907500000001</v>
      </c>
      <c r="H59" s="214"/>
      <c r="I59" s="216">
        <f>+SUM(I54:I58)</f>
        <v>28775.5075</v>
      </c>
      <c r="J59" s="214"/>
      <c r="K59" s="214"/>
      <c r="L59" s="214"/>
      <c r="M59" s="216">
        <f>+SUM(M54:M58)</f>
        <v>0</v>
      </c>
      <c r="N59" s="214"/>
      <c r="O59" s="215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75"/>
    </row>
    <row r="60" spans="1:52">
      <c r="A60" s="379" t="s">
        <v>115</v>
      </c>
      <c r="B60" s="380"/>
      <c r="C60" s="380"/>
      <c r="D60" s="380"/>
      <c r="E60" s="380"/>
      <c r="F60" s="380"/>
      <c r="G60" s="380"/>
      <c r="H60" s="380"/>
      <c r="I60" s="380"/>
      <c r="J60" s="380"/>
      <c r="K60" s="380"/>
      <c r="L60" s="380"/>
      <c r="M60" s="380"/>
      <c r="N60" s="380"/>
      <c r="O60" s="38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75"/>
    </row>
    <row r="61" spans="1:52">
      <c r="A61" s="99"/>
      <c r="O61" s="100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75"/>
    </row>
    <row r="62" spans="1:52">
      <c r="A62" s="99"/>
      <c r="O62" s="10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75"/>
    </row>
    <row r="63" spans="1:52">
      <c r="A63" s="379" t="s">
        <v>116</v>
      </c>
      <c r="B63" s="380"/>
      <c r="C63" s="380"/>
      <c r="D63" s="380"/>
      <c r="E63" s="380"/>
      <c r="F63" s="380"/>
      <c r="G63" s="380"/>
      <c r="H63" s="380"/>
      <c r="I63" s="380"/>
      <c r="J63" s="380"/>
      <c r="K63" s="380"/>
      <c r="L63" s="380"/>
      <c r="M63" s="380"/>
      <c r="N63" s="380"/>
      <c r="O63" s="38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75"/>
    </row>
    <row r="64" spans="1:52">
      <c r="A64" s="379" t="s">
        <v>117</v>
      </c>
      <c r="B64" s="380"/>
      <c r="C64" s="380"/>
      <c r="D64" s="380"/>
      <c r="E64" s="380"/>
      <c r="F64" s="380"/>
      <c r="G64" s="380"/>
      <c r="H64" s="380"/>
      <c r="I64" s="380"/>
      <c r="J64" s="380"/>
      <c r="K64" s="380"/>
      <c r="L64" s="380"/>
      <c r="M64" s="380"/>
      <c r="N64" s="380"/>
      <c r="O64" s="38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75"/>
    </row>
    <row r="65" spans="1:52">
      <c r="A65" s="379" t="s">
        <v>118</v>
      </c>
      <c r="B65" s="380"/>
      <c r="C65" s="380"/>
      <c r="D65" s="380"/>
      <c r="E65" s="380"/>
      <c r="F65" s="380"/>
      <c r="G65" s="380"/>
      <c r="H65" s="380"/>
      <c r="I65" s="380"/>
      <c r="J65" s="380"/>
      <c r="K65" s="380"/>
      <c r="L65" s="380"/>
      <c r="M65" s="380"/>
      <c r="N65" s="380"/>
      <c r="O65" s="38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75"/>
    </row>
    <row r="66" spans="1:52">
      <c r="A66" s="99"/>
      <c r="O66" s="10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75"/>
    </row>
    <row r="67" spans="1:52">
      <c r="A67" s="99"/>
      <c r="O67" s="10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75"/>
    </row>
    <row r="68" spans="1:52">
      <c r="A68" s="379" t="s">
        <v>119</v>
      </c>
      <c r="B68" s="380"/>
      <c r="C68" s="380"/>
      <c r="D68" s="380"/>
      <c r="E68" s="380"/>
      <c r="F68" s="380"/>
      <c r="G68" s="380"/>
      <c r="H68" s="380"/>
      <c r="I68" s="380"/>
      <c r="J68" s="380"/>
      <c r="K68" s="380"/>
      <c r="L68" s="380"/>
      <c r="M68" s="380"/>
      <c r="N68" s="380"/>
      <c r="O68" s="38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75"/>
    </row>
    <row r="69" spans="1:52" s="74" customFormat="1">
      <c r="A69" s="397" t="s">
        <v>120</v>
      </c>
      <c r="B69" s="398"/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9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82"/>
      <c r="AE69" s="82"/>
      <c r="AF69" s="82"/>
      <c r="AG69" s="82"/>
      <c r="AH69" s="82"/>
      <c r="AI69" s="82"/>
      <c r="AJ69" s="82"/>
      <c r="AK69" s="82"/>
      <c r="AL69" s="82"/>
      <c r="AM69" s="92"/>
      <c r="AN69" s="92"/>
      <c r="AO69" s="92"/>
      <c r="AP69" s="92"/>
      <c r="AQ69" s="92"/>
      <c r="AR69" s="92"/>
      <c r="AS69" s="92"/>
      <c r="AT69" s="92"/>
      <c r="AU69" s="92"/>
      <c r="AV69" s="90"/>
    </row>
    <row r="70" spans="1:52" s="32" customFormat="1">
      <c r="A70" s="102"/>
      <c r="O70" s="103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82"/>
      <c r="AE70" s="82"/>
      <c r="AF70" s="82"/>
      <c r="AG70" s="82"/>
      <c r="AH70" s="82"/>
      <c r="AI70" s="82"/>
      <c r="AJ70" s="82"/>
      <c r="AK70" s="82"/>
      <c r="AL70" s="82"/>
      <c r="AM70" s="84"/>
      <c r="AN70" s="84"/>
      <c r="AO70" s="84"/>
      <c r="AP70" s="84"/>
      <c r="AQ70" s="84"/>
      <c r="AR70" s="84"/>
      <c r="AS70" s="84"/>
      <c r="AT70" s="84"/>
      <c r="AU70" s="84"/>
      <c r="AV70" s="76"/>
    </row>
    <row r="71" spans="1:52" s="32" customFormat="1">
      <c r="A71" s="102"/>
      <c r="O71" s="103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75"/>
      <c r="AW71" s="30"/>
      <c r="AX71" s="30"/>
      <c r="AY71" s="30"/>
      <c r="AZ71" s="30"/>
    </row>
    <row r="72" spans="1:52" s="32" customFormat="1">
      <c r="A72" s="379" t="s">
        <v>279</v>
      </c>
      <c r="B72" s="380"/>
      <c r="C72" s="380"/>
      <c r="D72" s="380"/>
      <c r="E72" s="380"/>
      <c r="F72" s="380"/>
      <c r="G72" s="380"/>
      <c r="H72" s="380"/>
      <c r="I72" s="380"/>
      <c r="J72" s="380"/>
      <c r="K72" s="380"/>
      <c r="L72" s="380"/>
      <c r="M72" s="380"/>
      <c r="N72" s="380"/>
      <c r="O72" s="38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82"/>
      <c r="AE72" s="82"/>
      <c r="AF72" s="82"/>
      <c r="AG72" s="82"/>
      <c r="AH72" s="82"/>
      <c r="AI72" s="82"/>
      <c r="AJ72" s="82"/>
      <c r="AK72" s="82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76"/>
    </row>
    <row r="73" spans="1:52" s="32" customFormat="1">
      <c r="A73" s="379" t="s">
        <v>121</v>
      </c>
      <c r="B73" s="380"/>
      <c r="C73" s="380"/>
      <c r="D73" s="380"/>
      <c r="E73" s="380"/>
      <c r="F73" s="380"/>
      <c r="G73" s="380"/>
      <c r="H73" s="380"/>
      <c r="I73" s="380"/>
      <c r="J73" s="380"/>
      <c r="K73" s="380"/>
      <c r="L73" s="380"/>
      <c r="M73" s="380"/>
      <c r="N73" s="380"/>
      <c r="O73" s="38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82"/>
      <c r="AE73" s="82"/>
      <c r="AF73" s="82"/>
      <c r="AG73" s="82"/>
      <c r="AH73" s="82"/>
      <c r="AI73" s="82"/>
      <c r="AJ73" s="82"/>
      <c r="AK73" s="82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76"/>
    </row>
    <row r="74" spans="1:52" s="32" customFormat="1" ht="13.5" customHeight="1" thickBot="1">
      <c r="A74" s="400" t="s">
        <v>122</v>
      </c>
      <c r="B74" s="401"/>
      <c r="C74" s="401"/>
      <c r="D74" s="401"/>
      <c r="E74" s="401"/>
      <c r="F74" s="401"/>
      <c r="G74" s="402"/>
      <c r="H74" s="96"/>
      <c r="I74" s="96"/>
      <c r="J74" s="96"/>
      <c r="K74" s="96"/>
      <c r="L74" s="96"/>
      <c r="M74" s="96"/>
      <c r="N74" s="96"/>
      <c r="O74" s="144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82"/>
      <c r="AE74" s="82"/>
      <c r="AF74" s="82"/>
      <c r="AG74" s="82"/>
      <c r="AH74" s="82"/>
      <c r="AI74" s="82"/>
      <c r="AJ74" s="82"/>
      <c r="AK74" s="82"/>
      <c r="AL74" s="82"/>
      <c r="AM74" s="84"/>
      <c r="AN74" s="84"/>
      <c r="AO74" s="84"/>
      <c r="AP74" s="84"/>
      <c r="AQ74" s="84"/>
      <c r="AR74" s="84"/>
      <c r="AS74" s="84"/>
      <c r="AT74" s="84"/>
      <c r="AU74" s="84"/>
      <c r="AV74" s="76"/>
    </row>
    <row r="75" spans="1:52" s="32" customFormat="1" ht="63">
      <c r="A75" s="146" t="s">
        <v>92</v>
      </c>
      <c r="B75" s="147" t="s">
        <v>82</v>
      </c>
      <c r="C75" s="147" t="s">
        <v>23</v>
      </c>
      <c r="D75" s="147" t="s">
        <v>46</v>
      </c>
      <c r="E75" s="147" t="s">
        <v>93</v>
      </c>
      <c r="F75" s="148" t="s">
        <v>94</v>
      </c>
      <c r="G75" s="147" t="s">
        <v>47</v>
      </c>
      <c r="H75" s="147" t="s">
        <v>95</v>
      </c>
      <c r="I75" s="149" t="s">
        <v>96</v>
      </c>
      <c r="J75" s="147" t="s">
        <v>48</v>
      </c>
      <c r="K75" s="150" t="s">
        <v>97</v>
      </c>
      <c r="L75" s="147" t="s">
        <v>148</v>
      </c>
      <c r="M75" s="149" t="s">
        <v>98</v>
      </c>
      <c r="N75" s="147" t="s">
        <v>99</v>
      </c>
      <c r="O75" s="151" t="s">
        <v>100</v>
      </c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82"/>
      <c r="AE75" s="82"/>
      <c r="AF75" s="82"/>
      <c r="AG75" s="82"/>
      <c r="AH75" s="82"/>
      <c r="AI75" s="82"/>
      <c r="AJ75" s="82"/>
      <c r="AK75" s="82"/>
      <c r="AL75" s="82"/>
      <c r="AM75" s="84"/>
      <c r="AN75" s="84"/>
      <c r="AO75" s="84"/>
      <c r="AP75" s="84"/>
      <c r="AQ75" s="84"/>
      <c r="AR75" s="84"/>
      <c r="AS75" s="84"/>
      <c r="AT75" s="84"/>
      <c r="AU75" s="84"/>
      <c r="AV75" s="76"/>
    </row>
    <row r="76" spans="1:52" s="32" customFormat="1" ht="15">
      <c r="A76" s="97">
        <v>1</v>
      </c>
      <c r="B76" s="94">
        <v>2</v>
      </c>
      <c r="C76" s="93">
        <v>3</v>
      </c>
      <c r="D76" s="93">
        <v>4</v>
      </c>
      <c r="E76" s="93">
        <v>5</v>
      </c>
      <c r="F76" s="93" t="s">
        <v>277</v>
      </c>
      <c r="G76" s="93">
        <v>7</v>
      </c>
      <c r="H76" s="93">
        <v>8</v>
      </c>
      <c r="I76" s="93" t="s">
        <v>278</v>
      </c>
      <c r="J76" s="93">
        <v>10</v>
      </c>
      <c r="K76" s="95">
        <v>11</v>
      </c>
      <c r="L76" s="93">
        <v>12</v>
      </c>
      <c r="M76" s="93">
        <v>13</v>
      </c>
      <c r="N76" s="93">
        <v>14</v>
      </c>
      <c r="O76" s="98">
        <v>15</v>
      </c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82"/>
      <c r="AE76" s="82"/>
      <c r="AF76" s="82"/>
      <c r="AG76" s="82"/>
      <c r="AH76" s="82"/>
      <c r="AI76" s="82"/>
      <c r="AJ76" s="82"/>
      <c r="AK76" s="82"/>
      <c r="AL76" s="82"/>
      <c r="AM76" s="84"/>
      <c r="AN76" s="84"/>
      <c r="AO76" s="84"/>
      <c r="AP76" s="84"/>
      <c r="AQ76" s="84"/>
      <c r="AR76" s="84"/>
      <c r="AS76" s="84"/>
      <c r="AT76" s="84"/>
      <c r="AU76" s="84"/>
      <c r="AV76" s="76"/>
    </row>
    <row r="77" spans="1:52" s="32" customFormat="1">
      <c r="A77" s="403" t="s">
        <v>175</v>
      </c>
      <c r="B77" s="404"/>
      <c r="C77" s="404"/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82"/>
      <c r="AE77" s="82"/>
      <c r="AF77" s="82"/>
      <c r="AG77" s="82"/>
      <c r="AH77" s="82"/>
      <c r="AI77" s="82"/>
      <c r="AJ77" s="82"/>
      <c r="AK77" s="82"/>
      <c r="AL77" s="82"/>
      <c r="AM77" s="84"/>
      <c r="AN77" s="84"/>
      <c r="AO77" s="84"/>
      <c r="AP77" s="84"/>
      <c r="AQ77" s="84"/>
      <c r="AR77" s="84"/>
      <c r="AS77" s="84"/>
      <c r="AT77" s="84"/>
      <c r="AU77" s="84"/>
      <c r="AV77" s="76"/>
    </row>
    <row r="78" spans="1:52" s="32" customFormat="1">
      <c r="A78" s="379" t="s">
        <v>283</v>
      </c>
      <c r="B78" s="380"/>
      <c r="C78" s="380"/>
      <c r="D78" s="380"/>
      <c r="E78" s="380"/>
      <c r="F78" s="380"/>
      <c r="G78" s="380"/>
      <c r="H78" s="380"/>
      <c r="I78" s="380"/>
      <c r="J78" s="380"/>
      <c r="K78" s="380"/>
      <c r="L78" s="380"/>
      <c r="M78" s="380"/>
      <c r="N78" s="380"/>
      <c r="O78" s="38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82"/>
      <c r="AE78" s="82"/>
      <c r="AF78" s="82"/>
      <c r="AG78" s="82"/>
      <c r="AH78" s="82"/>
      <c r="AI78" s="82"/>
      <c r="AJ78" s="82"/>
      <c r="AK78" s="82"/>
      <c r="AL78" s="82"/>
      <c r="AM78" s="84"/>
      <c r="AN78" s="84"/>
      <c r="AO78" s="84"/>
      <c r="AP78" s="84"/>
      <c r="AQ78" s="84"/>
      <c r="AR78" s="84"/>
      <c r="AS78" s="84"/>
      <c r="AT78" s="84"/>
      <c r="AU78" s="84"/>
      <c r="AV78" s="76"/>
    </row>
    <row r="79" spans="1:52" s="32" customFormat="1">
      <c r="A79" s="99"/>
      <c r="B79" s="67"/>
      <c r="C79" s="30"/>
      <c r="D79" s="30"/>
      <c r="E79" s="30"/>
      <c r="F79" s="31"/>
      <c r="G79" s="30"/>
      <c r="H79" s="30"/>
      <c r="I79" s="28"/>
      <c r="J79" s="30"/>
      <c r="K79" s="117"/>
      <c r="L79" s="30"/>
      <c r="M79" s="28"/>
      <c r="N79" s="30"/>
      <c r="O79" s="100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82"/>
      <c r="AE79" s="82"/>
      <c r="AF79" s="82"/>
      <c r="AG79" s="82"/>
      <c r="AH79" s="82"/>
      <c r="AI79" s="82"/>
      <c r="AJ79" s="82"/>
      <c r="AK79" s="82"/>
      <c r="AL79" s="82"/>
      <c r="AM79" s="84"/>
      <c r="AN79" s="84"/>
      <c r="AO79" s="84"/>
      <c r="AP79" s="84"/>
      <c r="AQ79" s="84"/>
      <c r="AR79" s="84"/>
      <c r="AS79" s="84"/>
      <c r="AT79" s="84"/>
      <c r="AU79" s="84"/>
      <c r="AV79" s="76"/>
    </row>
    <row r="80" spans="1:52" s="32" customFormat="1">
      <c r="A80" s="99"/>
      <c r="B80" s="67"/>
      <c r="C80" s="30"/>
      <c r="D80" s="30"/>
      <c r="E80" s="30"/>
      <c r="F80" s="31"/>
      <c r="G80" s="30"/>
      <c r="H80" s="30"/>
      <c r="I80" s="28"/>
      <c r="J80" s="30"/>
      <c r="K80" s="117"/>
      <c r="L80" s="30"/>
      <c r="M80" s="28"/>
      <c r="N80" s="30"/>
      <c r="O80" s="100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82"/>
      <c r="AE80" s="82"/>
      <c r="AF80" s="82"/>
      <c r="AG80" s="82"/>
      <c r="AH80" s="82"/>
      <c r="AI80" s="82"/>
      <c r="AJ80" s="82"/>
      <c r="AK80" s="82"/>
      <c r="AL80" s="82"/>
      <c r="AM80" s="84"/>
      <c r="AN80" s="84"/>
      <c r="AO80" s="84"/>
      <c r="AP80" s="84"/>
      <c r="AQ80" s="84"/>
      <c r="AR80" s="84"/>
      <c r="AS80" s="84"/>
      <c r="AT80" s="84"/>
      <c r="AU80" s="84"/>
      <c r="AV80" s="76"/>
    </row>
    <row r="81" spans="1:48" s="32" customFormat="1">
      <c r="A81" s="379" t="s">
        <v>284</v>
      </c>
      <c r="B81" s="380"/>
      <c r="C81" s="380"/>
      <c r="D81" s="380"/>
      <c r="E81" s="380"/>
      <c r="F81" s="380"/>
      <c r="G81" s="380"/>
      <c r="H81" s="380"/>
      <c r="I81" s="380"/>
      <c r="J81" s="380"/>
      <c r="K81" s="380"/>
      <c r="L81" s="380"/>
      <c r="M81" s="380"/>
      <c r="N81" s="380"/>
      <c r="O81" s="38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82"/>
      <c r="AE81" s="82"/>
      <c r="AF81" s="82"/>
      <c r="AG81" s="82"/>
      <c r="AH81" s="82"/>
      <c r="AI81" s="82"/>
      <c r="AJ81" s="82"/>
      <c r="AK81" s="82"/>
      <c r="AL81" s="82"/>
      <c r="AM81" s="84"/>
      <c r="AN81" s="84"/>
      <c r="AO81" s="84"/>
      <c r="AP81" s="84"/>
      <c r="AQ81" s="84"/>
      <c r="AR81" s="84"/>
      <c r="AS81" s="84"/>
      <c r="AT81" s="84"/>
      <c r="AU81" s="84"/>
      <c r="AV81" s="76"/>
    </row>
    <row r="82" spans="1:48" s="32" customFormat="1">
      <c r="A82" s="379" t="s">
        <v>285</v>
      </c>
      <c r="B82" s="380"/>
      <c r="C82" s="380"/>
      <c r="D82" s="380"/>
      <c r="E82" s="380"/>
      <c r="F82" s="380"/>
      <c r="G82" s="380"/>
      <c r="H82" s="380"/>
      <c r="I82" s="380"/>
      <c r="J82" s="380"/>
      <c r="K82" s="380"/>
      <c r="L82" s="380"/>
      <c r="M82" s="380"/>
      <c r="N82" s="380"/>
      <c r="O82" s="38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82"/>
      <c r="AE82" s="82"/>
      <c r="AF82" s="82"/>
      <c r="AG82" s="82"/>
      <c r="AH82" s="82"/>
      <c r="AI82" s="82"/>
      <c r="AJ82" s="82"/>
      <c r="AK82" s="82"/>
      <c r="AL82" s="82"/>
      <c r="AM82" s="84"/>
      <c r="AN82" s="84"/>
      <c r="AO82" s="84"/>
      <c r="AP82" s="84"/>
      <c r="AQ82" s="84"/>
      <c r="AR82" s="84"/>
      <c r="AS82" s="84"/>
      <c r="AT82" s="84"/>
      <c r="AU82" s="84"/>
      <c r="AV82" s="76"/>
    </row>
    <row r="83" spans="1:48" s="32" customFormat="1">
      <c r="A83" s="99">
        <v>1</v>
      </c>
      <c r="B83" s="67" t="s">
        <v>355</v>
      </c>
      <c r="C83" s="30" t="s">
        <v>83</v>
      </c>
      <c r="D83" s="28">
        <v>57787151</v>
      </c>
      <c r="E83" s="28">
        <v>9467572</v>
      </c>
      <c r="F83" s="242">
        <f t="shared" ref="F83" si="8">+(E83/D83)</f>
        <v>0.16383524427428511</v>
      </c>
      <c r="G83" s="30">
        <v>0.10034251653961544</v>
      </c>
      <c r="H83" s="30">
        <v>8.0100000000000005E-2</v>
      </c>
      <c r="I83" s="375">
        <f t="shared" ref="I83" si="9">+H83*E83</f>
        <v>758352.5172</v>
      </c>
      <c r="J83" s="246">
        <f t="shared" ref="J83" si="10">+(I83/$N$4)</f>
        <v>6.1036857451858106E-2</v>
      </c>
      <c r="K83" s="116" t="s">
        <v>356</v>
      </c>
      <c r="L83" s="30"/>
      <c r="M83" s="28"/>
      <c r="N83" s="30"/>
      <c r="O83" s="104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82"/>
      <c r="AE83" s="82"/>
      <c r="AF83" s="82"/>
      <c r="AG83" s="82"/>
      <c r="AH83" s="82"/>
      <c r="AI83" s="82"/>
      <c r="AJ83" s="82"/>
      <c r="AK83" s="82"/>
      <c r="AL83" s="82"/>
      <c r="AM83" s="84"/>
      <c r="AN83" s="84"/>
      <c r="AO83" s="84"/>
      <c r="AP83" s="84"/>
      <c r="AQ83" s="84"/>
      <c r="AR83" s="84"/>
      <c r="AS83" s="84"/>
      <c r="AT83" s="84"/>
      <c r="AU83" s="84"/>
      <c r="AV83" s="76"/>
    </row>
    <row r="84" spans="1:48" s="32" customFormat="1" ht="19.5" customHeight="1">
      <c r="A84" s="218" t="s">
        <v>286</v>
      </c>
      <c r="B84" s="219"/>
      <c r="C84" s="219"/>
      <c r="D84" s="219"/>
      <c r="E84" s="219"/>
      <c r="F84" s="219"/>
      <c r="G84" s="221">
        <f>+(E83*G83)</f>
        <v>950000</v>
      </c>
      <c r="H84" s="219"/>
      <c r="I84" s="221">
        <f>+SUM(I83:I83)</f>
        <v>758352.5172</v>
      </c>
      <c r="J84" s="219"/>
      <c r="K84" s="219"/>
      <c r="L84" s="219"/>
      <c r="M84" s="221">
        <f>+SUM(M83:M83)</f>
        <v>0</v>
      </c>
      <c r="N84" s="219"/>
      <c r="O84" s="220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82"/>
      <c r="AE84" s="82"/>
      <c r="AF84" s="82"/>
      <c r="AG84" s="82"/>
      <c r="AH84" s="82"/>
      <c r="AI84" s="82"/>
      <c r="AJ84" s="82"/>
      <c r="AK84" s="82"/>
      <c r="AL84" s="82"/>
      <c r="AM84" s="84"/>
      <c r="AN84" s="84"/>
      <c r="AO84" s="84"/>
      <c r="AP84" s="84"/>
      <c r="AQ84" s="84"/>
      <c r="AR84" s="84"/>
      <c r="AS84" s="84"/>
      <c r="AT84" s="84"/>
      <c r="AU84" s="84"/>
      <c r="AV84" s="76"/>
    </row>
    <row r="85" spans="1:48" s="32" customFormat="1" ht="13.5" thickBot="1">
      <c r="A85" s="382" t="s">
        <v>287</v>
      </c>
      <c r="B85" s="383"/>
      <c r="C85" s="383"/>
      <c r="D85" s="383"/>
      <c r="E85" s="383"/>
      <c r="F85" s="383"/>
      <c r="G85" s="396"/>
      <c r="H85" s="64"/>
      <c r="I85" s="105"/>
      <c r="J85" s="64"/>
      <c r="K85" s="116"/>
      <c r="L85" s="64"/>
      <c r="M85" s="105"/>
      <c r="N85" s="64"/>
      <c r="O85" s="106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82"/>
      <c r="AE85" s="82"/>
      <c r="AF85" s="82"/>
      <c r="AG85" s="82"/>
      <c r="AH85" s="82"/>
      <c r="AI85" s="82"/>
      <c r="AJ85" s="82"/>
      <c r="AK85" s="82"/>
      <c r="AL85" s="82"/>
      <c r="AM85" s="84"/>
      <c r="AN85" s="84"/>
      <c r="AO85" s="84"/>
      <c r="AP85" s="84"/>
      <c r="AQ85" s="84"/>
      <c r="AR85" s="84"/>
      <c r="AS85" s="84"/>
      <c r="AT85" s="84"/>
      <c r="AU85" s="84"/>
      <c r="AV85" s="76"/>
    </row>
    <row r="86" spans="1:48" s="32" customFormat="1" ht="63">
      <c r="A86" s="146" t="s">
        <v>92</v>
      </c>
      <c r="B86" s="147" t="s">
        <v>82</v>
      </c>
      <c r="C86" s="147" t="s">
        <v>23</v>
      </c>
      <c r="D86" s="147" t="s">
        <v>46</v>
      </c>
      <c r="E86" s="147" t="s">
        <v>93</v>
      </c>
      <c r="F86" s="148" t="s">
        <v>94</v>
      </c>
      <c r="G86" s="147" t="s">
        <v>47</v>
      </c>
      <c r="H86" s="147" t="s">
        <v>95</v>
      </c>
      <c r="I86" s="149" t="s">
        <v>96</v>
      </c>
      <c r="J86" s="147" t="s">
        <v>48</v>
      </c>
      <c r="K86" s="150" t="s">
        <v>97</v>
      </c>
      <c r="L86" s="147" t="s">
        <v>148</v>
      </c>
      <c r="M86" s="149" t="s">
        <v>98</v>
      </c>
      <c r="N86" s="147" t="s">
        <v>99</v>
      </c>
      <c r="O86" s="151" t="s">
        <v>100</v>
      </c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82"/>
      <c r="AE86" s="82"/>
      <c r="AF86" s="82"/>
      <c r="AG86" s="82"/>
      <c r="AH86" s="82"/>
      <c r="AI86" s="82"/>
      <c r="AJ86" s="82"/>
      <c r="AK86" s="82"/>
      <c r="AL86" s="82"/>
      <c r="AM86" s="84"/>
      <c r="AN86" s="84"/>
      <c r="AO86" s="84"/>
      <c r="AP86" s="84"/>
      <c r="AQ86" s="84"/>
      <c r="AR86" s="84"/>
      <c r="AS86" s="84"/>
      <c r="AT86" s="84"/>
      <c r="AU86" s="84"/>
      <c r="AV86" s="76"/>
    </row>
    <row r="87" spans="1:48" ht="15">
      <c r="A87" s="97">
        <v>1</v>
      </c>
      <c r="B87" s="94">
        <v>2</v>
      </c>
      <c r="C87" s="93">
        <v>3</v>
      </c>
      <c r="D87" s="93">
        <v>4</v>
      </c>
      <c r="E87" s="93">
        <v>5</v>
      </c>
      <c r="F87" s="93" t="s">
        <v>277</v>
      </c>
      <c r="G87" s="93">
        <v>7</v>
      </c>
      <c r="H87" s="93">
        <v>8</v>
      </c>
      <c r="I87" s="93" t="s">
        <v>278</v>
      </c>
      <c r="J87" s="93">
        <v>10</v>
      </c>
      <c r="K87" s="95">
        <v>11</v>
      </c>
      <c r="L87" s="93">
        <v>12</v>
      </c>
      <c r="M87" s="93">
        <v>13</v>
      </c>
      <c r="N87" s="93">
        <v>14</v>
      </c>
      <c r="O87" s="98">
        <v>15</v>
      </c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75"/>
    </row>
    <row r="88" spans="1:48">
      <c r="A88" s="403" t="s">
        <v>123</v>
      </c>
      <c r="B88" s="404"/>
      <c r="C88" s="404"/>
      <c r="D88" s="404"/>
      <c r="E88" s="404"/>
      <c r="F88" s="404"/>
      <c r="G88" s="404"/>
      <c r="H88" s="404"/>
      <c r="I88" s="404"/>
      <c r="J88" s="404"/>
      <c r="K88" s="404"/>
      <c r="L88" s="404"/>
      <c r="M88" s="404"/>
      <c r="N88" s="404"/>
      <c r="O88" s="405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75"/>
    </row>
    <row r="89" spans="1:48">
      <c r="A89" s="379" t="s">
        <v>124</v>
      </c>
      <c r="B89" s="380"/>
      <c r="C89" s="380"/>
      <c r="D89" s="380"/>
      <c r="E89" s="380"/>
      <c r="F89" s="380"/>
      <c r="G89" s="380"/>
      <c r="H89" s="380"/>
      <c r="I89" s="380"/>
      <c r="J89" s="380"/>
      <c r="K89" s="380"/>
      <c r="L89" s="380"/>
      <c r="M89" s="380"/>
      <c r="N89" s="380"/>
      <c r="O89" s="38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75"/>
    </row>
    <row r="90" spans="1:48">
      <c r="A90" s="99"/>
      <c r="K90" s="117"/>
      <c r="O90" s="100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75"/>
    </row>
    <row r="91" spans="1:48">
      <c r="A91" s="99"/>
      <c r="K91" s="117"/>
      <c r="O91" s="100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75"/>
    </row>
    <row r="92" spans="1:48">
      <c r="A92" s="379" t="s">
        <v>280</v>
      </c>
      <c r="B92" s="380"/>
      <c r="C92" s="380"/>
      <c r="D92" s="380"/>
      <c r="E92" s="380"/>
      <c r="F92" s="380"/>
      <c r="G92" s="380"/>
      <c r="H92" s="380"/>
      <c r="I92" s="380"/>
      <c r="J92" s="380"/>
      <c r="K92" s="380"/>
      <c r="L92" s="380"/>
      <c r="M92" s="380"/>
      <c r="N92" s="380"/>
      <c r="O92" s="38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75"/>
    </row>
    <row r="93" spans="1:48">
      <c r="A93" s="379" t="s">
        <v>125</v>
      </c>
      <c r="B93" s="380"/>
      <c r="C93" s="380"/>
      <c r="D93" s="380"/>
      <c r="E93" s="380"/>
      <c r="F93" s="380"/>
      <c r="G93" s="380"/>
      <c r="H93" s="380"/>
      <c r="I93" s="380"/>
      <c r="J93" s="380"/>
      <c r="K93" s="380"/>
      <c r="L93" s="380"/>
      <c r="M93" s="380"/>
      <c r="N93" s="380"/>
      <c r="O93" s="38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75"/>
    </row>
    <row r="94" spans="1:48">
      <c r="A94" s="99"/>
      <c r="K94" s="117"/>
      <c r="O94" s="104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75"/>
    </row>
    <row r="95" spans="1:48">
      <c r="A95" s="99"/>
      <c r="K95" s="117"/>
      <c r="O95" s="104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75"/>
    </row>
    <row r="96" spans="1:48">
      <c r="A96" s="379" t="s">
        <v>126</v>
      </c>
      <c r="B96" s="380"/>
      <c r="C96" s="380"/>
      <c r="D96" s="380"/>
      <c r="E96" s="380"/>
      <c r="F96" s="380"/>
      <c r="G96" s="380"/>
      <c r="H96" s="380"/>
      <c r="I96" s="380"/>
      <c r="J96" s="380"/>
      <c r="K96" s="380"/>
      <c r="L96" s="380"/>
      <c r="M96" s="380"/>
      <c r="N96" s="380"/>
      <c r="O96" s="38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75"/>
    </row>
    <row r="97" spans="1:48" ht="13.5" thickBot="1">
      <c r="A97" s="382" t="s">
        <v>127</v>
      </c>
      <c r="B97" s="383"/>
      <c r="C97" s="383"/>
      <c r="D97" s="383"/>
      <c r="E97" s="383"/>
      <c r="F97" s="383"/>
      <c r="G97" s="396"/>
      <c r="H97" s="64"/>
      <c r="I97" s="105"/>
      <c r="J97" s="64"/>
      <c r="K97" s="116"/>
      <c r="L97" s="64"/>
      <c r="M97" s="105"/>
      <c r="N97" s="64"/>
      <c r="O97" s="106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75"/>
    </row>
    <row r="98" spans="1:48" ht="63">
      <c r="A98" s="146" t="s">
        <v>92</v>
      </c>
      <c r="B98" s="147" t="s">
        <v>82</v>
      </c>
      <c r="C98" s="147" t="s">
        <v>23</v>
      </c>
      <c r="D98" s="147" t="s">
        <v>46</v>
      </c>
      <c r="E98" s="147" t="s">
        <v>93</v>
      </c>
      <c r="F98" s="148" t="s">
        <v>94</v>
      </c>
      <c r="G98" s="147" t="s">
        <v>47</v>
      </c>
      <c r="H98" s="147" t="s">
        <v>95</v>
      </c>
      <c r="I98" s="149" t="s">
        <v>96</v>
      </c>
      <c r="J98" s="147" t="s">
        <v>48</v>
      </c>
      <c r="K98" s="150" t="s">
        <v>97</v>
      </c>
      <c r="L98" s="147" t="s">
        <v>148</v>
      </c>
      <c r="M98" s="149" t="s">
        <v>98</v>
      </c>
      <c r="N98" s="147" t="s">
        <v>99</v>
      </c>
      <c r="O98" s="151" t="s">
        <v>100</v>
      </c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75"/>
    </row>
    <row r="99" spans="1:48" ht="15">
      <c r="A99" s="97">
        <v>1</v>
      </c>
      <c r="B99" s="94">
        <v>2</v>
      </c>
      <c r="C99" s="93">
        <v>3</v>
      </c>
      <c r="D99" s="93">
        <v>4</v>
      </c>
      <c r="E99" s="93">
        <v>5</v>
      </c>
      <c r="F99" s="93" t="s">
        <v>277</v>
      </c>
      <c r="G99" s="93">
        <v>7</v>
      </c>
      <c r="H99" s="93">
        <v>8</v>
      </c>
      <c r="I99" s="93" t="s">
        <v>278</v>
      </c>
      <c r="J99" s="93">
        <v>10</v>
      </c>
      <c r="K99" s="95">
        <v>11</v>
      </c>
      <c r="L99" s="93">
        <v>12</v>
      </c>
      <c r="M99" s="93">
        <v>13</v>
      </c>
      <c r="N99" s="93">
        <v>14</v>
      </c>
      <c r="O99" s="98">
        <v>15</v>
      </c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75"/>
    </row>
    <row r="100" spans="1:48">
      <c r="A100" s="403" t="s">
        <v>128</v>
      </c>
      <c r="B100" s="404"/>
      <c r="C100" s="404"/>
      <c r="D100" s="404"/>
      <c r="E100" s="404"/>
      <c r="F100" s="404"/>
      <c r="G100" s="404"/>
      <c r="H100" s="404"/>
      <c r="I100" s="404"/>
      <c r="J100" s="404"/>
      <c r="K100" s="404"/>
      <c r="L100" s="404"/>
      <c r="M100" s="404"/>
      <c r="N100" s="404"/>
      <c r="O100" s="405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75"/>
    </row>
    <row r="101" spans="1:48">
      <c r="A101" s="379" t="s">
        <v>281</v>
      </c>
      <c r="B101" s="380"/>
      <c r="C101" s="380"/>
      <c r="D101" s="380"/>
      <c r="E101" s="380"/>
      <c r="F101" s="380"/>
      <c r="G101" s="380"/>
      <c r="H101" s="380"/>
      <c r="I101" s="380"/>
      <c r="J101" s="380"/>
      <c r="K101" s="380"/>
      <c r="L101" s="380"/>
      <c r="M101" s="380"/>
      <c r="N101" s="380"/>
      <c r="O101" s="38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75"/>
    </row>
    <row r="102" spans="1:48">
      <c r="A102" s="99"/>
      <c r="K102" s="117"/>
      <c r="O102" s="100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75"/>
    </row>
    <row r="103" spans="1:48">
      <c r="A103" s="99"/>
      <c r="K103" s="117"/>
      <c r="O103" s="100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75"/>
    </row>
    <row r="104" spans="1:48">
      <c r="A104" s="379" t="s">
        <v>282</v>
      </c>
      <c r="B104" s="380"/>
      <c r="C104" s="380"/>
      <c r="D104" s="380"/>
      <c r="E104" s="380"/>
      <c r="F104" s="380"/>
      <c r="G104" s="380"/>
      <c r="H104" s="380"/>
      <c r="I104" s="380"/>
      <c r="J104" s="380"/>
      <c r="K104" s="380"/>
      <c r="L104" s="380"/>
      <c r="M104" s="380"/>
      <c r="N104" s="380"/>
      <c r="O104" s="38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75"/>
    </row>
    <row r="105" spans="1:48">
      <c r="A105" s="379" t="s">
        <v>129</v>
      </c>
      <c r="B105" s="380"/>
      <c r="C105" s="380"/>
      <c r="D105" s="380"/>
      <c r="E105" s="380"/>
      <c r="F105" s="380"/>
      <c r="G105" s="380"/>
      <c r="H105" s="380"/>
      <c r="I105" s="380"/>
      <c r="J105" s="380"/>
      <c r="K105" s="380"/>
      <c r="L105" s="380"/>
      <c r="M105" s="380"/>
      <c r="N105" s="380"/>
      <c r="O105" s="38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75"/>
    </row>
    <row r="106" spans="1:48">
      <c r="A106" s="99"/>
      <c r="K106" s="117"/>
      <c r="O106" s="100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75"/>
    </row>
    <row r="107" spans="1:48">
      <c r="A107" s="99"/>
      <c r="K107" s="117"/>
      <c r="O107" s="100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75"/>
    </row>
    <row r="108" spans="1:48" ht="13.5" thickBot="1">
      <c r="A108" s="382" t="s">
        <v>130</v>
      </c>
      <c r="B108" s="383"/>
      <c r="C108" s="383"/>
      <c r="D108" s="383"/>
      <c r="E108" s="383"/>
      <c r="F108" s="383"/>
      <c r="G108" s="396"/>
      <c r="K108" s="117"/>
      <c r="O108" s="100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75"/>
    </row>
    <row r="109" spans="1:48" ht="63">
      <c r="A109" s="146" t="s">
        <v>92</v>
      </c>
      <c r="B109" s="147" t="s">
        <v>82</v>
      </c>
      <c r="C109" s="147" t="s">
        <v>23</v>
      </c>
      <c r="D109" s="147" t="s">
        <v>46</v>
      </c>
      <c r="E109" s="147" t="s">
        <v>93</v>
      </c>
      <c r="F109" s="148" t="s">
        <v>94</v>
      </c>
      <c r="G109" s="147" t="s">
        <v>47</v>
      </c>
      <c r="H109" s="147" t="s">
        <v>95</v>
      </c>
      <c r="I109" s="149" t="s">
        <v>96</v>
      </c>
      <c r="J109" s="152" t="s">
        <v>98</v>
      </c>
      <c r="K109" s="150" t="s">
        <v>97</v>
      </c>
      <c r="L109" s="147" t="s">
        <v>148</v>
      </c>
      <c r="M109" s="149" t="s">
        <v>98</v>
      </c>
      <c r="N109" s="147" t="s">
        <v>99</v>
      </c>
      <c r="O109" s="151" t="s">
        <v>100</v>
      </c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75"/>
    </row>
    <row r="110" spans="1:48" ht="15">
      <c r="A110" s="97">
        <v>1</v>
      </c>
      <c r="B110" s="94">
        <v>2</v>
      </c>
      <c r="C110" s="93">
        <v>3</v>
      </c>
      <c r="D110" s="93">
        <v>4</v>
      </c>
      <c r="E110" s="93">
        <v>5</v>
      </c>
      <c r="F110" s="93" t="s">
        <v>277</v>
      </c>
      <c r="G110" s="93">
        <v>7</v>
      </c>
      <c r="H110" s="93">
        <v>8</v>
      </c>
      <c r="I110" s="93" t="s">
        <v>278</v>
      </c>
      <c r="J110" s="93">
        <v>10</v>
      </c>
      <c r="K110" s="95">
        <v>11</v>
      </c>
      <c r="L110" s="93">
        <v>12</v>
      </c>
      <c r="M110" s="93">
        <v>13</v>
      </c>
      <c r="N110" s="93">
        <v>14</v>
      </c>
      <c r="O110" s="98">
        <v>15</v>
      </c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75"/>
    </row>
    <row r="111" spans="1:48">
      <c r="A111" s="403" t="s">
        <v>131</v>
      </c>
      <c r="B111" s="404"/>
      <c r="C111" s="404"/>
      <c r="D111" s="404"/>
      <c r="E111" s="404"/>
      <c r="F111" s="404"/>
      <c r="G111" s="404"/>
      <c r="H111" s="404"/>
      <c r="I111" s="404"/>
      <c r="J111" s="404"/>
      <c r="K111" s="404"/>
      <c r="L111" s="404"/>
      <c r="M111" s="404"/>
      <c r="N111" s="404"/>
      <c r="O111" s="405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75"/>
    </row>
    <row r="112" spans="1:48">
      <c r="A112" s="379" t="s">
        <v>132</v>
      </c>
      <c r="B112" s="380"/>
      <c r="C112" s="380"/>
      <c r="D112" s="380"/>
      <c r="E112" s="380"/>
      <c r="F112" s="380"/>
      <c r="G112" s="380"/>
      <c r="H112" s="380"/>
      <c r="I112" s="380"/>
      <c r="J112" s="380"/>
      <c r="K112" s="380"/>
      <c r="L112" s="380"/>
      <c r="M112" s="380"/>
      <c r="N112" s="380"/>
      <c r="O112" s="38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75"/>
    </row>
    <row r="113" spans="1:48">
      <c r="A113" s="99"/>
      <c r="K113" s="117"/>
      <c r="O113" s="100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75"/>
    </row>
    <row r="114" spans="1:48">
      <c r="A114" s="99"/>
      <c r="K114" s="117"/>
      <c r="O114" s="100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75"/>
    </row>
    <row r="115" spans="1:48">
      <c r="A115" s="379" t="s">
        <v>133</v>
      </c>
      <c r="B115" s="380"/>
      <c r="C115" s="380"/>
      <c r="D115" s="380"/>
      <c r="E115" s="380"/>
      <c r="F115" s="380"/>
      <c r="G115" s="380"/>
      <c r="H115" s="380"/>
      <c r="I115" s="380"/>
      <c r="J115" s="380"/>
      <c r="K115" s="380"/>
      <c r="L115" s="380"/>
      <c r="M115" s="380"/>
      <c r="N115" s="380"/>
      <c r="O115" s="38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75"/>
    </row>
    <row r="116" spans="1:48">
      <c r="A116" s="379" t="s">
        <v>134</v>
      </c>
      <c r="B116" s="380"/>
      <c r="C116" s="380"/>
      <c r="D116" s="380"/>
      <c r="E116" s="380"/>
      <c r="F116" s="380"/>
      <c r="G116" s="380"/>
      <c r="H116" s="380"/>
      <c r="I116" s="380"/>
      <c r="J116" s="380"/>
      <c r="K116" s="380"/>
      <c r="L116" s="380"/>
      <c r="M116" s="380"/>
      <c r="N116" s="380"/>
      <c r="O116" s="38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2"/>
      <c r="AE116" s="92"/>
      <c r="AF116" s="92"/>
      <c r="AG116" s="9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75"/>
    </row>
    <row r="117" spans="1:48">
      <c r="A117" s="99"/>
      <c r="K117" s="117"/>
      <c r="O117" s="100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2"/>
      <c r="AE117" s="92"/>
      <c r="AF117" s="92"/>
      <c r="AG117" s="9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75"/>
    </row>
    <row r="118" spans="1:48">
      <c r="A118" s="99"/>
      <c r="K118" s="117"/>
      <c r="O118" s="100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2"/>
      <c r="AE118" s="92"/>
      <c r="AF118" s="92"/>
      <c r="AG118" s="9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75"/>
    </row>
    <row r="119" spans="1:48">
      <c r="A119" s="379" t="s">
        <v>135</v>
      </c>
      <c r="B119" s="380"/>
      <c r="C119" s="380"/>
      <c r="D119" s="380"/>
      <c r="E119" s="380"/>
      <c r="F119" s="380"/>
      <c r="G119" s="380"/>
      <c r="H119" s="380"/>
      <c r="I119" s="380"/>
      <c r="J119" s="380"/>
      <c r="K119" s="380"/>
      <c r="L119" s="380"/>
      <c r="M119" s="380"/>
      <c r="N119" s="380"/>
      <c r="O119" s="38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2"/>
      <c r="AE119" s="92"/>
      <c r="AF119" s="92"/>
      <c r="AG119" s="9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75"/>
    </row>
    <row r="120" spans="1:48" ht="13.5" thickBot="1">
      <c r="A120" s="415" t="s">
        <v>136</v>
      </c>
      <c r="B120" s="416"/>
      <c r="C120" s="416"/>
      <c r="D120" s="416"/>
      <c r="E120" s="416"/>
      <c r="F120" s="416"/>
      <c r="G120" s="416"/>
      <c r="H120" s="416"/>
      <c r="I120" s="416"/>
      <c r="J120" s="416"/>
      <c r="K120" s="416"/>
      <c r="L120" s="416"/>
      <c r="M120" s="416"/>
      <c r="N120" s="416"/>
      <c r="O120" s="417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2"/>
      <c r="AE120" s="92"/>
      <c r="AF120" s="92"/>
      <c r="AG120" s="9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75"/>
    </row>
    <row r="121" spans="1:48" ht="47.25">
      <c r="A121" s="146" t="s">
        <v>92</v>
      </c>
      <c r="B121" s="147" t="s">
        <v>178</v>
      </c>
      <c r="C121" s="147" t="s">
        <v>144</v>
      </c>
      <c r="D121" s="147" t="s">
        <v>145</v>
      </c>
      <c r="E121" s="147" t="s">
        <v>146</v>
      </c>
      <c r="F121" s="148" t="s">
        <v>147</v>
      </c>
      <c r="G121" s="147" t="s">
        <v>48</v>
      </c>
      <c r="H121" s="147" t="s">
        <v>97</v>
      </c>
      <c r="I121" s="149" t="s">
        <v>148</v>
      </c>
      <c r="J121" s="147" t="s">
        <v>98</v>
      </c>
      <c r="K121" s="150" t="s">
        <v>99</v>
      </c>
      <c r="L121" s="153" t="s">
        <v>100</v>
      </c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75"/>
    </row>
    <row r="122" spans="1:48" ht="15">
      <c r="A122" s="97">
        <v>1</v>
      </c>
      <c r="B122" s="94">
        <v>2</v>
      </c>
      <c r="C122" s="93">
        <v>3</v>
      </c>
      <c r="D122" s="93">
        <v>4</v>
      </c>
      <c r="E122" s="93">
        <v>5</v>
      </c>
      <c r="F122" s="93">
        <v>6</v>
      </c>
      <c r="G122" s="93">
        <v>7</v>
      </c>
      <c r="H122" s="93">
        <v>8</v>
      </c>
      <c r="I122" s="93">
        <v>9</v>
      </c>
      <c r="J122" s="93">
        <v>10</v>
      </c>
      <c r="K122" s="95"/>
      <c r="L122" s="154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75"/>
    </row>
    <row r="123" spans="1:48">
      <c r="A123" s="403" t="s">
        <v>137</v>
      </c>
      <c r="B123" s="404"/>
      <c r="C123" s="404"/>
      <c r="D123" s="404"/>
      <c r="E123" s="404"/>
      <c r="F123" s="404"/>
      <c r="G123" s="404"/>
      <c r="H123" s="404"/>
      <c r="I123" s="404"/>
      <c r="J123" s="404"/>
      <c r="K123" s="404"/>
      <c r="L123" s="405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82"/>
      <c r="AE123" s="82"/>
      <c r="AF123" s="82"/>
      <c r="AG123" s="82"/>
      <c r="AH123" s="82"/>
      <c r="AI123" s="82"/>
      <c r="AJ123" s="82"/>
      <c r="AK123" s="82"/>
      <c r="AL123" s="82"/>
      <c r="AM123" s="82"/>
      <c r="AN123" s="82"/>
      <c r="AO123" s="82"/>
      <c r="AP123" s="82"/>
      <c r="AQ123" s="82"/>
      <c r="AR123" s="82"/>
      <c r="AS123" s="82"/>
      <c r="AT123" s="82"/>
      <c r="AU123" s="82"/>
      <c r="AV123" s="75"/>
    </row>
    <row r="124" spans="1:48">
      <c r="A124" s="379" t="s">
        <v>138</v>
      </c>
      <c r="B124" s="380"/>
      <c r="C124" s="380"/>
      <c r="D124" s="380"/>
      <c r="E124" s="380"/>
      <c r="F124" s="380"/>
      <c r="G124" s="380"/>
      <c r="H124" s="380"/>
      <c r="I124" s="380"/>
      <c r="J124" s="380"/>
      <c r="K124" s="380"/>
      <c r="L124" s="38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T124" s="82"/>
      <c r="AU124" s="82"/>
      <c r="AV124" s="75"/>
    </row>
    <row r="125" spans="1:48">
      <c r="A125" s="99"/>
      <c r="K125" s="117"/>
      <c r="L125" s="145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T125" s="82"/>
      <c r="AU125" s="82"/>
      <c r="AV125" s="75"/>
    </row>
    <row r="126" spans="1:48">
      <c r="A126" s="99"/>
      <c r="K126" s="117"/>
      <c r="L126" s="145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75"/>
    </row>
    <row r="127" spans="1:48">
      <c r="A127" s="379" t="s">
        <v>139</v>
      </c>
      <c r="B127" s="380"/>
      <c r="C127" s="380"/>
      <c r="D127" s="380"/>
      <c r="E127" s="380"/>
      <c r="F127" s="380"/>
      <c r="G127" s="380"/>
      <c r="H127" s="380"/>
      <c r="I127" s="380"/>
      <c r="J127" s="380"/>
      <c r="K127" s="380"/>
      <c r="L127" s="38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2"/>
      <c r="AU127" s="82"/>
      <c r="AV127" s="75"/>
    </row>
    <row r="128" spans="1:48">
      <c r="A128" s="379" t="s">
        <v>140</v>
      </c>
      <c r="B128" s="380"/>
      <c r="C128" s="380"/>
      <c r="D128" s="380"/>
      <c r="E128" s="380"/>
      <c r="F128" s="380"/>
      <c r="G128" s="380"/>
      <c r="H128" s="380"/>
      <c r="I128" s="380"/>
      <c r="J128" s="380"/>
      <c r="K128" s="380"/>
      <c r="L128" s="38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82"/>
      <c r="AE128" s="82"/>
      <c r="AF128" s="82"/>
      <c r="AG128" s="82"/>
      <c r="AH128" s="82"/>
      <c r="AI128" s="82"/>
      <c r="AJ128" s="82"/>
      <c r="AK128" s="82"/>
      <c r="AL128" s="82"/>
      <c r="AM128" s="82"/>
      <c r="AN128" s="82"/>
      <c r="AO128" s="82"/>
      <c r="AP128" s="82"/>
      <c r="AQ128" s="82"/>
      <c r="AR128" s="82"/>
      <c r="AS128" s="82"/>
      <c r="AT128" s="82"/>
      <c r="AU128" s="82"/>
      <c r="AV128" s="75"/>
    </row>
    <row r="129" spans="1:48">
      <c r="A129" s="99"/>
      <c r="K129" s="117"/>
      <c r="L129" s="145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75"/>
    </row>
    <row r="130" spans="1:48">
      <c r="A130" s="99"/>
      <c r="K130" s="117"/>
      <c r="L130" s="145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  <c r="AN130" s="82"/>
      <c r="AO130" s="82"/>
      <c r="AP130" s="82"/>
      <c r="AQ130" s="82"/>
      <c r="AR130" s="82"/>
      <c r="AS130" s="82"/>
      <c r="AT130" s="82"/>
      <c r="AU130" s="82"/>
      <c r="AV130" s="75"/>
    </row>
    <row r="131" spans="1:48">
      <c r="A131" s="379" t="s">
        <v>141</v>
      </c>
      <c r="B131" s="380"/>
      <c r="C131" s="380"/>
      <c r="D131" s="380"/>
      <c r="E131" s="380"/>
      <c r="F131" s="380"/>
      <c r="G131" s="380"/>
      <c r="H131" s="380"/>
      <c r="I131" s="380"/>
      <c r="J131" s="380"/>
      <c r="K131" s="380"/>
      <c r="L131" s="38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82"/>
      <c r="AE131" s="82"/>
      <c r="AF131" s="82"/>
      <c r="AG131" s="82"/>
      <c r="AH131" s="82"/>
      <c r="AI131" s="82"/>
      <c r="AJ131" s="82"/>
      <c r="AK131" s="82"/>
      <c r="AL131" s="82"/>
      <c r="AM131" s="82"/>
      <c r="AN131" s="82"/>
      <c r="AO131" s="82"/>
      <c r="AP131" s="82"/>
      <c r="AQ131" s="82"/>
      <c r="AR131" s="82"/>
      <c r="AS131" s="82"/>
      <c r="AT131" s="82"/>
      <c r="AU131" s="82"/>
      <c r="AV131" s="75"/>
    </row>
    <row r="132" spans="1:48">
      <c r="A132" s="382" t="s">
        <v>142</v>
      </c>
      <c r="B132" s="383"/>
      <c r="C132" s="383"/>
      <c r="D132" s="383"/>
      <c r="E132" s="383"/>
      <c r="F132" s="383"/>
      <c r="G132" s="383"/>
      <c r="H132" s="383"/>
      <c r="I132" s="383"/>
      <c r="J132" s="383"/>
      <c r="K132" s="383"/>
      <c r="L132" s="384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82"/>
      <c r="AE132" s="82"/>
      <c r="AF132" s="82"/>
      <c r="AG132" s="82"/>
      <c r="AH132" s="82"/>
      <c r="AI132" s="82"/>
      <c r="AJ132" s="82"/>
      <c r="AK132" s="82"/>
      <c r="AL132" s="82"/>
      <c r="AM132" s="82"/>
      <c r="AN132" s="82"/>
      <c r="AO132" s="82"/>
      <c r="AP132" s="82"/>
      <c r="AQ132" s="82"/>
      <c r="AR132" s="82"/>
      <c r="AS132" s="82"/>
      <c r="AT132" s="82"/>
      <c r="AU132" s="82"/>
      <c r="AV132" s="75"/>
    </row>
    <row r="133" spans="1:48" ht="45.75" customHeight="1">
      <c r="A133" s="412" t="s">
        <v>143</v>
      </c>
      <c r="B133" s="413"/>
      <c r="C133" s="413"/>
      <c r="D133" s="413"/>
      <c r="E133" s="413"/>
      <c r="F133" s="413"/>
      <c r="G133" s="413"/>
      <c r="H133" s="414"/>
      <c r="I133" s="209" t="s">
        <v>152</v>
      </c>
      <c r="J133" s="210" t="s">
        <v>96</v>
      </c>
      <c r="K133" s="211" t="s">
        <v>48</v>
      </c>
      <c r="L133" s="212" t="s">
        <v>98</v>
      </c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82"/>
      <c r="AE133" s="82"/>
      <c r="AF133" s="82"/>
      <c r="AG133" s="82"/>
      <c r="AH133" s="92"/>
      <c r="AI133" s="92"/>
      <c r="AJ133" s="82"/>
      <c r="AK133" s="82"/>
      <c r="AL133" s="82"/>
      <c r="AM133" s="82"/>
      <c r="AN133" s="82"/>
      <c r="AO133" s="82"/>
      <c r="AP133" s="82"/>
      <c r="AQ133" s="82"/>
      <c r="AR133" s="82"/>
      <c r="AS133" s="82"/>
      <c r="AT133" s="82"/>
      <c r="AU133" s="82"/>
      <c r="AV133" s="75"/>
    </row>
    <row r="134" spans="1:48" s="74" customFormat="1">
      <c r="A134" s="409" t="s">
        <v>149</v>
      </c>
      <c r="B134" s="410"/>
      <c r="C134" s="410"/>
      <c r="D134" s="410"/>
      <c r="E134" s="410"/>
      <c r="F134" s="410"/>
      <c r="G134" s="410"/>
      <c r="H134" s="411"/>
      <c r="I134" s="240">
        <v>43985214.170000002</v>
      </c>
      <c r="J134" s="240">
        <f>I59+I49</f>
        <v>5186147.3911119998</v>
      </c>
      <c r="K134" s="239">
        <f t="shared" ref="K134:K135" si="11">+(J134/$N$4)*100</f>
        <v>41.741292058261386</v>
      </c>
      <c r="L134" s="241">
        <f>+M59+M49</f>
        <v>2583.8399999998501</v>
      </c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82"/>
      <c r="AE134" s="82"/>
      <c r="AF134" s="82"/>
      <c r="AG134" s="8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0"/>
    </row>
    <row r="135" spans="1:48" s="74" customFormat="1">
      <c r="A135" s="409" t="s">
        <v>150</v>
      </c>
      <c r="B135" s="410"/>
      <c r="C135" s="410"/>
      <c r="D135" s="410"/>
      <c r="E135" s="410"/>
      <c r="F135" s="410"/>
      <c r="G135" s="410"/>
      <c r="H135" s="411"/>
      <c r="I135" s="240">
        <f>+G84</f>
        <v>950000</v>
      </c>
      <c r="J135" s="240">
        <f>+I84</f>
        <v>758352.5172</v>
      </c>
      <c r="K135" s="239">
        <f t="shared" si="11"/>
        <v>6.1036857451858104</v>
      </c>
      <c r="L135" s="241">
        <f>+M84</f>
        <v>0</v>
      </c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82"/>
      <c r="AE135" s="82"/>
      <c r="AF135" s="82"/>
      <c r="AG135" s="8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0"/>
    </row>
    <row r="136" spans="1:48" s="74" customFormat="1" ht="13.5" thickBot="1">
      <c r="A136" s="406" t="s">
        <v>151</v>
      </c>
      <c r="B136" s="407"/>
      <c r="C136" s="407"/>
      <c r="D136" s="407"/>
      <c r="E136" s="407"/>
      <c r="F136" s="407"/>
      <c r="G136" s="407"/>
      <c r="H136" s="408"/>
      <c r="I136" s="243">
        <f>+I134+I135</f>
        <v>44935214.170000002</v>
      </c>
      <c r="J136" s="243">
        <f>+J134+J135</f>
        <v>5944499.9083119994</v>
      </c>
      <c r="K136" s="243">
        <f>+K134+K135</f>
        <v>47.844977803447193</v>
      </c>
      <c r="L136" s="243">
        <f>+L134+L135</f>
        <v>2583.8399999998501</v>
      </c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82"/>
      <c r="AE136" s="82"/>
      <c r="AF136" s="82"/>
      <c r="AG136" s="8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0"/>
    </row>
    <row r="137" spans="1:48" s="74" customFormat="1">
      <c r="A137" s="91"/>
      <c r="B137" s="91"/>
      <c r="C137" s="91"/>
      <c r="D137" s="91"/>
      <c r="E137" s="91"/>
      <c r="F137" s="91"/>
      <c r="G137" s="91"/>
      <c r="H137" s="91"/>
      <c r="I137" s="307"/>
      <c r="J137" s="307"/>
      <c r="K137" s="307"/>
      <c r="L137" s="307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82"/>
      <c r="AE137" s="82"/>
      <c r="AF137" s="82"/>
      <c r="AG137" s="8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0"/>
    </row>
    <row r="138" spans="1:48" s="74" customFormat="1">
      <c r="A138" s="107" t="str">
        <f>' Prilog 1'!A38</f>
        <v>Datum izvještaja: 30.06.2024</v>
      </c>
      <c r="B138"/>
      <c r="C138" s="91"/>
      <c r="D138" s="91"/>
      <c r="E138" s="91"/>
      <c r="F138" s="91"/>
      <c r="G138" s="91"/>
      <c r="H138" s="91"/>
      <c r="I138" s="91"/>
      <c r="J138" s="91"/>
      <c r="K138" s="92"/>
      <c r="L138" s="92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82"/>
      <c r="AE138" s="82"/>
      <c r="AF138" s="82"/>
      <c r="AG138" s="82"/>
      <c r="AH138" s="82"/>
      <c r="AI138" s="8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0"/>
    </row>
    <row r="139" spans="1:48">
      <c r="A139" s="127" t="s">
        <v>228</v>
      </c>
      <c r="B139"/>
      <c r="C139" s="91"/>
      <c r="D139" s="91"/>
      <c r="E139" s="91"/>
      <c r="F139" s="91"/>
      <c r="G139" s="91"/>
      <c r="H139" s="91"/>
      <c r="I139" s="91"/>
      <c r="J139" s="91"/>
      <c r="K139" s="107" t="s">
        <v>173</v>
      </c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T139" s="82"/>
      <c r="AU139" s="82"/>
      <c r="AV139" s="75"/>
    </row>
    <row r="140" spans="1:48">
      <c r="A140"/>
      <c r="B140"/>
      <c r="C140" s="91"/>
      <c r="D140" s="91"/>
      <c r="E140" s="91"/>
      <c r="F140" s="91"/>
      <c r="G140" s="91"/>
      <c r="H140" s="91"/>
      <c r="I140" s="91"/>
      <c r="J140" s="307"/>
      <c r="K140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T140" s="82"/>
      <c r="AU140" s="82"/>
      <c r="AV140" s="75"/>
    </row>
    <row r="141" spans="1:48">
      <c r="A141" s="107" t="str">
        <f>' Prilog 1'!A41</f>
        <v>Amra Mehanovic  dipl. oec</v>
      </c>
      <c r="B141"/>
      <c r="C141" s="91"/>
      <c r="D141" s="91"/>
      <c r="E141" s="91"/>
      <c r="F141" s="91"/>
      <c r="G141" s="91"/>
      <c r="H141" s="91"/>
      <c r="I141" s="91"/>
      <c r="J141" s="91"/>
      <c r="K141" s="107" t="s">
        <v>375</v>
      </c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82"/>
      <c r="AE141" s="82"/>
      <c r="AF141" s="82"/>
      <c r="AG141" s="82"/>
      <c r="AH141" s="82"/>
      <c r="AI141" s="82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75"/>
    </row>
    <row r="142" spans="1:48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82"/>
      <c r="AE142" s="82"/>
      <c r="AF142" s="82"/>
      <c r="AG142" s="82"/>
      <c r="AH142" s="82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2"/>
      <c r="AT142" s="82"/>
      <c r="AU142" s="82"/>
      <c r="AV142" s="75"/>
    </row>
    <row r="143" spans="1:48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75"/>
    </row>
    <row r="144" spans="1:48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75"/>
    </row>
    <row r="145" spans="1:48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T145" s="82"/>
      <c r="AU145" s="82"/>
      <c r="AV145" s="75"/>
    </row>
    <row r="146" spans="1:48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75"/>
    </row>
    <row r="147" spans="1:48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75"/>
    </row>
    <row r="148" spans="1:48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75"/>
    </row>
    <row r="149" spans="1:48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82"/>
      <c r="AO149" s="82"/>
      <c r="AP149" s="82"/>
      <c r="AQ149" s="82"/>
      <c r="AR149" s="82"/>
      <c r="AS149" s="82"/>
      <c r="AT149" s="82"/>
      <c r="AU149" s="82"/>
      <c r="AV149" s="75"/>
    </row>
    <row r="150" spans="1:48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82"/>
      <c r="AE150" s="82"/>
      <c r="AF150" s="82"/>
      <c r="AG150" s="82"/>
      <c r="AH150" s="82"/>
      <c r="AI150" s="82"/>
      <c r="AJ150" s="82"/>
      <c r="AK150" s="82"/>
      <c r="AL150" s="82"/>
      <c r="AM150" s="82"/>
      <c r="AN150" s="82"/>
      <c r="AO150" s="82"/>
      <c r="AP150" s="82"/>
      <c r="AQ150" s="82"/>
      <c r="AR150" s="82"/>
      <c r="AS150" s="82"/>
      <c r="AT150" s="82"/>
      <c r="AU150" s="82"/>
      <c r="AV150" s="75"/>
    </row>
    <row r="151" spans="1:48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82"/>
      <c r="AE151" s="82"/>
      <c r="AF151" s="82"/>
      <c r="AG151" s="82"/>
      <c r="AH151" s="82"/>
      <c r="AI151" s="82"/>
      <c r="AJ151" s="82"/>
      <c r="AK151" s="82"/>
      <c r="AL151" s="82"/>
      <c r="AM151" s="82"/>
      <c r="AN151" s="82"/>
      <c r="AO151" s="82"/>
      <c r="AP151" s="82"/>
      <c r="AQ151" s="82"/>
      <c r="AR151" s="82"/>
      <c r="AS151" s="82"/>
      <c r="AT151" s="82"/>
      <c r="AU151" s="82"/>
      <c r="AV151" s="75"/>
    </row>
    <row r="152" spans="1:48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  <c r="AN152" s="82"/>
      <c r="AO152" s="82"/>
      <c r="AP152" s="82"/>
      <c r="AQ152" s="82"/>
      <c r="AR152" s="82"/>
      <c r="AS152" s="82"/>
      <c r="AT152" s="82"/>
      <c r="AU152" s="82"/>
      <c r="AV152" s="75"/>
    </row>
    <row r="153" spans="1:48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75"/>
    </row>
    <row r="154" spans="1:48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T154" s="82"/>
      <c r="AU154" s="82"/>
      <c r="AV154" s="75"/>
    </row>
    <row r="155" spans="1:48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82"/>
      <c r="AE155" s="82"/>
      <c r="AF155" s="82"/>
      <c r="AG155" s="82"/>
      <c r="AH155" s="82"/>
      <c r="AI155" s="82"/>
      <c r="AJ155" s="82"/>
      <c r="AK155" s="82"/>
      <c r="AL155" s="82"/>
      <c r="AM155" s="82"/>
      <c r="AN155" s="82"/>
      <c r="AO155" s="82"/>
      <c r="AP155" s="82"/>
      <c r="AQ155" s="82"/>
      <c r="AR155" s="82"/>
      <c r="AS155" s="82"/>
      <c r="AT155" s="82"/>
      <c r="AU155" s="82"/>
      <c r="AV155" s="75"/>
    </row>
    <row r="156" spans="1:48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82"/>
      <c r="AE156" s="82"/>
      <c r="AF156" s="82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2"/>
      <c r="AR156" s="82"/>
      <c r="AS156" s="82"/>
      <c r="AT156" s="82"/>
      <c r="AU156" s="82"/>
      <c r="AV156" s="75"/>
    </row>
    <row r="157" spans="1:48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1"/>
      <c r="AD157" s="82"/>
      <c r="AE157" s="82"/>
      <c r="AF157" s="82"/>
      <c r="AG157" s="82"/>
      <c r="AH157" s="82"/>
      <c r="AI157" s="82"/>
      <c r="AJ157" s="82"/>
      <c r="AK157" s="82"/>
      <c r="AL157" s="82"/>
      <c r="AM157" s="82"/>
      <c r="AN157" s="82"/>
      <c r="AO157" s="82"/>
      <c r="AP157" s="82"/>
      <c r="AQ157" s="82"/>
      <c r="AR157" s="82"/>
      <c r="AS157" s="82"/>
      <c r="AT157" s="82"/>
      <c r="AU157" s="82"/>
      <c r="AV157" s="75"/>
    </row>
    <row r="158" spans="1:48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82"/>
      <c r="AE158" s="82"/>
      <c r="AF158" s="82"/>
      <c r="AG158" s="82"/>
      <c r="AH158" s="82"/>
      <c r="AI158" s="82"/>
      <c r="AJ158" s="82"/>
      <c r="AK158" s="82"/>
      <c r="AL158" s="82"/>
      <c r="AM158" s="82"/>
      <c r="AN158" s="82"/>
      <c r="AO158" s="82"/>
      <c r="AP158" s="82"/>
      <c r="AQ158" s="82"/>
      <c r="AR158" s="82"/>
      <c r="AS158" s="82"/>
      <c r="AT158" s="82"/>
      <c r="AU158" s="82"/>
      <c r="AV158" s="75"/>
    </row>
    <row r="159" spans="1:48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82"/>
      <c r="AE159" s="82"/>
      <c r="AF159" s="82"/>
      <c r="AG159" s="82"/>
      <c r="AH159" s="82"/>
      <c r="AI159" s="82"/>
      <c r="AJ159" s="82"/>
      <c r="AK159" s="82"/>
      <c r="AL159" s="82"/>
      <c r="AM159" s="82"/>
      <c r="AN159" s="82"/>
      <c r="AO159" s="82"/>
      <c r="AP159" s="82"/>
      <c r="AQ159" s="82"/>
      <c r="AR159" s="82"/>
      <c r="AS159" s="82"/>
      <c r="AT159" s="82"/>
      <c r="AU159" s="82"/>
      <c r="AV159" s="75"/>
    </row>
    <row r="160" spans="1:48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82"/>
      <c r="AE160" s="82"/>
      <c r="AF160" s="82"/>
      <c r="AG160" s="82"/>
      <c r="AH160" s="82"/>
      <c r="AI160" s="82"/>
      <c r="AJ160" s="82"/>
      <c r="AK160" s="82"/>
      <c r="AL160" s="82"/>
      <c r="AM160" s="82"/>
      <c r="AN160" s="82"/>
      <c r="AO160" s="82"/>
      <c r="AP160" s="82"/>
      <c r="AQ160" s="82"/>
      <c r="AR160" s="82"/>
      <c r="AS160" s="82"/>
      <c r="AT160" s="82"/>
      <c r="AU160" s="82"/>
      <c r="AV160" s="75"/>
    </row>
    <row r="161" spans="1:48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82"/>
      <c r="AE161" s="82"/>
      <c r="AF161" s="82"/>
      <c r="AG161" s="82"/>
      <c r="AH161" s="82"/>
      <c r="AI161" s="82"/>
      <c r="AJ161" s="82"/>
      <c r="AK161" s="82"/>
      <c r="AL161" s="82"/>
      <c r="AM161" s="82"/>
      <c r="AN161" s="82"/>
      <c r="AO161" s="82"/>
      <c r="AP161" s="82"/>
      <c r="AQ161" s="82"/>
      <c r="AR161" s="82"/>
      <c r="AS161" s="82"/>
      <c r="AT161" s="82"/>
      <c r="AU161" s="82"/>
      <c r="AV161" s="75"/>
    </row>
    <row r="162" spans="1:48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82"/>
      <c r="AE162" s="82"/>
      <c r="AF162" s="82"/>
      <c r="AG162" s="82"/>
      <c r="AH162" s="82"/>
      <c r="AI162" s="82"/>
      <c r="AJ162" s="82"/>
      <c r="AK162" s="82"/>
      <c r="AL162" s="82"/>
      <c r="AM162" s="82"/>
      <c r="AN162" s="82"/>
      <c r="AO162" s="82"/>
      <c r="AP162" s="82"/>
      <c r="AQ162" s="82"/>
      <c r="AR162" s="82"/>
      <c r="AS162" s="82"/>
      <c r="AT162" s="82"/>
      <c r="AU162" s="82"/>
      <c r="AV162" s="75"/>
    </row>
    <row r="163" spans="1:48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82"/>
      <c r="AE163" s="82"/>
      <c r="AF163" s="82"/>
      <c r="AG163" s="82"/>
      <c r="AH163" s="82"/>
      <c r="AI163" s="82"/>
      <c r="AJ163" s="82"/>
      <c r="AK163" s="82"/>
      <c r="AL163" s="82"/>
      <c r="AM163" s="82"/>
      <c r="AN163" s="82"/>
      <c r="AO163" s="82"/>
      <c r="AP163" s="82"/>
      <c r="AQ163" s="82"/>
      <c r="AR163" s="82"/>
      <c r="AS163" s="82"/>
      <c r="AT163" s="82"/>
      <c r="AU163" s="82"/>
      <c r="AV163" s="75"/>
    </row>
    <row r="164" spans="1:48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82"/>
      <c r="AE164" s="82"/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/>
      <c r="AQ164" s="82"/>
      <c r="AR164" s="82"/>
      <c r="AS164" s="82"/>
      <c r="AT164" s="82"/>
      <c r="AU164" s="82"/>
      <c r="AV164" s="75"/>
    </row>
    <row r="165" spans="1:48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82"/>
      <c r="AS165" s="82"/>
      <c r="AT165" s="82"/>
      <c r="AU165" s="82"/>
      <c r="AV165" s="75"/>
    </row>
    <row r="166" spans="1:48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75"/>
    </row>
    <row r="167" spans="1:48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82"/>
      <c r="AE167" s="82"/>
      <c r="AF167" s="82"/>
      <c r="AG167" s="82"/>
      <c r="AH167" s="82"/>
      <c r="AI167" s="82"/>
      <c r="AJ167" s="82"/>
      <c r="AK167" s="82"/>
      <c r="AL167" s="82"/>
      <c r="AM167" s="82"/>
      <c r="AN167" s="82"/>
      <c r="AO167" s="82"/>
      <c r="AP167" s="82"/>
      <c r="AQ167" s="82"/>
      <c r="AR167" s="82"/>
      <c r="AS167" s="82"/>
      <c r="AT167" s="82"/>
      <c r="AU167" s="82"/>
      <c r="AV167" s="75"/>
    </row>
    <row r="168" spans="1:48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82"/>
      <c r="AE168" s="82"/>
      <c r="AF168" s="82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/>
      <c r="AQ168" s="82"/>
      <c r="AR168" s="82"/>
      <c r="AS168" s="82"/>
      <c r="AT168" s="82"/>
      <c r="AU168" s="82"/>
      <c r="AV168" s="75"/>
    </row>
    <row r="169" spans="1:48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2"/>
      <c r="AR169" s="82"/>
      <c r="AS169" s="82"/>
      <c r="AT169" s="82"/>
      <c r="AU169" s="82"/>
      <c r="AV169" s="75"/>
    </row>
    <row r="170" spans="1:48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2"/>
      <c r="AR170" s="82"/>
      <c r="AS170" s="82"/>
      <c r="AT170" s="82"/>
      <c r="AU170" s="82"/>
      <c r="AV170" s="75"/>
    </row>
    <row r="171" spans="1:48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2"/>
      <c r="AR171" s="82"/>
      <c r="AS171" s="82"/>
      <c r="AT171" s="82"/>
      <c r="AU171" s="82"/>
      <c r="AV171" s="75"/>
    </row>
    <row r="172" spans="1:48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2"/>
      <c r="AR172" s="82"/>
      <c r="AS172" s="82"/>
      <c r="AT172" s="82"/>
      <c r="AU172" s="82"/>
      <c r="AV172" s="75"/>
    </row>
    <row r="173" spans="1:48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2"/>
      <c r="AR173" s="82"/>
      <c r="AS173" s="82"/>
      <c r="AT173" s="82"/>
      <c r="AU173" s="82"/>
      <c r="AV173" s="75"/>
    </row>
    <row r="174" spans="1:48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2"/>
      <c r="AR174" s="82"/>
      <c r="AS174" s="82"/>
      <c r="AT174" s="82"/>
      <c r="AU174" s="82"/>
      <c r="AV174" s="75"/>
    </row>
    <row r="175" spans="1:48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2"/>
      <c r="AR175" s="82"/>
      <c r="AS175" s="82"/>
      <c r="AT175" s="82"/>
      <c r="AU175" s="82"/>
      <c r="AV175" s="75"/>
    </row>
    <row r="176" spans="1:48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2"/>
      <c r="AR176" s="82"/>
      <c r="AS176" s="82"/>
      <c r="AT176" s="82"/>
      <c r="AU176" s="82"/>
      <c r="AV176" s="75"/>
    </row>
    <row r="177" spans="1:48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2"/>
      <c r="AR177" s="82"/>
      <c r="AS177" s="82"/>
      <c r="AT177" s="82"/>
      <c r="AU177" s="82"/>
      <c r="AV177" s="75"/>
    </row>
    <row r="178" spans="1:48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2"/>
      <c r="AR178" s="82"/>
      <c r="AS178" s="82"/>
      <c r="AT178" s="82"/>
      <c r="AU178" s="82"/>
      <c r="AV178" s="75"/>
    </row>
    <row r="179" spans="1:48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82"/>
      <c r="AE179" s="82"/>
      <c r="AF179" s="82"/>
      <c r="AG179" s="82"/>
      <c r="AH179" s="82"/>
      <c r="AI179" s="82"/>
      <c r="AJ179" s="82"/>
      <c r="AK179" s="82"/>
      <c r="AL179" s="82"/>
      <c r="AM179" s="82"/>
      <c r="AN179" s="82"/>
      <c r="AO179" s="82"/>
      <c r="AP179" s="82"/>
      <c r="AQ179" s="82"/>
      <c r="AR179" s="82"/>
      <c r="AS179" s="82"/>
      <c r="AT179" s="82"/>
      <c r="AU179" s="82"/>
      <c r="AV179" s="75"/>
    </row>
    <row r="180" spans="1:48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  <c r="AC180" s="91"/>
      <c r="AD180" s="82"/>
      <c r="AE180" s="82"/>
      <c r="AF180" s="82"/>
      <c r="AG180" s="82"/>
      <c r="AH180" s="82"/>
      <c r="AI180" s="82"/>
      <c r="AJ180" s="82"/>
      <c r="AK180" s="82"/>
      <c r="AL180" s="82"/>
      <c r="AM180" s="82"/>
      <c r="AN180" s="82"/>
      <c r="AO180" s="82"/>
      <c r="AP180" s="82"/>
      <c r="AQ180" s="82"/>
      <c r="AR180" s="82"/>
      <c r="AS180" s="82"/>
      <c r="AT180" s="82"/>
      <c r="AU180" s="82"/>
      <c r="AV180" s="75"/>
    </row>
    <row r="181" spans="1:48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82"/>
      <c r="AE181" s="82"/>
      <c r="AF181" s="82"/>
      <c r="AG181" s="82"/>
      <c r="AH181" s="82"/>
      <c r="AI181" s="82"/>
      <c r="AJ181" s="82"/>
      <c r="AK181" s="82"/>
      <c r="AL181" s="82"/>
      <c r="AM181" s="82"/>
      <c r="AN181" s="82"/>
      <c r="AO181" s="82"/>
      <c r="AP181" s="82"/>
      <c r="AQ181" s="82"/>
      <c r="AR181" s="82"/>
      <c r="AS181" s="82"/>
      <c r="AT181" s="82"/>
      <c r="AU181" s="82"/>
      <c r="AV181" s="75"/>
    </row>
    <row r="182" spans="1:48">
      <c r="A182" s="91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  <c r="AC182" s="91"/>
      <c r="AD182" s="82"/>
      <c r="AE182" s="82"/>
      <c r="AF182" s="82"/>
      <c r="AG182" s="82"/>
      <c r="AH182" s="82"/>
      <c r="AI182" s="82"/>
      <c r="AJ182" s="82"/>
      <c r="AK182" s="82"/>
      <c r="AL182" s="82"/>
      <c r="AM182" s="82"/>
      <c r="AN182" s="82"/>
      <c r="AO182" s="82"/>
      <c r="AP182" s="82"/>
      <c r="AQ182" s="82"/>
      <c r="AR182" s="82"/>
      <c r="AS182" s="82"/>
      <c r="AT182" s="82"/>
      <c r="AU182" s="82"/>
      <c r="AV182" s="75"/>
    </row>
    <row r="183" spans="1:48">
      <c r="A183" s="91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82"/>
      <c r="AE183" s="82"/>
      <c r="AF183" s="82"/>
      <c r="AG183" s="82"/>
      <c r="AH183" s="82"/>
      <c r="AI183" s="82"/>
      <c r="AJ183" s="82"/>
      <c r="AK183" s="82"/>
      <c r="AL183" s="82"/>
      <c r="AM183" s="82"/>
      <c r="AN183" s="82"/>
      <c r="AO183" s="82"/>
      <c r="AP183" s="82"/>
      <c r="AQ183" s="82"/>
      <c r="AR183" s="82"/>
      <c r="AS183" s="82"/>
      <c r="AT183" s="82"/>
      <c r="AU183" s="82"/>
      <c r="AV183" s="75"/>
    </row>
    <row r="184" spans="1:48">
      <c r="A184" s="91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  <c r="AC184" s="91"/>
      <c r="AD184" s="82"/>
      <c r="AE184" s="82"/>
      <c r="AF184" s="82"/>
      <c r="AG184" s="82"/>
      <c r="AH184" s="82"/>
      <c r="AI184" s="82"/>
      <c r="AJ184" s="82"/>
      <c r="AK184" s="82"/>
      <c r="AL184" s="82"/>
      <c r="AM184" s="82"/>
      <c r="AN184" s="82"/>
      <c r="AO184" s="82"/>
      <c r="AP184" s="82"/>
      <c r="AQ184" s="82"/>
      <c r="AR184" s="82"/>
      <c r="AS184" s="82"/>
      <c r="AT184" s="82"/>
      <c r="AU184" s="82"/>
      <c r="AV184" s="75"/>
    </row>
    <row r="185" spans="1:48">
      <c r="A185" s="91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82"/>
      <c r="AE185" s="82"/>
      <c r="AF185" s="82"/>
      <c r="AG185" s="82"/>
      <c r="AH185" s="82"/>
      <c r="AI185" s="82"/>
      <c r="AJ185" s="82"/>
      <c r="AK185" s="82"/>
      <c r="AL185" s="82"/>
      <c r="AM185" s="82"/>
      <c r="AN185" s="82"/>
      <c r="AO185" s="82"/>
      <c r="AP185" s="82"/>
      <c r="AQ185" s="82"/>
      <c r="AR185" s="82"/>
      <c r="AS185" s="82"/>
      <c r="AT185" s="82"/>
      <c r="AU185" s="82"/>
      <c r="AV185" s="75"/>
    </row>
    <row r="186" spans="1:48">
      <c r="A186" s="91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82"/>
      <c r="AR186" s="82"/>
      <c r="AS186" s="82"/>
      <c r="AT186" s="82"/>
      <c r="AU186" s="82"/>
      <c r="AV186" s="75"/>
    </row>
    <row r="187" spans="1:48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  <c r="AC187" s="91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82"/>
      <c r="AR187" s="82"/>
      <c r="AS187" s="82"/>
      <c r="AT187" s="82"/>
      <c r="AU187" s="82"/>
      <c r="AV187" s="75"/>
    </row>
    <row r="188" spans="1:48">
      <c r="A188" s="91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82"/>
      <c r="AR188" s="82"/>
      <c r="AS188" s="82"/>
      <c r="AT188" s="82"/>
      <c r="AU188" s="82"/>
      <c r="AV188" s="75"/>
    </row>
    <row r="189" spans="1:48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82"/>
      <c r="AR189" s="82"/>
      <c r="AS189" s="82"/>
      <c r="AT189" s="82"/>
      <c r="AU189" s="82"/>
      <c r="AV189" s="75"/>
    </row>
    <row r="190" spans="1:48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82"/>
      <c r="AT190" s="82"/>
      <c r="AU190" s="82"/>
      <c r="AV190" s="75"/>
    </row>
    <row r="191" spans="1:48">
      <c r="A191" s="91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82"/>
      <c r="AR191" s="82"/>
      <c r="AS191" s="82"/>
      <c r="AT191" s="82"/>
      <c r="AU191" s="82"/>
      <c r="AV191" s="75"/>
    </row>
    <row r="192" spans="1:48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82"/>
      <c r="AE192" s="82"/>
      <c r="AF192" s="82"/>
      <c r="AG192" s="82"/>
      <c r="AH192" s="82"/>
      <c r="AI192" s="82"/>
      <c r="AJ192" s="82"/>
      <c r="AK192" s="82"/>
      <c r="AL192" s="82"/>
      <c r="AM192" s="82"/>
      <c r="AN192" s="82"/>
      <c r="AO192" s="82"/>
      <c r="AP192" s="82"/>
      <c r="AQ192" s="82"/>
      <c r="AR192" s="82"/>
      <c r="AS192" s="82"/>
      <c r="AT192" s="82"/>
      <c r="AU192" s="82"/>
      <c r="AV192" s="75"/>
    </row>
    <row r="193" spans="1:48">
      <c r="A193" s="91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82"/>
      <c r="AE193" s="82"/>
      <c r="AF193" s="82"/>
      <c r="AG193" s="82"/>
      <c r="AH193" s="82"/>
      <c r="AI193" s="82"/>
      <c r="AJ193" s="82"/>
      <c r="AK193" s="82"/>
      <c r="AL193" s="82"/>
      <c r="AM193" s="82"/>
      <c r="AN193" s="82"/>
      <c r="AO193" s="82"/>
      <c r="AP193" s="82"/>
      <c r="AQ193" s="82"/>
      <c r="AR193" s="82"/>
      <c r="AS193" s="82"/>
      <c r="AT193" s="82"/>
      <c r="AU193" s="82"/>
      <c r="AV193" s="75"/>
    </row>
    <row r="194" spans="1:48">
      <c r="A194" s="91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82"/>
      <c r="AE194" s="82"/>
      <c r="AF194" s="82"/>
      <c r="AG194" s="82"/>
      <c r="AH194" s="82"/>
      <c r="AI194" s="82"/>
      <c r="AJ194" s="82"/>
      <c r="AK194" s="82"/>
      <c r="AL194" s="82"/>
      <c r="AM194" s="82"/>
      <c r="AN194" s="82"/>
      <c r="AO194" s="82"/>
      <c r="AP194" s="82"/>
      <c r="AQ194" s="82"/>
      <c r="AR194" s="82"/>
      <c r="AS194" s="82"/>
      <c r="AT194" s="82"/>
      <c r="AU194" s="82"/>
      <c r="AV194" s="75"/>
    </row>
    <row r="195" spans="1:48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91"/>
      <c r="AC195" s="91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82"/>
      <c r="AR195" s="82"/>
      <c r="AS195" s="82"/>
      <c r="AT195" s="82"/>
      <c r="AU195" s="82"/>
      <c r="AV195" s="75"/>
    </row>
    <row r="196" spans="1:48">
      <c r="A196" s="9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82"/>
      <c r="AE196" s="82"/>
      <c r="AF196" s="82"/>
      <c r="AG196" s="82"/>
      <c r="AH196" s="82"/>
      <c r="AI196" s="82"/>
      <c r="AJ196" s="82"/>
      <c r="AK196" s="82"/>
      <c r="AL196" s="82"/>
      <c r="AM196" s="82"/>
      <c r="AN196" s="82"/>
      <c r="AO196" s="82"/>
      <c r="AP196" s="82"/>
      <c r="AQ196" s="82"/>
      <c r="AR196" s="82"/>
      <c r="AS196" s="82"/>
      <c r="AT196" s="82"/>
      <c r="AU196" s="82"/>
      <c r="AV196" s="75"/>
    </row>
    <row r="197" spans="1:48">
      <c r="A197" s="91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82"/>
      <c r="AE197" s="82"/>
      <c r="AF197" s="82"/>
      <c r="AG197" s="82"/>
      <c r="AH197" s="82"/>
      <c r="AI197" s="82"/>
      <c r="AJ197" s="82"/>
      <c r="AK197" s="82"/>
      <c r="AL197" s="82"/>
      <c r="AM197" s="82"/>
      <c r="AN197" s="82"/>
      <c r="AO197" s="82"/>
      <c r="AP197" s="82"/>
      <c r="AQ197" s="82"/>
      <c r="AR197" s="82"/>
      <c r="AS197" s="82"/>
      <c r="AT197" s="82"/>
      <c r="AU197" s="82"/>
      <c r="AV197" s="75"/>
    </row>
    <row r="198" spans="1:48">
      <c r="A198" s="91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82"/>
      <c r="AE198" s="82"/>
      <c r="AF198" s="82"/>
      <c r="AG198" s="82"/>
      <c r="AH198" s="82"/>
      <c r="AI198" s="82"/>
      <c r="AJ198" s="82"/>
      <c r="AK198" s="82"/>
      <c r="AL198" s="82"/>
      <c r="AM198" s="82"/>
      <c r="AN198" s="82"/>
      <c r="AO198" s="82"/>
      <c r="AP198" s="82"/>
      <c r="AQ198" s="82"/>
      <c r="AR198" s="82"/>
      <c r="AS198" s="82"/>
      <c r="AT198" s="82"/>
      <c r="AU198" s="82"/>
      <c r="AV198" s="75"/>
    </row>
    <row r="199" spans="1:48">
      <c r="A199" s="91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82"/>
      <c r="AE199" s="82"/>
      <c r="AF199" s="82"/>
      <c r="AG199" s="82"/>
      <c r="AH199" s="82"/>
      <c r="AI199" s="82"/>
      <c r="AJ199" s="82"/>
      <c r="AK199" s="82"/>
      <c r="AL199" s="82"/>
      <c r="AM199" s="82"/>
      <c r="AN199" s="82"/>
      <c r="AO199" s="82"/>
      <c r="AP199" s="82"/>
      <c r="AQ199" s="82"/>
      <c r="AR199" s="82"/>
      <c r="AS199" s="82"/>
      <c r="AT199" s="82"/>
      <c r="AU199" s="82"/>
      <c r="AV199" s="75"/>
    </row>
    <row r="200" spans="1:48">
      <c r="A200" s="91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2"/>
      <c r="AO200" s="82"/>
      <c r="AP200" s="82"/>
      <c r="AQ200" s="82"/>
      <c r="AR200" s="82"/>
      <c r="AS200" s="82"/>
      <c r="AT200" s="82"/>
      <c r="AU200" s="82"/>
      <c r="AV200" s="75"/>
    </row>
    <row r="201" spans="1:48">
      <c r="A201" s="91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82"/>
      <c r="AE201" s="82"/>
      <c r="AF201" s="82"/>
      <c r="AG201" s="82"/>
      <c r="AH201" s="82"/>
      <c r="AI201" s="82"/>
      <c r="AJ201" s="82"/>
      <c r="AK201" s="82"/>
      <c r="AL201" s="82"/>
      <c r="AM201" s="82"/>
      <c r="AN201" s="82"/>
      <c r="AO201" s="82"/>
      <c r="AP201" s="82"/>
      <c r="AQ201" s="82"/>
      <c r="AR201" s="82"/>
      <c r="AS201" s="82"/>
      <c r="AT201" s="82"/>
      <c r="AU201" s="82"/>
      <c r="AV201" s="75"/>
    </row>
    <row r="202" spans="1:48">
      <c r="A202" s="91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1"/>
      <c r="AD202" s="82"/>
      <c r="AE202" s="82"/>
      <c r="AF202" s="82"/>
      <c r="AG202" s="82"/>
      <c r="AH202" s="82"/>
      <c r="AI202" s="82"/>
      <c r="AJ202" s="82"/>
      <c r="AK202" s="82"/>
      <c r="AL202" s="82"/>
      <c r="AM202" s="82"/>
      <c r="AN202" s="82"/>
      <c r="AO202" s="82"/>
      <c r="AP202" s="82"/>
      <c r="AQ202" s="82"/>
      <c r="AR202" s="82"/>
      <c r="AS202" s="82"/>
      <c r="AT202" s="82"/>
      <c r="AU202" s="82"/>
      <c r="AV202" s="75"/>
    </row>
    <row r="203" spans="1:48">
      <c r="A203" s="91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82"/>
      <c r="AE203" s="82"/>
      <c r="AF203" s="82"/>
      <c r="AG203" s="82"/>
      <c r="AH203" s="82"/>
      <c r="AI203" s="82"/>
      <c r="AJ203" s="82"/>
      <c r="AK203" s="82"/>
      <c r="AL203" s="82"/>
      <c r="AM203" s="82"/>
      <c r="AN203" s="82"/>
      <c r="AO203" s="82"/>
      <c r="AP203" s="82"/>
      <c r="AQ203" s="82"/>
      <c r="AR203" s="82"/>
      <c r="AS203" s="82"/>
      <c r="AT203" s="82"/>
      <c r="AU203" s="82"/>
      <c r="AV203" s="75"/>
    </row>
    <row r="204" spans="1:48">
      <c r="A204" s="91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1"/>
      <c r="AD204" s="82"/>
      <c r="AE204" s="82"/>
      <c r="AF204" s="82"/>
      <c r="AG204" s="82"/>
      <c r="AH204" s="82"/>
      <c r="AI204" s="82"/>
      <c r="AJ204" s="82"/>
      <c r="AK204" s="82"/>
      <c r="AL204" s="82"/>
      <c r="AM204" s="82"/>
      <c r="AN204" s="82"/>
      <c r="AO204" s="82"/>
      <c r="AP204" s="82"/>
      <c r="AQ204" s="82"/>
      <c r="AR204" s="82"/>
      <c r="AS204" s="82"/>
      <c r="AT204" s="82"/>
      <c r="AU204" s="82"/>
      <c r="AV204" s="75"/>
    </row>
    <row r="205" spans="1:48">
      <c r="A205" s="91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  <c r="AB205" s="91"/>
      <c r="AC205" s="91"/>
      <c r="AD205" s="82"/>
      <c r="AE205" s="82"/>
      <c r="AF205" s="82"/>
      <c r="AG205" s="82"/>
      <c r="AH205" s="82"/>
      <c r="AI205" s="82"/>
      <c r="AJ205" s="82"/>
      <c r="AK205" s="82"/>
      <c r="AL205" s="82"/>
      <c r="AM205" s="82"/>
      <c r="AN205" s="82"/>
      <c r="AO205" s="82"/>
      <c r="AP205" s="82"/>
      <c r="AQ205" s="82"/>
      <c r="AR205" s="82"/>
      <c r="AS205" s="82"/>
      <c r="AT205" s="82"/>
      <c r="AU205" s="82"/>
      <c r="AV205" s="75"/>
    </row>
    <row r="206" spans="1:48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1"/>
      <c r="AD206" s="82"/>
      <c r="AE206" s="82"/>
      <c r="AF206" s="82"/>
      <c r="AG206" s="82"/>
      <c r="AH206" s="82"/>
      <c r="AI206" s="82"/>
      <c r="AJ206" s="82"/>
      <c r="AK206" s="82"/>
      <c r="AL206" s="82"/>
      <c r="AM206" s="82"/>
      <c r="AN206" s="82"/>
      <c r="AO206" s="82"/>
      <c r="AP206" s="82"/>
      <c r="AQ206" s="82"/>
      <c r="AR206" s="82"/>
      <c r="AS206" s="82"/>
      <c r="AT206" s="82"/>
      <c r="AU206" s="82"/>
      <c r="AV206" s="75"/>
    </row>
    <row r="207" spans="1:48">
      <c r="A207" s="91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  <c r="AC207" s="91"/>
      <c r="AD207" s="82"/>
      <c r="AE207" s="82"/>
      <c r="AF207" s="82"/>
      <c r="AG207" s="82"/>
      <c r="AH207" s="82"/>
      <c r="AI207" s="82"/>
      <c r="AJ207" s="82"/>
      <c r="AK207" s="82"/>
      <c r="AL207" s="82"/>
      <c r="AM207" s="82"/>
      <c r="AN207" s="82"/>
      <c r="AO207" s="82"/>
      <c r="AP207" s="82"/>
      <c r="AQ207" s="82"/>
      <c r="AR207" s="82"/>
      <c r="AS207" s="82"/>
      <c r="AT207" s="82"/>
      <c r="AU207" s="82"/>
      <c r="AV207" s="75"/>
    </row>
    <row r="208" spans="1:48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  <c r="AA208" s="91"/>
      <c r="AB208" s="91"/>
      <c r="AC208" s="91"/>
      <c r="AD208" s="82"/>
      <c r="AE208" s="82"/>
      <c r="AF208" s="82"/>
      <c r="AG208" s="82"/>
      <c r="AH208" s="82"/>
      <c r="AI208" s="82"/>
      <c r="AJ208" s="82"/>
      <c r="AK208" s="82"/>
      <c r="AL208" s="82"/>
      <c r="AM208" s="82"/>
      <c r="AN208" s="82"/>
      <c r="AO208" s="82"/>
      <c r="AP208" s="82"/>
      <c r="AQ208" s="82"/>
      <c r="AR208" s="82"/>
      <c r="AS208" s="82"/>
      <c r="AT208" s="82"/>
      <c r="AU208" s="82"/>
      <c r="AV208" s="75"/>
    </row>
    <row r="209" spans="1:48">
      <c r="A209" s="91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  <c r="AA209" s="91"/>
      <c r="AB209" s="91"/>
      <c r="AC209" s="91"/>
      <c r="AD209" s="82"/>
      <c r="AE209" s="82"/>
      <c r="AF209" s="82"/>
      <c r="AG209" s="82"/>
      <c r="AH209" s="82"/>
      <c r="AI209" s="82"/>
      <c r="AJ209" s="82"/>
      <c r="AK209" s="82"/>
      <c r="AL209" s="82"/>
      <c r="AM209" s="82"/>
      <c r="AN209" s="82"/>
      <c r="AO209" s="82"/>
      <c r="AP209" s="82"/>
      <c r="AQ209" s="82"/>
      <c r="AR209" s="82"/>
      <c r="AS209" s="82"/>
      <c r="AT209" s="82"/>
      <c r="AU209" s="82"/>
      <c r="AV209" s="75"/>
    </row>
    <row r="210" spans="1:48">
      <c r="A210" s="91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  <c r="AC210" s="91"/>
      <c r="AD210" s="82"/>
      <c r="AE210" s="82"/>
      <c r="AF210" s="82"/>
      <c r="AG210" s="82"/>
      <c r="AH210" s="82"/>
      <c r="AI210" s="82"/>
      <c r="AJ210" s="82"/>
      <c r="AK210" s="82"/>
      <c r="AL210" s="82"/>
      <c r="AM210" s="82"/>
      <c r="AN210" s="82"/>
      <c r="AO210" s="82"/>
      <c r="AP210" s="82"/>
      <c r="AQ210" s="82"/>
      <c r="AR210" s="82"/>
      <c r="AS210" s="82"/>
      <c r="AT210" s="82"/>
      <c r="AU210" s="82"/>
      <c r="AV210" s="75"/>
    </row>
    <row r="211" spans="1:48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  <c r="AA211" s="91"/>
      <c r="AB211" s="91"/>
      <c r="AC211" s="91"/>
      <c r="AD211" s="82"/>
      <c r="AE211" s="82"/>
      <c r="AF211" s="82"/>
      <c r="AG211" s="82"/>
      <c r="AH211" s="82"/>
      <c r="AI211" s="82"/>
      <c r="AJ211" s="82"/>
      <c r="AK211" s="82"/>
      <c r="AL211" s="82"/>
      <c r="AM211" s="82"/>
      <c r="AN211" s="82"/>
      <c r="AO211" s="82"/>
      <c r="AP211" s="82"/>
      <c r="AQ211" s="82"/>
      <c r="AR211" s="82"/>
      <c r="AS211" s="82"/>
      <c r="AT211" s="82"/>
      <c r="AU211" s="82"/>
      <c r="AV211" s="75"/>
    </row>
    <row r="212" spans="1:48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  <c r="AA212" s="91"/>
      <c r="AB212" s="91"/>
      <c r="AC212" s="91"/>
      <c r="AD212" s="82"/>
      <c r="AE212" s="82"/>
      <c r="AF212" s="82"/>
      <c r="AG212" s="82"/>
      <c r="AH212" s="82"/>
      <c r="AI212" s="82"/>
      <c r="AJ212" s="82"/>
      <c r="AK212" s="82"/>
      <c r="AL212" s="82"/>
      <c r="AM212" s="82"/>
      <c r="AN212" s="82"/>
      <c r="AO212" s="82"/>
      <c r="AP212" s="82"/>
      <c r="AQ212" s="82"/>
      <c r="AR212" s="82"/>
      <c r="AS212" s="82"/>
      <c r="AT212" s="82"/>
      <c r="AU212" s="82"/>
      <c r="AV212" s="75"/>
    </row>
    <row r="213" spans="1:48">
      <c r="A213" s="91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  <c r="AA213" s="91"/>
      <c r="AB213" s="91"/>
      <c r="AC213" s="91"/>
      <c r="AD213" s="82"/>
      <c r="AE213" s="82"/>
      <c r="AF213" s="82"/>
      <c r="AG213" s="82"/>
      <c r="AH213" s="82"/>
      <c r="AI213" s="82"/>
      <c r="AJ213" s="82"/>
      <c r="AK213" s="82"/>
      <c r="AL213" s="82"/>
      <c r="AM213" s="82"/>
      <c r="AN213" s="82"/>
      <c r="AO213" s="82"/>
      <c r="AP213" s="82"/>
      <c r="AQ213" s="82"/>
      <c r="AR213" s="82"/>
      <c r="AS213" s="82"/>
      <c r="AT213" s="82"/>
      <c r="AU213" s="82"/>
      <c r="AV213" s="75"/>
    </row>
    <row r="214" spans="1:48">
      <c r="A214" s="91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  <c r="AA214" s="91"/>
      <c r="AB214" s="91"/>
      <c r="AC214" s="91"/>
      <c r="AD214" s="82"/>
      <c r="AE214" s="82"/>
      <c r="AF214" s="82"/>
      <c r="AG214" s="82"/>
      <c r="AH214" s="82"/>
      <c r="AI214" s="82"/>
      <c r="AJ214" s="82"/>
      <c r="AK214" s="82"/>
      <c r="AL214" s="82"/>
      <c r="AM214" s="82"/>
      <c r="AN214" s="82"/>
      <c r="AO214" s="82"/>
      <c r="AP214" s="82"/>
      <c r="AQ214" s="82"/>
      <c r="AR214" s="82"/>
      <c r="AS214" s="82"/>
      <c r="AT214" s="82"/>
      <c r="AU214" s="82"/>
      <c r="AV214" s="75"/>
    </row>
    <row r="215" spans="1:48">
      <c r="A215" s="91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  <c r="AA215" s="91"/>
      <c r="AB215" s="91"/>
      <c r="AC215" s="91"/>
      <c r="AD215" s="82"/>
      <c r="AE215" s="82"/>
      <c r="AF215" s="82"/>
      <c r="AG215" s="82"/>
      <c r="AH215" s="82"/>
      <c r="AI215" s="82"/>
      <c r="AJ215" s="82"/>
      <c r="AK215" s="82"/>
      <c r="AL215" s="82"/>
      <c r="AM215" s="82"/>
      <c r="AN215" s="82"/>
      <c r="AO215" s="82"/>
      <c r="AP215" s="82"/>
      <c r="AQ215" s="82"/>
      <c r="AR215" s="82"/>
      <c r="AS215" s="82"/>
      <c r="AT215" s="82"/>
      <c r="AU215" s="82"/>
      <c r="AV215" s="75"/>
    </row>
    <row r="216" spans="1:48">
      <c r="A216" s="91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  <c r="AA216" s="91"/>
      <c r="AB216" s="91"/>
      <c r="AC216" s="91"/>
      <c r="AD216" s="82"/>
      <c r="AE216" s="82"/>
      <c r="AF216" s="82"/>
      <c r="AG216" s="82"/>
      <c r="AH216" s="82"/>
      <c r="AI216" s="82"/>
      <c r="AJ216" s="82"/>
      <c r="AK216" s="82"/>
      <c r="AL216" s="82"/>
      <c r="AM216" s="82"/>
      <c r="AN216" s="82"/>
      <c r="AO216" s="82"/>
      <c r="AP216" s="82"/>
      <c r="AQ216" s="82"/>
      <c r="AR216" s="82"/>
      <c r="AS216" s="82"/>
      <c r="AT216" s="82"/>
      <c r="AU216" s="82"/>
      <c r="AV216" s="75"/>
    </row>
    <row r="217" spans="1:48">
      <c r="A217" s="91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  <c r="AA217" s="91"/>
      <c r="AB217" s="91"/>
      <c r="AC217" s="91"/>
      <c r="AD217" s="82"/>
      <c r="AE217" s="82"/>
      <c r="AF217" s="82"/>
      <c r="AG217" s="82"/>
      <c r="AH217" s="82"/>
      <c r="AI217" s="82"/>
      <c r="AJ217" s="82"/>
      <c r="AK217" s="82"/>
      <c r="AL217" s="82"/>
      <c r="AM217" s="82"/>
      <c r="AN217" s="82"/>
      <c r="AO217" s="82"/>
      <c r="AP217" s="82"/>
      <c r="AQ217" s="82"/>
      <c r="AR217" s="82"/>
      <c r="AS217" s="82"/>
      <c r="AT217" s="82"/>
      <c r="AU217" s="82"/>
      <c r="AV217" s="75"/>
    </row>
    <row r="218" spans="1:48">
      <c r="A218" s="91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  <c r="AA218" s="91"/>
      <c r="AB218" s="91"/>
      <c r="AC218" s="91"/>
      <c r="AD218" s="82"/>
      <c r="AE218" s="82"/>
      <c r="AF218" s="82"/>
      <c r="AG218" s="82"/>
      <c r="AH218" s="82"/>
      <c r="AI218" s="82"/>
      <c r="AJ218" s="82"/>
      <c r="AK218" s="82"/>
      <c r="AL218" s="82"/>
      <c r="AM218" s="82"/>
      <c r="AN218" s="82"/>
      <c r="AO218" s="82"/>
      <c r="AP218" s="82"/>
      <c r="AQ218" s="82"/>
      <c r="AR218" s="82"/>
      <c r="AS218" s="82"/>
      <c r="AT218" s="82"/>
      <c r="AU218" s="82"/>
      <c r="AV218" s="75"/>
    </row>
    <row r="219" spans="1:48">
      <c r="A219" s="91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  <c r="AA219" s="91"/>
      <c r="AB219" s="91"/>
      <c r="AC219" s="91"/>
      <c r="AD219" s="82"/>
      <c r="AE219" s="82"/>
      <c r="AF219" s="82"/>
      <c r="AG219" s="82"/>
      <c r="AH219" s="82"/>
      <c r="AI219" s="82"/>
      <c r="AJ219" s="82"/>
      <c r="AK219" s="82"/>
      <c r="AL219" s="82"/>
      <c r="AM219" s="82"/>
      <c r="AN219" s="82"/>
      <c r="AO219" s="82"/>
      <c r="AP219" s="82"/>
      <c r="AQ219" s="82"/>
      <c r="AR219" s="82"/>
      <c r="AS219" s="82"/>
      <c r="AT219" s="82"/>
      <c r="AU219" s="82"/>
      <c r="AV219" s="75"/>
    </row>
    <row r="220" spans="1:48">
      <c r="A220" s="91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  <c r="AA220" s="91"/>
      <c r="AB220" s="91"/>
      <c r="AC220" s="91"/>
      <c r="AD220" s="82"/>
      <c r="AE220" s="82"/>
      <c r="AF220" s="82"/>
      <c r="AG220" s="82"/>
      <c r="AH220" s="82"/>
      <c r="AI220" s="82"/>
      <c r="AJ220" s="82"/>
      <c r="AK220" s="82"/>
      <c r="AL220" s="82"/>
      <c r="AM220" s="82"/>
      <c r="AN220" s="82"/>
      <c r="AO220" s="82"/>
      <c r="AP220" s="82"/>
      <c r="AQ220" s="82"/>
      <c r="AR220" s="82"/>
      <c r="AS220" s="82"/>
      <c r="AT220" s="82"/>
      <c r="AU220" s="82"/>
      <c r="AV220" s="75"/>
    </row>
    <row r="221" spans="1:48">
      <c r="A221" s="91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A221" s="91"/>
      <c r="AB221" s="91"/>
      <c r="AC221" s="91"/>
      <c r="AD221" s="82"/>
      <c r="AE221" s="82"/>
      <c r="AF221" s="82"/>
      <c r="AG221" s="82"/>
      <c r="AH221" s="82"/>
      <c r="AI221" s="82"/>
      <c r="AJ221" s="82"/>
      <c r="AK221" s="82"/>
      <c r="AL221" s="82"/>
      <c r="AM221" s="82"/>
      <c r="AN221" s="82"/>
      <c r="AO221" s="82"/>
      <c r="AP221" s="82"/>
      <c r="AQ221" s="82"/>
      <c r="AR221" s="82"/>
      <c r="AS221" s="82"/>
      <c r="AT221" s="82"/>
      <c r="AU221" s="82"/>
      <c r="AV221" s="75"/>
    </row>
    <row r="222" spans="1:48">
      <c r="A222" s="91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  <c r="AA222" s="91"/>
      <c r="AB222" s="91"/>
      <c r="AC222" s="91"/>
      <c r="AD222" s="82"/>
      <c r="AE222" s="82"/>
      <c r="AF222" s="82"/>
      <c r="AG222" s="82"/>
      <c r="AH222" s="82"/>
      <c r="AI222" s="82"/>
      <c r="AJ222" s="82"/>
      <c r="AK222" s="82"/>
      <c r="AL222" s="82"/>
      <c r="AM222" s="82"/>
      <c r="AN222" s="82"/>
      <c r="AO222" s="82"/>
      <c r="AP222" s="82"/>
      <c r="AQ222" s="82"/>
      <c r="AR222" s="82"/>
      <c r="AS222" s="82"/>
      <c r="AT222" s="82"/>
      <c r="AU222" s="82"/>
      <c r="AV222" s="75"/>
    </row>
    <row r="223" spans="1:48">
      <c r="A223" s="91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1"/>
      <c r="AA223" s="91"/>
      <c r="AB223" s="91"/>
      <c r="AC223" s="91"/>
      <c r="AD223" s="82"/>
      <c r="AE223" s="82"/>
      <c r="AF223" s="82"/>
      <c r="AG223" s="82"/>
      <c r="AH223" s="82"/>
      <c r="AI223" s="82"/>
      <c r="AJ223" s="82"/>
      <c r="AK223" s="82"/>
      <c r="AL223" s="82"/>
      <c r="AM223" s="82"/>
      <c r="AN223" s="82"/>
      <c r="AO223" s="82"/>
      <c r="AP223" s="82"/>
      <c r="AQ223" s="82"/>
      <c r="AR223" s="82"/>
      <c r="AS223" s="82"/>
      <c r="AT223" s="82"/>
      <c r="AU223" s="82"/>
      <c r="AV223" s="75"/>
    </row>
    <row r="224" spans="1:48">
      <c r="A224" s="91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  <c r="AA224" s="91"/>
      <c r="AB224" s="91"/>
      <c r="AC224" s="91"/>
      <c r="AD224" s="82"/>
      <c r="AE224" s="82"/>
      <c r="AF224" s="82"/>
      <c r="AG224" s="82"/>
      <c r="AH224" s="82"/>
      <c r="AI224" s="82"/>
      <c r="AJ224" s="82"/>
      <c r="AK224" s="82"/>
      <c r="AL224" s="82"/>
      <c r="AM224" s="82"/>
      <c r="AN224" s="82"/>
      <c r="AO224" s="82"/>
      <c r="AP224" s="82"/>
      <c r="AQ224" s="82"/>
      <c r="AR224" s="82"/>
      <c r="AS224" s="82"/>
      <c r="AT224" s="82"/>
      <c r="AU224" s="82"/>
      <c r="AV224" s="75"/>
    </row>
    <row r="225" spans="1:48">
      <c r="A225" s="91"/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91"/>
      <c r="Z225" s="91"/>
      <c r="AA225" s="91"/>
      <c r="AB225" s="91"/>
      <c r="AC225" s="91"/>
      <c r="AD225" s="82"/>
      <c r="AE225" s="82"/>
      <c r="AF225" s="82"/>
      <c r="AG225" s="82"/>
      <c r="AH225" s="82"/>
      <c r="AI225" s="82"/>
      <c r="AJ225" s="82"/>
      <c r="AK225" s="82"/>
      <c r="AL225" s="82"/>
      <c r="AM225" s="82"/>
      <c r="AN225" s="82"/>
      <c r="AO225" s="82"/>
      <c r="AP225" s="82"/>
      <c r="AQ225" s="82"/>
      <c r="AR225" s="82"/>
      <c r="AS225" s="82"/>
      <c r="AT225" s="82"/>
      <c r="AU225" s="82"/>
      <c r="AV225" s="75"/>
    </row>
    <row r="226" spans="1:48">
      <c r="A226" s="91"/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91"/>
      <c r="Z226" s="91"/>
      <c r="AA226" s="91"/>
      <c r="AB226" s="91"/>
      <c r="AC226" s="91"/>
      <c r="AD226" s="82"/>
      <c r="AE226" s="82"/>
      <c r="AF226" s="82"/>
      <c r="AG226" s="82"/>
      <c r="AH226" s="82"/>
      <c r="AI226" s="82"/>
      <c r="AJ226" s="82"/>
      <c r="AK226" s="82"/>
      <c r="AL226" s="82"/>
      <c r="AM226" s="82"/>
      <c r="AN226" s="82"/>
      <c r="AO226" s="82"/>
      <c r="AP226" s="82"/>
      <c r="AQ226" s="82"/>
      <c r="AR226" s="82"/>
      <c r="AS226" s="82"/>
      <c r="AT226" s="82"/>
      <c r="AU226" s="82"/>
      <c r="AV226" s="75"/>
    </row>
    <row r="227" spans="1:48">
      <c r="A227" s="91"/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91"/>
      <c r="Z227" s="91"/>
      <c r="AA227" s="91"/>
      <c r="AB227" s="91"/>
      <c r="AC227" s="91"/>
      <c r="AD227" s="82"/>
      <c r="AE227" s="82"/>
      <c r="AF227" s="82"/>
      <c r="AG227" s="82"/>
      <c r="AH227" s="82"/>
      <c r="AI227" s="82"/>
      <c r="AJ227" s="82"/>
      <c r="AK227" s="82"/>
      <c r="AL227" s="82"/>
      <c r="AM227" s="82"/>
      <c r="AN227" s="82"/>
      <c r="AO227" s="82"/>
      <c r="AP227" s="82"/>
      <c r="AQ227" s="82"/>
      <c r="AR227" s="82"/>
      <c r="AS227" s="82"/>
      <c r="AT227" s="82"/>
      <c r="AU227" s="82"/>
      <c r="AV227" s="75"/>
    </row>
    <row r="228" spans="1:48">
      <c r="A228" s="91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  <c r="AA228" s="91"/>
      <c r="AB228" s="91"/>
      <c r="AC228" s="91"/>
      <c r="AD228" s="82"/>
      <c r="AE228" s="82"/>
      <c r="AF228" s="82"/>
      <c r="AG228" s="82"/>
      <c r="AH228" s="82"/>
      <c r="AI228" s="82"/>
      <c r="AJ228" s="82"/>
      <c r="AK228" s="82"/>
      <c r="AL228" s="82"/>
      <c r="AM228" s="82"/>
      <c r="AN228" s="82"/>
      <c r="AO228" s="82"/>
      <c r="AP228" s="82"/>
      <c r="AQ228" s="82"/>
      <c r="AR228" s="82"/>
      <c r="AS228" s="82"/>
      <c r="AT228" s="82"/>
      <c r="AU228" s="82"/>
      <c r="AV228" s="75"/>
    </row>
    <row r="229" spans="1:48">
      <c r="A229" s="91"/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91"/>
      <c r="Z229" s="91"/>
      <c r="AA229" s="91"/>
      <c r="AB229" s="91"/>
      <c r="AC229" s="91"/>
      <c r="AD229" s="82"/>
      <c r="AE229" s="82"/>
      <c r="AF229" s="82"/>
      <c r="AG229" s="82"/>
      <c r="AH229" s="82"/>
      <c r="AI229" s="82"/>
      <c r="AJ229" s="82"/>
      <c r="AK229" s="82"/>
      <c r="AL229" s="82"/>
      <c r="AM229" s="82"/>
      <c r="AN229" s="82"/>
      <c r="AO229" s="82"/>
      <c r="AP229" s="82"/>
      <c r="AQ229" s="82"/>
      <c r="AR229" s="82"/>
      <c r="AS229" s="82"/>
      <c r="AT229" s="82"/>
      <c r="AU229" s="82"/>
      <c r="AV229" s="75"/>
    </row>
    <row r="230" spans="1:48">
      <c r="A230" s="91"/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  <c r="AA230" s="91"/>
      <c r="AB230" s="91"/>
      <c r="AC230" s="91"/>
      <c r="AD230" s="82"/>
      <c r="AE230" s="82"/>
      <c r="AF230" s="82"/>
      <c r="AG230" s="82"/>
      <c r="AH230" s="82"/>
      <c r="AI230" s="82"/>
      <c r="AJ230" s="82"/>
      <c r="AK230" s="82"/>
      <c r="AL230" s="82"/>
      <c r="AM230" s="82"/>
      <c r="AN230" s="82"/>
      <c r="AO230" s="82"/>
      <c r="AP230" s="82"/>
      <c r="AQ230" s="82"/>
      <c r="AR230" s="82"/>
      <c r="AS230" s="82"/>
      <c r="AT230" s="82"/>
      <c r="AU230" s="82"/>
      <c r="AV230" s="75"/>
    </row>
    <row r="231" spans="1:48">
      <c r="A231" s="91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  <c r="AA231" s="91"/>
      <c r="AB231" s="91"/>
      <c r="AC231" s="91"/>
      <c r="AD231" s="82"/>
      <c r="AE231" s="82"/>
      <c r="AF231" s="82"/>
      <c r="AG231" s="82"/>
      <c r="AH231" s="82"/>
      <c r="AI231" s="82"/>
      <c r="AJ231" s="82"/>
      <c r="AK231" s="82"/>
      <c r="AL231" s="82"/>
      <c r="AM231" s="82"/>
      <c r="AN231" s="82"/>
      <c r="AO231" s="82"/>
      <c r="AP231" s="82"/>
      <c r="AQ231" s="82"/>
      <c r="AR231" s="82"/>
      <c r="AS231" s="82"/>
      <c r="AT231" s="82"/>
      <c r="AU231" s="82"/>
      <c r="AV231" s="75"/>
    </row>
    <row r="232" spans="1:48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  <c r="Z232" s="91"/>
      <c r="AA232" s="91"/>
      <c r="AB232" s="91"/>
      <c r="AC232" s="91"/>
      <c r="AD232" s="82"/>
      <c r="AE232" s="82"/>
      <c r="AF232" s="82"/>
      <c r="AG232" s="82"/>
      <c r="AH232" s="82"/>
      <c r="AI232" s="82"/>
      <c r="AJ232" s="82"/>
      <c r="AK232" s="82"/>
      <c r="AL232" s="82"/>
      <c r="AM232" s="82"/>
      <c r="AN232" s="82"/>
      <c r="AO232" s="82"/>
      <c r="AP232" s="82"/>
      <c r="AQ232" s="82"/>
      <c r="AR232" s="82"/>
      <c r="AS232" s="82"/>
      <c r="AT232" s="82"/>
      <c r="AU232" s="82"/>
      <c r="AV232" s="75"/>
    </row>
    <row r="233" spans="1:48">
      <c r="A233" s="91"/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  <c r="Z233" s="91"/>
      <c r="AA233" s="91"/>
      <c r="AB233" s="91"/>
      <c r="AC233" s="91"/>
      <c r="AD233" s="82"/>
      <c r="AE233" s="82"/>
      <c r="AF233" s="82"/>
      <c r="AG233" s="82"/>
      <c r="AH233" s="82"/>
      <c r="AI233" s="82"/>
      <c r="AJ233" s="82"/>
      <c r="AK233" s="82"/>
      <c r="AL233" s="82"/>
      <c r="AM233" s="82"/>
      <c r="AN233" s="82"/>
      <c r="AO233" s="82"/>
      <c r="AP233" s="82"/>
      <c r="AQ233" s="82"/>
      <c r="AR233" s="82"/>
      <c r="AS233" s="82"/>
      <c r="AT233" s="82"/>
      <c r="AU233" s="82"/>
      <c r="AV233" s="75"/>
    </row>
    <row r="234" spans="1:48">
      <c r="A234" s="91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  <c r="Z234" s="91"/>
      <c r="AA234" s="91"/>
      <c r="AB234" s="91"/>
      <c r="AC234" s="91"/>
      <c r="AD234" s="82"/>
      <c r="AE234" s="82"/>
      <c r="AF234" s="82"/>
      <c r="AG234" s="82"/>
      <c r="AH234" s="82"/>
      <c r="AI234" s="82"/>
      <c r="AJ234" s="82"/>
      <c r="AK234" s="82"/>
      <c r="AL234" s="82"/>
      <c r="AM234" s="82"/>
      <c r="AN234" s="82"/>
      <c r="AO234" s="82"/>
      <c r="AP234" s="82"/>
      <c r="AQ234" s="82"/>
      <c r="AR234" s="82"/>
      <c r="AS234" s="82"/>
      <c r="AT234" s="82"/>
      <c r="AU234" s="82"/>
      <c r="AV234" s="75"/>
    </row>
    <row r="235" spans="1:48">
      <c r="A235" s="91"/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  <c r="AA235" s="91"/>
      <c r="AB235" s="91"/>
      <c r="AC235" s="91"/>
      <c r="AD235" s="82"/>
      <c r="AE235" s="82"/>
      <c r="AF235" s="82"/>
      <c r="AG235" s="82"/>
      <c r="AH235" s="82"/>
      <c r="AI235" s="82"/>
      <c r="AJ235" s="82"/>
      <c r="AK235" s="82"/>
      <c r="AL235" s="82"/>
      <c r="AM235" s="82"/>
      <c r="AN235" s="82"/>
      <c r="AO235" s="82"/>
      <c r="AP235" s="82"/>
      <c r="AQ235" s="82"/>
      <c r="AR235" s="82"/>
      <c r="AS235" s="82"/>
      <c r="AT235" s="82"/>
      <c r="AU235" s="82"/>
      <c r="AV235" s="75"/>
    </row>
    <row r="236" spans="1:48">
      <c r="A236" s="91"/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  <c r="Z236" s="91"/>
      <c r="AA236" s="91"/>
      <c r="AB236" s="91"/>
      <c r="AC236" s="91"/>
      <c r="AD236" s="82"/>
      <c r="AE236" s="82"/>
      <c r="AF236" s="82"/>
      <c r="AG236" s="82"/>
      <c r="AH236" s="82"/>
      <c r="AI236" s="82"/>
      <c r="AJ236" s="82"/>
      <c r="AK236" s="82"/>
      <c r="AL236" s="82"/>
      <c r="AM236" s="82"/>
      <c r="AN236" s="82"/>
      <c r="AO236" s="82"/>
      <c r="AP236" s="82"/>
      <c r="AQ236" s="82"/>
      <c r="AR236" s="82"/>
      <c r="AS236" s="82"/>
      <c r="AT236" s="82"/>
      <c r="AU236" s="82"/>
      <c r="AV236" s="75"/>
    </row>
    <row r="237" spans="1:48">
      <c r="A237" s="91"/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  <c r="AA237" s="91"/>
      <c r="AB237" s="91"/>
      <c r="AC237" s="91"/>
      <c r="AD237" s="82"/>
      <c r="AE237" s="82"/>
      <c r="AF237" s="82"/>
      <c r="AG237" s="82"/>
      <c r="AH237" s="82"/>
      <c r="AI237" s="82"/>
      <c r="AJ237" s="82"/>
      <c r="AK237" s="82"/>
      <c r="AL237" s="82"/>
      <c r="AM237" s="82"/>
      <c r="AN237" s="82"/>
      <c r="AO237" s="82"/>
      <c r="AP237" s="82"/>
      <c r="AQ237" s="82"/>
      <c r="AR237" s="82"/>
      <c r="AS237" s="82"/>
      <c r="AT237" s="82"/>
      <c r="AU237" s="82"/>
      <c r="AV237" s="75"/>
    </row>
    <row r="238" spans="1:48">
      <c r="A238" s="91"/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91"/>
      <c r="Y238" s="91"/>
      <c r="Z238" s="91"/>
      <c r="AA238" s="91"/>
      <c r="AB238" s="91"/>
      <c r="AC238" s="91"/>
      <c r="AD238" s="82"/>
      <c r="AE238" s="82"/>
      <c r="AF238" s="82"/>
      <c r="AG238" s="82"/>
      <c r="AH238" s="82"/>
      <c r="AI238" s="82"/>
      <c r="AJ238" s="82"/>
      <c r="AK238" s="82"/>
      <c r="AL238" s="82"/>
      <c r="AM238" s="82"/>
      <c r="AN238" s="82"/>
      <c r="AO238" s="82"/>
      <c r="AP238" s="82"/>
      <c r="AQ238" s="82"/>
      <c r="AR238" s="82"/>
      <c r="AS238" s="82"/>
      <c r="AT238" s="82"/>
      <c r="AU238" s="82"/>
      <c r="AV238" s="75"/>
    </row>
    <row r="239" spans="1:48">
      <c r="A239" s="91"/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91"/>
      <c r="Y239" s="91"/>
      <c r="Z239" s="91"/>
      <c r="AA239" s="91"/>
      <c r="AB239" s="91"/>
      <c r="AC239" s="91"/>
      <c r="AD239" s="82"/>
      <c r="AE239" s="82"/>
      <c r="AF239" s="82"/>
      <c r="AG239" s="82"/>
      <c r="AH239" s="82"/>
      <c r="AI239" s="82"/>
      <c r="AJ239" s="82"/>
      <c r="AK239" s="82"/>
      <c r="AL239" s="82"/>
      <c r="AM239" s="82"/>
      <c r="AN239" s="82"/>
      <c r="AO239" s="82"/>
      <c r="AP239" s="82"/>
      <c r="AQ239" s="82"/>
      <c r="AR239" s="82"/>
      <c r="AS239" s="82"/>
      <c r="AT239" s="82"/>
      <c r="AU239" s="82"/>
      <c r="AV239" s="75"/>
    </row>
    <row r="240" spans="1:48">
      <c r="A240" s="91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91"/>
      <c r="Z240" s="91"/>
      <c r="AA240" s="91"/>
      <c r="AB240" s="91"/>
      <c r="AC240" s="91"/>
      <c r="AD240" s="82"/>
      <c r="AE240" s="82"/>
      <c r="AF240" s="82"/>
      <c r="AG240" s="82"/>
      <c r="AH240" s="82"/>
      <c r="AI240" s="82"/>
      <c r="AJ240" s="82"/>
      <c r="AK240" s="82"/>
      <c r="AL240" s="82"/>
      <c r="AM240" s="82"/>
      <c r="AN240" s="82"/>
      <c r="AO240" s="82"/>
      <c r="AP240" s="82"/>
      <c r="AQ240" s="82"/>
      <c r="AR240" s="82"/>
      <c r="AS240" s="82"/>
      <c r="AT240" s="82"/>
      <c r="AU240" s="82"/>
      <c r="AV240" s="75"/>
    </row>
    <row r="241" spans="1:48">
      <c r="A241" s="91"/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91"/>
      <c r="Z241" s="91"/>
      <c r="AA241" s="91"/>
      <c r="AB241" s="91"/>
      <c r="AC241" s="91"/>
      <c r="AD241" s="82"/>
      <c r="AE241" s="82"/>
      <c r="AF241" s="82"/>
      <c r="AG241" s="82"/>
      <c r="AH241" s="82"/>
      <c r="AI241" s="82"/>
      <c r="AJ241" s="82"/>
      <c r="AK241" s="82"/>
      <c r="AL241" s="82"/>
      <c r="AM241" s="82"/>
      <c r="AN241" s="82"/>
      <c r="AO241" s="82"/>
      <c r="AP241" s="82"/>
      <c r="AQ241" s="82"/>
      <c r="AR241" s="82"/>
      <c r="AS241" s="82"/>
      <c r="AT241" s="82"/>
      <c r="AU241" s="82"/>
      <c r="AV241" s="75"/>
    </row>
    <row r="242" spans="1:48">
      <c r="A242" s="91"/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  <c r="Z242" s="91"/>
      <c r="AA242" s="91"/>
      <c r="AB242" s="91"/>
      <c r="AC242" s="91"/>
      <c r="AD242" s="82"/>
      <c r="AE242" s="82"/>
      <c r="AF242" s="82"/>
      <c r="AG242" s="82"/>
      <c r="AH242" s="82"/>
      <c r="AI242" s="82"/>
      <c r="AJ242" s="82"/>
      <c r="AK242" s="82"/>
      <c r="AL242" s="82"/>
      <c r="AM242" s="82"/>
      <c r="AN242" s="82"/>
      <c r="AO242" s="82"/>
      <c r="AP242" s="82"/>
      <c r="AQ242" s="82"/>
      <c r="AR242" s="82"/>
      <c r="AS242" s="82"/>
      <c r="AT242" s="82"/>
      <c r="AU242" s="82"/>
      <c r="AV242" s="75"/>
    </row>
    <row r="243" spans="1:48">
      <c r="A243" s="91"/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91"/>
      <c r="Z243" s="91"/>
      <c r="AA243" s="91"/>
      <c r="AB243" s="91"/>
      <c r="AC243" s="91"/>
      <c r="AD243" s="82"/>
      <c r="AE243" s="82"/>
      <c r="AF243" s="82"/>
      <c r="AG243" s="82"/>
      <c r="AH243" s="82"/>
      <c r="AI243" s="82"/>
      <c r="AJ243" s="82"/>
      <c r="AK243" s="82"/>
      <c r="AL243" s="82"/>
      <c r="AM243" s="82"/>
      <c r="AN243" s="82"/>
      <c r="AO243" s="82"/>
      <c r="AP243" s="82"/>
      <c r="AQ243" s="82"/>
      <c r="AR243" s="82"/>
      <c r="AS243" s="82"/>
      <c r="AT243" s="82"/>
      <c r="AU243" s="82"/>
      <c r="AV243" s="75"/>
    </row>
    <row r="244" spans="1:48">
      <c r="A244" s="91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  <c r="AA244" s="91"/>
      <c r="AB244" s="91"/>
      <c r="AC244" s="91"/>
      <c r="AD244" s="82"/>
      <c r="AE244" s="82"/>
      <c r="AF244" s="82"/>
      <c r="AG244" s="82"/>
      <c r="AH244" s="82"/>
      <c r="AI244" s="82"/>
      <c r="AJ244" s="82"/>
      <c r="AK244" s="82"/>
      <c r="AL244" s="82"/>
      <c r="AM244" s="82"/>
      <c r="AN244" s="82"/>
      <c r="AO244" s="82"/>
      <c r="AP244" s="82"/>
      <c r="AQ244" s="82"/>
      <c r="AR244" s="82"/>
      <c r="AS244" s="82"/>
      <c r="AT244" s="82"/>
      <c r="AU244" s="82"/>
      <c r="AV244" s="75"/>
    </row>
    <row r="245" spans="1:48">
      <c r="A245" s="91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  <c r="AA245" s="91"/>
      <c r="AB245" s="91"/>
      <c r="AC245" s="91"/>
      <c r="AD245" s="82"/>
      <c r="AE245" s="82"/>
      <c r="AF245" s="82"/>
      <c r="AG245" s="82"/>
      <c r="AH245" s="82"/>
      <c r="AI245" s="82"/>
      <c r="AJ245" s="82"/>
      <c r="AK245" s="82"/>
      <c r="AL245" s="82"/>
      <c r="AM245" s="82"/>
      <c r="AN245" s="82"/>
      <c r="AO245" s="82"/>
      <c r="AP245" s="82"/>
      <c r="AQ245" s="82"/>
      <c r="AR245" s="82"/>
      <c r="AS245" s="82"/>
      <c r="AT245" s="82"/>
      <c r="AU245" s="82"/>
      <c r="AV245" s="75"/>
    </row>
    <row r="246" spans="1:48">
      <c r="A246" s="91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  <c r="AA246" s="91"/>
      <c r="AB246" s="91"/>
      <c r="AC246" s="91"/>
      <c r="AD246" s="82"/>
      <c r="AE246" s="82"/>
      <c r="AF246" s="82"/>
      <c r="AG246" s="82"/>
      <c r="AH246" s="82"/>
      <c r="AI246" s="82"/>
      <c r="AJ246" s="82"/>
      <c r="AK246" s="82"/>
      <c r="AL246" s="82"/>
      <c r="AM246" s="82"/>
      <c r="AN246" s="82"/>
      <c r="AO246" s="82"/>
      <c r="AP246" s="82"/>
      <c r="AQ246" s="82"/>
      <c r="AR246" s="82"/>
      <c r="AS246" s="82"/>
      <c r="AT246" s="82"/>
      <c r="AU246" s="82"/>
      <c r="AV246" s="75"/>
    </row>
    <row r="247" spans="1:48">
      <c r="A247" s="91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  <c r="AA247" s="91"/>
      <c r="AB247" s="91"/>
      <c r="AC247" s="91"/>
      <c r="AD247" s="82"/>
      <c r="AE247" s="82"/>
      <c r="AF247" s="82"/>
      <c r="AG247" s="82"/>
      <c r="AH247" s="82"/>
      <c r="AI247" s="82"/>
      <c r="AJ247" s="82"/>
      <c r="AK247" s="82"/>
      <c r="AL247" s="82"/>
      <c r="AM247" s="82"/>
      <c r="AN247" s="82"/>
      <c r="AO247" s="82"/>
      <c r="AP247" s="82"/>
      <c r="AQ247" s="82"/>
      <c r="AR247" s="82"/>
      <c r="AS247" s="82"/>
      <c r="AT247" s="82"/>
      <c r="AU247" s="82"/>
      <c r="AV247" s="75"/>
    </row>
    <row r="248" spans="1:48">
      <c r="A248" s="91"/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  <c r="AA248" s="91"/>
      <c r="AB248" s="91"/>
      <c r="AC248" s="91"/>
      <c r="AD248" s="82"/>
      <c r="AE248" s="82"/>
      <c r="AF248" s="82"/>
      <c r="AG248" s="82"/>
      <c r="AH248" s="82"/>
      <c r="AI248" s="82"/>
      <c r="AJ248" s="82"/>
      <c r="AK248" s="82"/>
      <c r="AL248" s="82"/>
      <c r="AM248" s="82"/>
      <c r="AN248" s="82"/>
      <c r="AO248" s="82"/>
      <c r="AP248" s="82"/>
      <c r="AQ248" s="82"/>
      <c r="AR248" s="82"/>
      <c r="AS248" s="82"/>
      <c r="AT248" s="82"/>
      <c r="AU248" s="82"/>
      <c r="AV248" s="75"/>
    </row>
    <row r="249" spans="1:48">
      <c r="A249" s="91"/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  <c r="AA249" s="91"/>
      <c r="AB249" s="91"/>
      <c r="AC249" s="91"/>
      <c r="AD249" s="82"/>
      <c r="AE249" s="82"/>
      <c r="AF249" s="82"/>
      <c r="AG249" s="82"/>
      <c r="AH249" s="82"/>
      <c r="AI249" s="82"/>
      <c r="AJ249" s="82"/>
      <c r="AK249" s="82"/>
      <c r="AL249" s="82"/>
      <c r="AM249" s="82"/>
      <c r="AN249" s="82"/>
      <c r="AO249" s="82"/>
      <c r="AP249" s="82"/>
      <c r="AQ249" s="82"/>
      <c r="AR249" s="82"/>
      <c r="AS249" s="82"/>
      <c r="AT249" s="82"/>
      <c r="AU249" s="82"/>
      <c r="AV249" s="75"/>
    </row>
    <row r="250" spans="1:48">
      <c r="A250" s="91"/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91"/>
      <c r="Z250" s="91"/>
      <c r="AA250" s="91"/>
      <c r="AB250" s="91"/>
      <c r="AC250" s="91"/>
      <c r="AD250" s="82"/>
      <c r="AE250" s="82"/>
      <c r="AF250" s="82"/>
      <c r="AG250" s="82"/>
      <c r="AH250" s="82"/>
      <c r="AI250" s="82"/>
      <c r="AJ250" s="82"/>
      <c r="AK250" s="82"/>
      <c r="AL250" s="82"/>
      <c r="AM250" s="82"/>
      <c r="AN250" s="82"/>
      <c r="AO250" s="82"/>
      <c r="AP250" s="82"/>
      <c r="AQ250" s="82"/>
      <c r="AR250" s="82"/>
      <c r="AS250" s="82"/>
      <c r="AT250" s="82"/>
      <c r="AU250" s="82"/>
      <c r="AV250" s="75"/>
    </row>
    <row r="251" spans="1:48">
      <c r="A251" s="91"/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  <c r="Z251" s="91"/>
      <c r="AA251" s="91"/>
      <c r="AB251" s="91"/>
      <c r="AC251" s="91"/>
      <c r="AD251" s="82"/>
      <c r="AE251" s="82"/>
      <c r="AF251" s="82"/>
      <c r="AG251" s="82"/>
      <c r="AH251" s="82"/>
      <c r="AI251" s="82"/>
      <c r="AJ251" s="82"/>
      <c r="AK251" s="82"/>
      <c r="AL251" s="82"/>
      <c r="AM251" s="82"/>
      <c r="AN251" s="82"/>
      <c r="AO251" s="82"/>
      <c r="AP251" s="82"/>
      <c r="AQ251" s="82"/>
      <c r="AR251" s="82"/>
      <c r="AS251" s="82"/>
      <c r="AT251" s="82"/>
      <c r="AU251" s="82"/>
      <c r="AV251" s="75"/>
    </row>
    <row r="252" spans="1:48">
      <c r="A252" s="91"/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  <c r="AA252" s="91"/>
      <c r="AB252" s="91"/>
      <c r="AC252" s="91"/>
      <c r="AD252" s="82"/>
      <c r="AE252" s="82"/>
      <c r="AF252" s="82"/>
      <c r="AG252" s="82"/>
      <c r="AH252" s="82"/>
      <c r="AI252" s="82"/>
      <c r="AJ252" s="82"/>
      <c r="AK252" s="82"/>
      <c r="AL252" s="82"/>
      <c r="AM252" s="82"/>
      <c r="AN252" s="82"/>
      <c r="AO252" s="82"/>
      <c r="AP252" s="82"/>
      <c r="AQ252" s="82"/>
      <c r="AR252" s="82"/>
      <c r="AS252" s="82"/>
      <c r="AT252" s="82"/>
      <c r="AU252" s="82"/>
      <c r="AV252" s="75"/>
    </row>
    <row r="253" spans="1:48">
      <c r="A253" s="91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91"/>
      <c r="AA253" s="91"/>
      <c r="AB253" s="91"/>
      <c r="AC253" s="91"/>
      <c r="AD253" s="82"/>
      <c r="AE253" s="82"/>
      <c r="AF253" s="82"/>
      <c r="AG253" s="82"/>
      <c r="AH253" s="82"/>
      <c r="AI253" s="82"/>
      <c r="AJ253" s="82"/>
      <c r="AK253" s="82"/>
      <c r="AL253" s="82"/>
      <c r="AM253" s="82"/>
      <c r="AN253" s="82"/>
      <c r="AO253" s="82"/>
      <c r="AP253" s="82"/>
      <c r="AQ253" s="82"/>
      <c r="AR253" s="82"/>
      <c r="AS253" s="82"/>
      <c r="AT253" s="82"/>
      <c r="AU253" s="82"/>
      <c r="AV253" s="75"/>
    </row>
    <row r="254" spans="1:48">
      <c r="A254" s="91"/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  <c r="Z254" s="91"/>
      <c r="AA254" s="91"/>
      <c r="AB254" s="91"/>
      <c r="AC254" s="91"/>
      <c r="AD254" s="82"/>
      <c r="AE254" s="82"/>
      <c r="AF254" s="82"/>
      <c r="AG254" s="82"/>
      <c r="AH254" s="82"/>
      <c r="AI254" s="82"/>
      <c r="AJ254" s="82"/>
      <c r="AK254" s="82"/>
      <c r="AL254" s="82"/>
      <c r="AM254" s="82"/>
      <c r="AN254" s="82"/>
      <c r="AO254" s="82"/>
      <c r="AP254" s="82"/>
      <c r="AQ254" s="82"/>
      <c r="AR254" s="82"/>
      <c r="AS254" s="82"/>
      <c r="AT254" s="82"/>
      <c r="AU254" s="82"/>
      <c r="AV254" s="75"/>
    </row>
    <row r="255" spans="1:48">
      <c r="A255" s="91"/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91"/>
      <c r="Z255" s="91"/>
      <c r="AA255" s="91"/>
      <c r="AB255" s="91"/>
      <c r="AC255" s="91"/>
      <c r="AD255" s="82"/>
      <c r="AE255" s="82"/>
      <c r="AF255" s="82"/>
      <c r="AG255" s="82"/>
      <c r="AH255" s="82"/>
      <c r="AI255" s="82"/>
      <c r="AJ255" s="82"/>
      <c r="AK255" s="82"/>
      <c r="AL255" s="82"/>
      <c r="AM255" s="82"/>
      <c r="AN255" s="82"/>
      <c r="AO255" s="82"/>
      <c r="AP255" s="82"/>
      <c r="AQ255" s="82"/>
      <c r="AR255" s="82"/>
      <c r="AS255" s="82"/>
      <c r="AT255" s="82"/>
      <c r="AU255" s="82"/>
      <c r="AV255" s="75"/>
    </row>
    <row r="256" spans="1:48">
      <c r="A256" s="91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91"/>
      <c r="Z256" s="91"/>
      <c r="AA256" s="91"/>
      <c r="AB256" s="91"/>
      <c r="AC256" s="91"/>
      <c r="AD256" s="82"/>
      <c r="AE256" s="82"/>
      <c r="AF256" s="82"/>
      <c r="AG256" s="82"/>
      <c r="AH256" s="82"/>
      <c r="AI256" s="82"/>
      <c r="AJ256" s="82"/>
      <c r="AK256" s="82"/>
      <c r="AL256" s="82"/>
      <c r="AM256" s="82"/>
      <c r="AN256" s="82"/>
      <c r="AO256" s="82"/>
      <c r="AP256" s="82"/>
      <c r="AQ256" s="82"/>
      <c r="AR256" s="82"/>
      <c r="AS256" s="82"/>
      <c r="AT256" s="82"/>
      <c r="AU256" s="82"/>
      <c r="AV256" s="75"/>
    </row>
    <row r="257" spans="1:48">
      <c r="A257" s="91"/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  <c r="Z257" s="91"/>
      <c r="AA257" s="91"/>
      <c r="AB257" s="91"/>
      <c r="AC257" s="91"/>
      <c r="AD257" s="82"/>
      <c r="AE257" s="82"/>
      <c r="AF257" s="82"/>
      <c r="AG257" s="82"/>
      <c r="AH257" s="82"/>
      <c r="AI257" s="82"/>
      <c r="AJ257" s="82"/>
      <c r="AK257" s="82"/>
      <c r="AL257" s="82"/>
      <c r="AM257" s="82"/>
      <c r="AN257" s="82"/>
      <c r="AO257" s="82"/>
      <c r="AP257" s="82"/>
      <c r="AQ257" s="82"/>
      <c r="AR257" s="82"/>
      <c r="AS257" s="82"/>
      <c r="AT257" s="82"/>
      <c r="AU257" s="82"/>
      <c r="AV257" s="75"/>
    </row>
    <row r="258" spans="1:48">
      <c r="A258" s="91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  <c r="AA258" s="91"/>
      <c r="AB258" s="91"/>
      <c r="AC258" s="91"/>
      <c r="AD258" s="82"/>
      <c r="AE258" s="82"/>
      <c r="AF258" s="82"/>
      <c r="AG258" s="82"/>
      <c r="AH258" s="82"/>
      <c r="AI258" s="82"/>
      <c r="AJ258" s="82"/>
      <c r="AK258" s="82"/>
      <c r="AL258" s="82"/>
      <c r="AM258" s="82"/>
      <c r="AN258" s="82"/>
      <c r="AO258" s="82"/>
      <c r="AP258" s="82"/>
      <c r="AQ258" s="82"/>
      <c r="AR258" s="82"/>
      <c r="AS258" s="82"/>
      <c r="AT258" s="82"/>
      <c r="AU258" s="82"/>
      <c r="AV258" s="75"/>
    </row>
    <row r="259" spans="1:48">
      <c r="A259" s="91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  <c r="AA259" s="91"/>
      <c r="AB259" s="91"/>
      <c r="AC259" s="91"/>
      <c r="AD259" s="82"/>
      <c r="AE259" s="82"/>
      <c r="AF259" s="82"/>
      <c r="AG259" s="82"/>
      <c r="AH259" s="82"/>
      <c r="AI259" s="82"/>
      <c r="AJ259" s="82"/>
      <c r="AK259" s="82"/>
      <c r="AL259" s="82"/>
      <c r="AM259" s="82"/>
      <c r="AN259" s="82"/>
      <c r="AO259" s="82"/>
      <c r="AP259" s="82"/>
      <c r="AQ259" s="82"/>
      <c r="AR259" s="82"/>
      <c r="AS259" s="82"/>
      <c r="AT259" s="82"/>
      <c r="AU259" s="82"/>
      <c r="AV259" s="75"/>
    </row>
    <row r="260" spans="1:48">
      <c r="A260" s="91"/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  <c r="AA260" s="91"/>
      <c r="AB260" s="91"/>
      <c r="AC260" s="91"/>
      <c r="AD260" s="82"/>
      <c r="AE260" s="82"/>
      <c r="AF260" s="82"/>
      <c r="AG260" s="82"/>
      <c r="AH260" s="82"/>
      <c r="AI260" s="82"/>
      <c r="AJ260" s="82"/>
      <c r="AK260" s="82"/>
      <c r="AL260" s="82"/>
      <c r="AM260" s="82"/>
      <c r="AN260" s="82"/>
      <c r="AO260" s="82"/>
      <c r="AP260" s="82"/>
      <c r="AQ260" s="82"/>
      <c r="AR260" s="82"/>
      <c r="AS260" s="82"/>
      <c r="AT260" s="82"/>
      <c r="AU260" s="82"/>
      <c r="AV260" s="75"/>
    </row>
    <row r="261" spans="1:48">
      <c r="A261" s="91"/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  <c r="AA261" s="91"/>
      <c r="AB261" s="91"/>
      <c r="AC261" s="91"/>
      <c r="AD261" s="82"/>
      <c r="AE261" s="82"/>
      <c r="AF261" s="82"/>
      <c r="AG261" s="82"/>
      <c r="AH261" s="82"/>
      <c r="AI261" s="82"/>
      <c r="AJ261" s="82"/>
      <c r="AK261" s="82"/>
      <c r="AL261" s="82"/>
      <c r="AM261" s="82"/>
      <c r="AN261" s="82"/>
      <c r="AO261" s="82"/>
      <c r="AP261" s="82"/>
      <c r="AQ261" s="82"/>
      <c r="AR261" s="82"/>
      <c r="AS261" s="82"/>
      <c r="AT261" s="82"/>
      <c r="AU261" s="82"/>
      <c r="AV261" s="75"/>
    </row>
    <row r="262" spans="1:48">
      <c r="A262" s="91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  <c r="AA262" s="91"/>
      <c r="AB262" s="91"/>
      <c r="AC262" s="91"/>
      <c r="AD262" s="82"/>
      <c r="AE262" s="82"/>
      <c r="AF262" s="82"/>
      <c r="AG262" s="82"/>
      <c r="AH262" s="82"/>
      <c r="AI262" s="82"/>
      <c r="AJ262" s="82"/>
      <c r="AK262" s="82"/>
      <c r="AL262" s="82"/>
      <c r="AM262" s="82"/>
      <c r="AN262" s="82"/>
      <c r="AO262" s="82"/>
      <c r="AP262" s="82"/>
      <c r="AQ262" s="82"/>
      <c r="AR262" s="82"/>
      <c r="AS262" s="82"/>
      <c r="AT262" s="82"/>
      <c r="AU262" s="82"/>
      <c r="AV262" s="75"/>
    </row>
    <row r="263" spans="1:48">
      <c r="A263" s="91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  <c r="AA263" s="91"/>
      <c r="AB263" s="91"/>
      <c r="AC263" s="91"/>
      <c r="AD263" s="82"/>
      <c r="AE263" s="82"/>
      <c r="AF263" s="82"/>
      <c r="AG263" s="82"/>
      <c r="AH263" s="82"/>
      <c r="AI263" s="82"/>
      <c r="AJ263" s="82"/>
      <c r="AK263" s="82"/>
      <c r="AL263" s="82"/>
      <c r="AM263" s="82"/>
      <c r="AN263" s="82"/>
      <c r="AO263" s="82"/>
      <c r="AP263" s="82"/>
      <c r="AQ263" s="82"/>
      <c r="AR263" s="82"/>
      <c r="AS263" s="82"/>
      <c r="AT263" s="82"/>
      <c r="AU263" s="82"/>
      <c r="AV263" s="75"/>
    </row>
    <row r="264" spans="1:48">
      <c r="A264" s="91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1"/>
      <c r="Z264" s="91"/>
      <c r="AA264" s="91"/>
      <c r="AB264" s="91"/>
      <c r="AC264" s="91"/>
      <c r="AD264" s="82"/>
      <c r="AE264" s="82"/>
      <c r="AF264" s="82"/>
      <c r="AG264" s="82"/>
      <c r="AH264" s="82"/>
      <c r="AI264" s="82"/>
      <c r="AJ264" s="82"/>
      <c r="AK264" s="82"/>
      <c r="AL264" s="82"/>
      <c r="AM264" s="82"/>
      <c r="AN264" s="82"/>
      <c r="AO264" s="82"/>
      <c r="AP264" s="82"/>
      <c r="AQ264" s="82"/>
      <c r="AR264" s="82"/>
      <c r="AS264" s="82"/>
      <c r="AT264" s="82"/>
      <c r="AU264" s="82"/>
      <c r="AV264" s="75"/>
    </row>
    <row r="265" spans="1:48">
      <c r="A265" s="91"/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91"/>
      <c r="Z265" s="91"/>
      <c r="AA265" s="91"/>
      <c r="AB265" s="91"/>
      <c r="AC265" s="91"/>
      <c r="AD265" s="82"/>
      <c r="AE265" s="82"/>
      <c r="AF265" s="82"/>
      <c r="AG265" s="82"/>
      <c r="AH265" s="82"/>
      <c r="AI265" s="82"/>
      <c r="AJ265" s="82"/>
      <c r="AK265" s="82"/>
      <c r="AL265" s="82"/>
      <c r="AM265" s="82"/>
      <c r="AN265" s="82"/>
      <c r="AO265" s="82"/>
      <c r="AP265" s="82"/>
      <c r="AQ265" s="82"/>
      <c r="AR265" s="82"/>
      <c r="AS265" s="82"/>
      <c r="AT265" s="82"/>
      <c r="AU265" s="82"/>
      <c r="AV265" s="75"/>
    </row>
    <row r="266" spans="1:48">
      <c r="A266" s="91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  <c r="AA266" s="91"/>
      <c r="AB266" s="91"/>
      <c r="AC266" s="91"/>
      <c r="AD266" s="82"/>
      <c r="AE266" s="82"/>
      <c r="AF266" s="82"/>
      <c r="AG266" s="82"/>
      <c r="AH266" s="82"/>
      <c r="AI266" s="82"/>
      <c r="AJ266" s="82"/>
      <c r="AK266" s="82"/>
      <c r="AL266" s="82"/>
      <c r="AM266" s="82"/>
      <c r="AN266" s="82"/>
      <c r="AO266" s="82"/>
      <c r="AP266" s="82"/>
      <c r="AQ266" s="82"/>
      <c r="AR266" s="82"/>
      <c r="AS266" s="82"/>
      <c r="AT266" s="82"/>
      <c r="AU266" s="82"/>
      <c r="AV266" s="75"/>
    </row>
    <row r="267" spans="1:48">
      <c r="A267" s="91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91"/>
      <c r="Z267" s="91"/>
      <c r="AA267" s="91"/>
      <c r="AB267" s="91"/>
      <c r="AC267" s="91"/>
      <c r="AD267" s="82"/>
      <c r="AE267" s="82"/>
      <c r="AF267" s="82"/>
      <c r="AG267" s="82"/>
      <c r="AH267" s="82"/>
      <c r="AI267" s="82"/>
      <c r="AJ267" s="82"/>
      <c r="AK267" s="82"/>
      <c r="AL267" s="82"/>
      <c r="AM267" s="82"/>
      <c r="AN267" s="82"/>
      <c r="AO267" s="82"/>
      <c r="AP267" s="82"/>
      <c r="AQ267" s="82"/>
      <c r="AR267" s="82"/>
      <c r="AS267" s="82"/>
      <c r="AT267" s="82"/>
      <c r="AU267" s="82"/>
      <c r="AV267" s="75"/>
    </row>
    <row r="268" spans="1:48">
      <c r="A268" s="91"/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91"/>
      <c r="Z268" s="91"/>
      <c r="AA268" s="91"/>
      <c r="AB268" s="91"/>
      <c r="AC268" s="91"/>
      <c r="AD268" s="82"/>
      <c r="AE268" s="82"/>
      <c r="AF268" s="82"/>
      <c r="AG268" s="82"/>
      <c r="AH268" s="82"/>
      <c r="AI268" s="82"/>
      <c r="AJ268" s="82"/>
      <c r="AK268" s="82"/>
      <c r="AL268" s="82"/>
      <c r="AM268" s="82"/>
      <c r="AN268" s="82"/>
      <c r="AO268" s="82"/>
      <c r="AP268" s="82"/>
      <c r="AQ268" s="82"/>
      <c r="AR268" s="82"/>
      <c r="AS268" s="82"/>
      <c r="AT268" s="82"/>
      <c r="AU268" s="82"/>
      <c r="AV268" s="75"/>
    </row>
    <row r="269" spans="1:48">
      <c r="A269" s="91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  <c r="Z269" s="91"/>
      <c r="AA269" s="91"/>
      <c r="AB269" s="91"/>
      <c r="AC269" s="91"/>
      <c r="AD269" s="82"/>
      <c r="AE269" s="82"/>
      <c r="AF269" s="82"/>
      <c r="AG269" s="82"/>
      <c r="AH269" s="82"/>
      <c r="AI269" s="82"/>
      <c r="AJ269" s="82"/>
      <c r="AK269" s="82"/>
      <c r="AL269" s="82"/>
      <c r="AM269" s="82"/>
      <c r="AN269" s="82"/>
      <c r="AO269" s="82"/>
      <c r="AP269" s="82"/>
      <c r="AQ269" s="82"/>
      <c r="AR269" s="82"/>
      <c r="AS269" s="82"/>
      <c r="AT269" s="82"/>
      <c r="AU269" s="82"/>
      <c r="AV269" s="75"/>
    </row>
    <row r="270" spans="1:48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  <c r="AA270" s="91"/>
      <c r="AB270" s="91"/>
      <c r="AC270" s="91"/>
      <c r="AD270" s="82"/>
      <c r="AE270" s="82"/>
      <c r="AF270" s="82"/>
      <c r="AG270" s="82"/>
      <c r="AH270" s="82"/>
      <c r="AI270" s="82"/>
      <c r="AJ270" s="82"/>
      <c r="AK270" s="82"/>
      <c r="AL270" s="82"/>
      <c r="AM270" s="82"/>
      <c r="AN270" s="82"/>
      <c r="AO270" s="82"/>
      <c r="AP270" s="82"/>
      <c r="AQ270" s="82"/>
      <c r="AR270" s="82"/>
      <c r="AS270" s="82"/>
      <c r="AT270" s="82"/>
      <c r="AU270" s="82"/>
      <c r="AV270" s="75"/>
    </row>
    <row r="271" spans="1:48">
      <c r="A271" s="91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  <c r="AA271" s="91"/>
      <c r="AB271" s="91"/>
      <c r="AC271" s="91"/>
      <c r="AD271" s="82"/>
      <c r="AE271" s="82"/>
      <c r="AF271" s="82"/>
      <c r="AG271" s="82"/>
      <c r="AH271" s="82"/>
      <c r="AI271" s="82"/>
      <c r="AJ271" s="82"/>
      <c r="AK271" s="82"/>
      <c r="AL271" s="82"/>
      <c r="AM271" s="82"/>
      <c r="AN271" s="82"/>
      <c r="AO271" s="82"/>
      <c r="AP271" s="82"/>
      <c r="AQ271" s="82"/>
      <c r="AR271" s="82"/>
      <c r="AS271" s="82"/>
      <c r="AT271" s="82"/>
      <c r="AU271" s="82"/>
      <c r="AV271" s="75"/>
    </row>
    <row r="272" spans="1:48">
      <c r="A272" s="91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  <c r="Z272" s="91"/>
      <c r="AA272" s="91"/>
      <c r="AB272" s="91"/>
      <c r="AC272" s="91"/>
      <c r="AD272" s="82"/>
      <c r="AE272" s="82"/>
      <c r="AF272" s="82"/>
      <c r="AG272" s="82"/>
      <c r="AH272" s="82"/>
      <c r="AI272" s="82"/>
      <c r="AJ272" s="82"/>
      <c r="AK272" s="82"/>
      <c r="AL272" s="82"/>
      <c r="AM272" s="82"/>
      <c r="AN272" s="82"/>
      <c r="AO272" s="82"/>
      <c r="AP272" s="82"/>
      <c r="AQ272" s="82"/>
      <c r="AR272" s="82"/>
      <c r="AS272" s="82"/>
      <c r="AT272" s="82"/>
      <c r="AU272" s="82"/>
      <c r="AV272" s="75"/>
    </row>
    <row r="273" spans="1:48">
      <c r="A273" s="91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  <c r="Z273" s="91"/>
      <c r="AA273" s="91"/>
      <c r="AB273" s="91"/>
      <c r="AC273" s="91"/>
      <c r="AD273" s="82"/>
      <c r="AE273" s="82"/>
      <c r="AF273" s="82"/>
      <c r="AG273" s="82"/>
      <c r="AH273" s="82"/>
      <c r="AI273" s="82"/>
      <c r="AJ273" s="82"/>
      <c r="AK273" s="82"/>
      <c r="AL273" s="82"/>
      <c r="AM273" s="82"/>
      <c r="AN273" s="82"/>
      <c r="AO273" s="82"/>
      <c r="AP273" s="82"/>
      <c r="AQ273" s="82"/>
      <c r="AR273" s="82"/>
      <c r="AS273" s="82"/>
      <c r="AT273" s="82"/>
      <c r="AU273" s="82"/>
      <c r="AV273" s="75"/>
    </row>
    <row r="274" spans="1:48">
      <c r="A274" s="91"/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  <c r="Z274" s="91"/>
      <c r="AA274" s="91"/>
      <c r="AB274" s="91"/>
      <c r="AC274" s="91"/>
      <c r="AD274" s="82"/>
      <c r="AE274" s="82"/>
      <c r="AF274" s="82"/>
      <c r="AG274" s="82"/>
      <c r="AH274" s="82"/>
      <c r="AI274" s="82"/>
      <c r="AJ274" s="82"/>
      <c r="AK274" s="82"/>
      <c r="AL274" s="82"/>
      <c r="AM274" s="82"/>
      <c r="AN274" s="82"/>
      <c r="AO274" s="82"/>
      <c r="AP274" s="82"/>
      <c r="AQ274" s="82"/>
      <c r="AR274" s="82"/>
      <c r="AS274" s="82"/>
      <c r="AT274" s="82"/>
      <c r="AU274" s="82"/>
      <c r="AV274" s="75"/>
    </row>
    <row r="275" spans="1:48">
      <c r="A275" s="91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  <c r="AA275" s="91"/>
      <c r="AB275" s="91"/>
      <c r="AC275" s="91"/>
      <c r="AD275" s="82"/>
      <c r="AE275" s="82"/>
      <c r="AF275" s="82"/>
      <c r="AG275" s="82"/>
      <c r="AH275" s="82"/>
      <c r="AI275" s="82"/>
      <c r="AJ275" s="82"/>
      <c r="AK275" s="82"/>
      <c r="AL275" s="82"/>
      <c r="AM275" s="82"/>
      <c r="AN275" s="82"/>
      <c r="AO275" s="82"/>
      <c r="AP275" s="82"/>
      <c r="AQ275" s="82"/>
      <c r="AR275" s="82"/>
      <c r="AS275" s="82"/>
      <c r="AT275" s="82"/>
      <c r="AU275" s="82"/>
      <c r="AV275" s="75"/>
    </row>
    <row r="276" spans="1:48">
      <c r="A276" s="91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  <c r="AA276" s="91"/>
      <c r="AB276" s="91"/>
      <c r="AC276" s="91"/>
      <c r="AD276" s="82"/>
      <c r="AE276" s="82"/>
      <c r="AF276" s="82"/>
      <c r="AG276" s="82"/>
      <c r="AH276" s="82"/>
      <c r="AI276" s="82"/>
      <c r="AJ276" s="82"/>
      <c r="AK276" s="82"/>
      <c r="AL276" s="82"/>
      <c r="AM276" s="82"/>
      <c r="AN276" s="82"/>
      <c r="AO276" s="82"/>
      <c r="AP276" s="82"/>
      <c r="AQ276" s="82"/>
      <c r="AR276" s="82"/>
      <c r="AS276" s="82"/>
      <c r="AT276" s="82"/>
      <c r="AU276" s="82"/>
      <c r="AV276" s="75"/>
    </row>
    <row r="277" spans="1:48">
      <c r="A277" s="91"/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  <c r="AA277" s="91"/>
      <c r="AB277" s="91"/>
      <c r="AC277" s="91"/>
      <c r="AD277" s="82"/>
      <c r="AE277" s="82"/>
      <c r="AF277" s="82"/>
      <c r="AG277" s="82"/>
      <c r="AH277" s="82"/>
      <c r="AI277" s="82"/>
      <c r="AJ277" s="82"/>
      <c r="AK277" s="82"/>
      <c r="AL277" s="82"/>
      <c r="AM277" s="82"/>
      <c r="AN277" s="82"/>
      <c r="AO277" s="82"/>
      <c r="AP277" s="82"/>
      <c r="AQ277" s="82"/>
      <c r="AR277" s="82"/>
      <c r="AS277" s="82"/>
      <c r="AT277" s="82"/>
      <c r="AU277" s="82"/>
      <c r="AV277" s="75"/>
    </row>
    <row r="278" spans="1:48">
      <c r="A278" s="91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91"/>
      <c r="Z278" s="91"/>
      <c r="AA278" s="91"/>
      <c r="AB278" s="91"/>
      <c r="AC278" s="91"/>
      <c r="AD278" s="82"/>
      <c r="AE278" s="82"/>
      <c r="AF278" s="82"/>
      <c r="AG278" s="82"/>
      <c r="AH278" s="82"/>
      <c r="AI278" s="82"/>
      <c r="AJ278" s="82"/>
      <c r="AK278" s="82"/>
      <c r="AL278" s="82"/>
      <c r="AM278" s="82"/>
      <c r="AN278" s="82"/>
      <c r="AO278" s="82"/>
      <c r="AP278" s="82"/>
      <c r="AQ278" s="82"/>
      <c r="AR278" s="82"/>
      <c r="AS278" s="82"/>
      <c r="AT278" s="82"/>
      <c r="AU278" s="82"/>
      <c r="AV278" s="75"/>
    </row>
    <row r="279" spans="1:48">
      <c r="A279" s="91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91"/>
      <c r="Z279" s="91"/>
      <c r="AA279" s="91"/>
      <c r="AB279" s="91"/>
      <c r="AC279" s="91"/>
      <c r="AD279" s="82"/>
      <c r="AE279" s="82"/>
      <c r="AF279" s="82"/>
      <c r="AG279" s="82"/>
      <c r="AH279" s="82"/>
      <c r="AI279" s="82"/>
      <c r="AJ279" s="82"/>
      <c r="AK279" s="82"/>
      <c r="AL279" s="82"/>
      <c r="AM279" s="82"/>
      <c r="AN279" s="82"/>
      <c r="AO279" s="82"/>
      <c r="AP279" s="82"/>
      <c r="AQ279" s="82"/>
      <c r="AR279" s="82"/>
      <c r="AS279" s="82"/>
      <c r="AT279" s="82"/>
      <c r="AU279" s="82"/>
      <c r="AV279" s="75"/>
    </row>
    <row r="280" spans="1:48">
      <c r="A280" s="91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  <c r="Z280" s="91"/>
      <c r="AA280" s="91"/>
      <c r="AB280" s="91"/>
      <c r="AC280" s="91"/>
      <c r="AD280" s="82"/>
      <c r="AE280" s="82"/>
      <c r="AF280" s="82"/>
      <c r="AG280" s="82"/>
      <c r="AH280" s="82"/>
      <c r="AI280" s="82"/>
      <c r="AJ280" s="82"/>
      <c r="AK280" s="82"/>
      <c r="AL280" s="82"/>
      <c r="AM280" s="82"/>
      <c r="AN280" s="82"/>
      <c r="AO280" s="82"/>
      <c r="AP280" s="82"/>
      <c r="AQ280" s="82"/>
      <c r="AR280" s="82"/>
      <c r="AS280" s="82"/>
      <c r="AT280" s="82"/>
      <c r="AU280" s="82"/>
      <c r="AV280" s="75"/>
    </row>
    <row r="281" spans="1:48">
      <c r="A281" s="91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91"/>
      <c r="Z281" s="91"/>
      <c r="AA281" s="91"/>
      <c r="AB281" s="91"/>
      <c r="AC281" s="91"/>
      <c r="AD281" s="82"/>
      <c r="AE281" s="82"/>
      <c r="AF281" s="82"/>
      <c r="AG281" s="82"/>
      <c r="AH281" s="82"/>
      <c r="AI281" s="82"/>
      <c r="AJ281" s="82"/>
      <c r="AK281" s="82"/>
      <c r="AL281" s="82"/>
      <c r="AM281" s="82"/>
      <c r="AN281" s="82"/>
      <c r="AO281" s="82"/>
      <c r="AP281" s="82"/>
      <c r="AQ281" s="82"/>
      <c r="AR281" s="82"/>
      <c r="AS281" s="82"/>
      <c r="AT281" s="82"/>
      <c r="AU281" s="82"/>
      <c r="AV281" s="75"/>
    </row>
    <row r="282" spans="1:48">
      <c r="A282" s="91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91"/>
      <c r="Z282" s="91"/>
      <c r="AA282" s="91"/>
      <c r="AB282" s="91"/>
      <c r="AC282" s="91"/>
      <c r="AD282" s="82"/>
      <c r="AE282" s="82"/>
      <c r="AF282" s="82"/>
      <c r="AG282" s="82"/>
      <c r="AH282" s="82"/>
      <c r="AI282" s="82"/>
      <c r="AJ282" s="82"/>
      <c r="AK282" s="82"/>
      <c r="AL282" s="82"/>
      <c r="AM282" s="82"/>
      <c r="AN282" s="82"/>
      <c r="AO282" s="82"/>
      <c r="AP282" s="82"/>
      <c r="AQ282" s="82"/>
      <c r="AR282" s="82"/>
      <c r="AS282" s="82"/>
      <c r="AT282" s="82"/>
      <c r="AU282" s="82"/>
      <c r="AV282" s="75"/>
    </row>
    <row r="283" spans="1:48">
      <c r="A283" s="91"/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91"/>
      <c r="Z283" s="91"/>
      <c r="AA283" s="91"/>
      <c r="AB283" s="91"/>
      <c r="AC283" s="91"/>
      <c r="AD283" s="82"/>
      <c r="AE283" s="82"/>
      <c r="AF283" s="82"/>
      <c r="AG283" s="82"/>
      <c r="AH283" s="82"/>
      <c r="AI283" s="82"/>
      <c r="AJ283" s="82"/>
      <c r="AK283" s="82"/>
      <c r="AL283" s="82"/>
      <c r="AM283" s="82"/>
      <c r="AN283" s="82"/>
      <c r="AO283" s="82"/>
      <c r="AP283" s="82"/>
      <c r="AQ283" s="82"/>
      <c r="AR283" s="82"/>
      <c r="AS283" s="82"/>
      <c r="AT283" s="82"/>
      <c r="AU283" s="82"/>
      <c r="AV283" s="75"/>
    </row>
    <row r="284" spans="1:48">
      <c r="A284" s="91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91"/>
      <c r="Z284" s="91"/>
      <c r="AA284" s="91"/>
      <c r="AB284" s="91"/>
      <c r="AC284" s="91"/>
      <c r="AD284" s="82"/>
      <c r="AE284" s="82"/>
      <c r="AF284" s="82"/>
      <c r="AG284" s="82"/>
      <c r="AH284" s="82"/>
      <c r="AI284" s="82"/>
      <c r="AJ284" s="82"/>
      <c r="AK284" s="82"/>
      <c r="AL284" s="82"/>
      <c r="AM284" s="82"/>
      <c r="AN284" s="82"/>
      <c r="AO284" s="82"/>
      <c r="AP284" s="82"/>
      <c r="AQ284" s="82"/>
      <c r="AR284" s="82"/>
      <c r="AS284" s="82"/>
      <c r="AT284" s="82"/>
      <c r="AU284" s="82"/>
      <c r="AV284" s="75"/>
    </row>
    <row r="285" spans="1:48">
      <c r="A285" s="91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91"/>
      <c r="Z285" s="91"/>
      <c r="AA285" s="91"/>
      <c r="AB285" s="91"/>
      <c r="AC285" s="91"/>
      <c r="AD285" s="82"/>
      <c r="AE285" s="82"/>
      <c r="AF285" s="82"/>
      <c r="AG285" s="82"/>
      <c r="AH285" s="82"/>
      <c r="AI285" s="82"/>
      <c r="AJ285" s="82"/>
      <c r="AK285" s="82"/>
      <c r="AL285" s="82"/>
      <c r="AM285" s="82"/>
      <c r="AN285" s="82"/>
      <c r="AO285" s="82"/>
      <c r="AP285" s="82"/>
      <c r="AQ285" s="82"/>
      <c r="AR285" s="82"/>
      <c r="AS285" s="82"/>
      <c r="AT285" s="82"/>
      <c r="AU285" s="82"/>
      <c r="AV285" s="75"/>
    </row>
    <row r="286" spans="1:48">
      <c r="A286" s="91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91"/>
      <c r="Z286" s="91"/>
      <c r="AA286" s="91"/>
      <c r="AB286" s="91"/>
      <c r="AC286" s="91"/>
      <c r="AD286" s="82"/>
      <c r="AE286" s="82"/>
      <c r="AF286" s="82"/>
      <c r="AG286" s="82"/>
      <c r="AH286" s="82"/>
      <c r="AI286" s="82"/>
      <c r="AJ286" s="82"/>
      <c r="AK286" s="82"/>
      <c r="AL286" s="82"/>
      <c r="AM286" s="82"/>
      <c r="AN286" s="82"/>
      <c r="AO286" s="82"/>
      <c r="AP286" s="82"/>
      <c r="AQ286" s="82"/>
      <c r="AR286" s="82"/>
      <c r="AS286" s="82"/>
      <c r="AT286" s="82"/>
      <c r="AU286" s="82"/>
      <c r="AV286" s="75"/>
    </row>
    <row r="287" spans="1:48">
      <c r="A287" s="91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  <c r="AA287" s="91"/>
      <c r="AB287" s="91"/>
      <c r="AC287" s="91"/>
      <c r="AD287" s="82"/>
      <c r="AE287" s="82"/>
      <c r="AF287" s="82"/>
      <c r="AG287" s="82"/>
      <c r="AH287" s="82"/>
      <c r="AI287" s="82"/>
      <c r="AJ287" s="82"/>
      <c r="AK287" s="82"/>
      <c r="AL287" s="82"/>
      <c r="AM287" s="82"/>
      <c r="AN287" s="82"/>
      <c r="AO287" s="82"/>
      <c r="AP287" s="82"/>
      <c r="AQ287" s="82"/>
      <c r="AR287" s="82"/>
      <c r="AS287" s="82"/>
      <c r="AT287" s="82"/>
      <c r="AU287" s="82"/>
      <c r="AV287" s="75"/>
    </row>
    <row r="288" spans="1:48">
      <c r="A288" s="91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  <c r="AA288" s="91"/>
      <c r="AB288" s="91"/>
      <c r="AC288" s="91"/>
      <c r="AD288" s="82"/>
      <c r="AE288" s="82"/>
      <c r="AF288" s="82"/>
      <c r="AG288" s="82"/>
      <c r="AH288" s="82"/>
      <c r="AI288" s="82"/>
      <c r="AJ288" s="82"/>
      <c r="AK288" s="82"/>
      <c r="AL288" s="82"/>
      <c r="AM288" s="82"/>
      <c r="AN288" s="82"/>
      <c r="AO288" s="82"/>
      <c r="AP288" s="82"/>
      <c r="AQ288" s="82"/>
      <c r="AR288" s="82"/>
      <c r="AS288" s="82"/>
      <c r="AT288" s="82"/>
      <c r="AU288" s="82"/>
      <c r="AV288" s="75"/>
    </row>
    <row r="289" spans="1:48">
      <c r="A289" s="91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  <c r="AA289" s="91"/>
      <c r="AB289" s="91"/>
      <c r="AC289" s="91"/>
      <c r="AD289" s="82"/>
      <c r="AE289" s="82"/>
      <c r="AF289" s="82"/>
      <c r="AG289" s="82"/>
      <c r="AH289" s="82"/>
      <c r="AI289" s="82"/>
      <c r="AJ289" s="82"/>
      <c r="AK289" s="82"/>
      <c r="AL289" s="82"/>
      <c r="AM289" s="82"/>
      <c r="AN289" s="82"/>
      <c r="AO289" s="82"/>
      <c r="AP289" s="82"/>
      <c r="AQ289" s="82"/>
      <c r="AR289" s="82"/>
      <c r="AS289" s="82"/>
      <c r="AT289" s="82"/>
      <c r="AU289" s="82"/>
      <c r="AV289" s="75"/>
    </row>
    <row r="290" spans="1:48">
      <c r="A290" s="91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91"/>
      <c r="AA290" s="91"/>
      <c r="AB290" s="91"/>
      <c r="AC290" s="91"/>
      <c r="AD290" s="82"/>
      <c r="AE290" s="82"/>
      <c r="AF290" s="82"/>
      <c r="AG290" s="82"/>
      <c r="AH290" s="82"/>
      <c r="AI290" s="82"/>
      <c r="AJ290" s="82"/>
      <c r="AK290" s="82"/>
      <c r="AL290" s="82"/>
      <c r="AM290" s="82"/>
      <c r="AN290" s="82"/>
      <c r="AO290" s="82"/>
      <c r="AP290" s="82"/>
      <c r="AQ290" s="82"/>
      <c r="AR290" s="82"/>
      <c r="AS290" s="82"/>
      <c r="AT290" s="82"/>
      <c r="AU290" s="82"/>
      <c r="AV290" s="75"/>
    </row>
    <row r="291" spans="1:48">
      <c r="A291" s="91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  <c r="AA291" s="91"/>
      <c r="AB291" s="91"/>
      <c r="AC291" s="91"/>
      <c r="AD291" s="82"/>
      <c r="AE291" s="82"/>
      <c r="AF291" s="82"/>
      <c r="AG291" s="82"/>
      <c r="AH291" s="82"/>
      <c r="AI291" s="82"/>
      <c r="AJ291" s="82"/>
      <c r="AK291" s="82"/>
      <c r="AL291" s="82"/>
      <c r="AM291" s="82"/>
      <c r="AN291" s="82"/>
      <c r="AO291" s="82"/>
      <c r="AP291" s="82"/>
      <c r="AQ291" s="82"/>
      <c r="AR291" s="82"/>
      <c r="AS291" s="82"/>
      <c r="AT291" s="82"/>
      <c r="AU291" s="82"/>
      <c r="AV291" s="75"/>
    </row>
    <row r="292" spans="1:48">
      <c r="A292" s="91"/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  <c r="W292" s="91"/>
      <c r="X292" s="91"/>
      <c r="Y292" s="91"/>
      <c r="Z292" s="91"/>
      <c r="AA292" s="91"/>
      <c r="AB292" s="91"/>
      <c r="AC292" s="91"/>
      <c r="AD292" s="82"/>
      <c r="AE292" s="82"/>
      <c r="AF292" s="82"/>
      <c r="AG292" s="82"/>
      <c r="AH292" s="82"/>
      <c r="AI292" s="82"/>
      <c r="AJ292" s="82"/>
      <c r="AK292" s="82"/>
      <c r="AL292" s="82"/>
      <c r="AM292" s="82"/>
      <c r="AN292" s="82"/>
      <c r="AO292" s="82"/>
      <c r="AP292" s="82"/>
      <c r="AQ292" s="82"/>
      <c r="AR292" s="82"/>
      <c r="AS292" s="82"/>
      <c r="AT292" s="82"/>
      <c r="AU292" s="82"/>
      <c r="AV292" s="75"/>
    </row>
    <row r="293" spans="1:48">
      <c r="A293" s="91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91"/>
      <c r="AA293" s="91"/>
      <c r="AB293" s="91"/>
      <c r="AC293" s="91"/>
      <c r="AD293" s="82"/>
      <c r="AE293" s="82"/>
      <c r="AF293" s="82"/>
      <c r="AG293" s="82"/>
      <c r="AH293" s="82"/>
      <c r="AI293" s="82"/>
      <c r="AJ293" s="82"/>
      <c r="AK293" s="82"/>
      <c r="AL293" s="82"/>
      <c r="AM293" s="82"/>
      <c r="AN293" s="82"/>
      <c r="AO293" s="82"/>
      <c r="AP293" s="82"/>
      <c r="AQ293" s="82"/>
      <c r="AR293" s="82"/>
      <c r="AS293" s="82"/>
      <c r="AT293" s="82"/>
      <c r="AU293" s="82"/>
      <c r="AV293" s="75"/>
    </row>
    <row r="294" spans="1:48">
      <c r="A294" s="91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91"/>
      <c r="AA294" s="91"/>
      <c r="AB294" s="91"/>
      <c r="AC294" s="91"/>
      <c r="AD294" s="82"/>
      <c r="AE294" s="82"/>
      <c r="AF294" s="82"/>
      <c r="AG294" s="82"/>
      <c r="AH294" s="82"/>
      <c r="AI294" s="82"/>
      <c r="AJ294" s="82"/>
      <c r="AK294" s="82"/>
      <c r="AL294" s="82"/>
      <c r="AM294" s="82"/>
      <c r="AN294" s="82"/>
      <c r="AO294" s="82"/>
      <c r="AP294" s="82"/>
      <c r="AQ294" s="82"/>
      <c r="AR294" s="82"/>
      <c r="AS294" s="82"/>
      <c r="AT294" s="82"/>
      <c r="AU294" s="82"/>
      <c r="AV294" s="75"/>
    </row>
    <row r="295" spans="1:48">
      <c r="A295" s="91"/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  <c r="W295" s="91"/>
      <c r="X295" s="91"/>
      <c r="Y295" s="91"/>
      <c r="Z295" s="91"/>
      <c r="AA295" s="91"/>
      <c r="AB295" s="91"/>
      <c r="AC295" s="91"/>
      <c r="AD295" s="82"/>
      <c r="AE295" s="82"/>
      <c r="AF295" s="82"/>
      <c r="AG295" s="82"/>
      <c r="AH295" s="82"/>
      <c r="AI295" s="82"/>
      <c r="AJ295" s="82"/>
      <c r="AK295" s="82"/>
      <c r="AL295" s="82"/>
      <c r="AM295" s="82"/>
      <c r="AN295" s="82"/>
      <c r="AO295" s="82"/>
      <c r="AP295" s="82"/>
      <c r="AQ295" s="82"/>
      <c r="AR295" s="82"/>
      <c r="AS295" s="82"/>
      <c r="AT295" s="82"/>
      <c r="AU295" s="82"/>
      <c r="AV295" s="75"/>
    </row>
    <row r="296" spans="1:48">
      <c r="A296" s="91"/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  <c r="W296" s="91"/>
      <c r="X296" s="91"/>
      <c r="Y296" s="91"/>
      <c r="Z296" s="91"/>
      <c r="AA296" s="91"/>
      <c r="AB296" s="91"/>
      <c r="AC296" s="91"/>
      <c r="AD296" s="82"/>
      <c r="AE296" s="82"/>
      <c r="AF296" s="82"/>
      <c r="AG296" s="82"/>
      <c r="AH296" s="82"/>
      <c r="AI296" s="82"/>
      <c r="AJ296" s="82"/>
      <c r="AK296" s="82"/>
      <c r="AL296" s="82"/>
      <c r="AM296" s="82"/>
      <c r="AN296" s="82"/>
      <c r="AO296" s="82"/>
      <c r="AP296" s="82"/>
      <c r="AQ296" s="82"/>
      <c r="AR296" s="82"/>
      <c r="AS296" s="82"/>
      <c r="AT296" s="82"/>
      <c r="AU296" s="82"/>
      <c r="AV296" s="75"/>
    </row>
    <row r="297" spans="1:48">
      <c r="A297" s="91"/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91"/>
      <c r="AA297" s="91"/>
      <c r="AB297" s="91"/>
      <c r="AC297" s="91"/>
      <c r="AD297" s="82"/>
      <c r="AE297" s="82"/>
      <c r="AF297" s="82"/>
      <c r="AG297" s="82"/>
      <c r="AH297" s="82"/>
      <c r="AI297" s="82"/>
      <c r="AJ297" s="82"/>
      <c r="AK297" s="82"/>
      <c r="AL297" s="82"/>
      <c r="AM297" s="82"/>
      <c r="AN297" s="82"/>
      <c r="AO297" s="82"/>
      <c r="AP297" s="82"/>
      <c r="AQ297" s="82"/>
      <c r="AR297" s="82"/>
      <c r="AS297" s="82"/>
      <c r="AT297" s="82"/>
      <c r="AU297" s="82"/>
      <c r="AV297" s="75"/>
    </row>
    <row r="298" spans="1:48">
      <c r="A298" s="91"/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1"/>
      <c r="Z298" s="91"/>
      <c r="AA298" s="91"/>
      <c r="AB298" s="91"/>
      <c r="AC298" s="91"/>
      <c r="AD298" s="82"/>
      <c r="AE298" s="82"/>
      <c r="AF298" s="82"/>
      <c r="AG298" s="82"/>
      <c r="AH298" s="82"/>
      <c r="AI298" s="82"/>
      <c r="AJ298" s="82"/>
      <c r="AK298" s="82"/>
      <c r="AL298" s="82"/>
      <c r="AM298" s="82"/>
      <c r="AN298" s="82"/>
      <c r="AO298" s="82"/>
      <c r="AP298" s="82"/>
      <c r="AQ298" s="82"/>
      <c r="AR298" s="82"/>
      <c r="AS298" s="82"/>
      <c r="AT298" s="82"/>
      <c r="AU298" s="82"/>
      <c r="AV298" s="75"/>
    </row>
    <row r="299" spans="1:48">
      <c r="A299" s="91"/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  <c r="V299" s="91"/>
      <c r="W299" s="91"/>
      <c r="X299" s="91"/>
      <c r="Y299" s="91"/>
      <c r="Z299" s="91"/>
      <c r="AA299" s="91"/>
      <c r="AB299" s="91"/>
      <c r="AC299" s="91"/>
      <c r="AD299" s="82"/>
      <c r="AE299" s="82"/>
      <c r="AF299" s="82"/>
      <c r="AG299" s="82"/>
      <c r="AH299" s="82"/>
      <c r="AI299" s="82"/>
      <c r="AJ299" s="82"/>
      <c r="AK299" s="82"/>
      <c r="AL299" s="82"/>
      <c r="AM299" s="82"/>
      <c r="AN299" s="82"/>
      <c r="AO299" s="82"/>
      <c r="AP299" s="82"/>
      <c r="AQ299" s="82"/>
      <c r="AR299" s="82"/>
      <c r="AS299" s="82"/>
      <c r="AT299" s="82"/>
      <c r="AU299" s="82"/>
      <c r="AV299" s="75"/>
    </row>
    <row r="300" spans="1:48">
      <c r="A300" s="91"/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  <c r="AA300" s="91"/>
      <c r="AB300" s="91"/>
      <c r="AC300" s="91"/>
      <c r="AD300" s="82"/>
      <c r="AE300" s="82"/>
      <c r="AF300" s="82"/>
      <c r="AG300" s="82"/>
      <c r="AH300" s="82"/>
      <c r="AI300" s="82"/>
      <c r="AJ300" s="82"/>
      <c r="AK300" s="82"/>
      <c r="AL300" s="82"/>
      <c r="AM300" s="82"/>
      <c r="AN300" s="82"/>
      <c r="AO300" s="82"/>
      <c r="AP300" s="82"/>
      <c r="AQ300" s="82"/>
      <c r="AR300" s="82"/>
      <c r="AS300" s="82"/>
      <c r="AT300" s="82"/>
      <c r="AU300" s="82"/>
      <c r="AV300" s="75"/>
    </row>
    <row r="301" spans="1:48">
      <c r="A301" s="91"/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  <c r="AA301" s="91"/>
      <c r="AB301" s="91"/>
      <c r="AC301" s="91"/>
      <c r="AD301" s="82"/>
      <c r="AE301" s="82"/>
      <c r="AF301" s="82"/>
      <c r="AG301" s="82"/>
      <c r="AH301" s="82"/>
      <c r="AI301" s="82"/>
      <c r="AJ301" s="82"/>
      <c r="AK301" s="82"/>
      <c r="AL301" s="82"/>
      <c r="AM301" s="82"/>
      <c r="AN301" s="82"/>
      <c r="AO301" s="82"/>
      <c r="AP301" s="82"/>
      <c r="AQ301" s="82"/>
      <c r="AR301" s="82"/>
      <c r="AS301" s="82"/>
      <c r="AT301" s="82"/>
      <c r="AU301" s="82"/>
      <c r="AV301" s="75"/>
    </row>
    <row r="302" spans="1:48">
      <c r="A302" s="91"/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  <c r="AA302" s="91"/>
      <c r="AB302" s="91"/>
      <c r="AC302" s="91"/>
      <c r="AD302" s="82"/>
      <c r="AE302" s="82"/>
      <c r="AF302" s="82"/>
      <c r="AG302" s="82"/>
      <c r="AH302" s="82"/>
      <c r="AI302" s="82"/>
      <c r="AJ302" s="82"/>
      <c r="AK302" s="82"/>
      <c r="AL302" s="82"/>
      <c r="AM302" s="82"/>
      <c r="AN302" s="82"/>
      <c r="AO302" s="82"/>
      <c r="AP302" s="82"/>
      <c r="AQ302" s="82"/>
      <c r="AR302" s="82"/>
      <c r="AS302" s="82"/>
      <c r="AT302" s="82"/>
      <c r="AU302" s="82"/>
      <c r="AV302" s="75"/>
    </row>
    <row r="303" spans="1:48">
      <c r="A303" s="91"/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1"/>
      <c r="Z303" s="91"/>
      <c r="AA303" s="91"/>
      <c r="AB303" s="91"/>
      <c r="AC303" s="91"/>
      <c r="AD303" s="82"/>
      <c r="AE303" s="82"/>
      <c r="AF303" s="82"/>
      <c r="AG303" s="82"/>
      <c r="AH303" s="82"/>
      <c r="AI303" s="82"/>
      <c r="AJ303" s="82"/>
      <c r="AK303" s="82"/>
      <c r="AL303" s="82"/>
      <c r="AM303" s="82"/>
      <c r="AN303" s="82"/>
      <c r="AO303" s="82"/>
      <c r="AP303" s="82"/>
      <c r="AQ303" s="82"/>
      <c r="AR303" s="82"/>
      <c r="AS303" s="82"/>
      <c r="AT303" s="82"/>
      <c r="AU303" s="82"/>
      <c r="AV303" s="75"/>
    </row>
    <row r="304" spans="1:48">
      <c r="A304" s="91"/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91"/>
      <c r="Z304" s="91"/>
      <c r="AA304" s="91"/>
      <c r="AB304" s="91"/>
      <c r="AC304" s="91"/>
      <c r="AD304" s="82"/>
      <c r="AE304" s="82"/>
      <c r="AF304" s="82"/>
      <c r="AG304" s="82"/>
      <c r="AH304" s="82"/>
      <c r="AI304" s="82"/>
      <c r="AJ304" s="82"/>
      <c r="AK304" s="82"/>
      <c r="AL304" s="82"/>
      <c r="AM304" s="82"/>
      <c r="AN304" s="82"/>
      <c r="AO304" s="82"/>
      <c r="AP304" s="82"/>
      <c r="AQ304" s="82"/>
      <c r="AR304" s="82"/>
      <c r="AS304" s="82"/>
      <c r="AT304" s="82"/>
      <c r="AU304" s="82"/>
      <c r="AV304" s="75"/>
    </row>
    <row r="305" spans="1:48">
      <c r="A305" s="91"/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  <c r="W305" s="91"/>
      <c r="X305" s="91"/>
      <c r="Y305" s="91"/>
      <c r="Z305" s="91"/>
      <c r="AA305" s="91"/>
      <c r="AB305" s="91"/>
      <c r="AC305" s="91"/>
      <c r="AD305" s="82"/>
      <c r="AE305" s="82"/>
      <c r="AF305" s="82"/>
      <c r="AG305" s="82"/>
      <c r="AH305" s="82"/>
      <c r="AI305" s="82"/>
      <c r="AJ305" s="82"/>
      <c r="AK305" s="82"/>
      <c r="AL305" s="82"/>
      <c r="AM305" s="82"/>
      <c r="AN305" s="82"/>
      <c r="AO305" s="82"/>
      <c r="AP305" s="82"/>
      <c r="AQ305" s="82"/>
      <c r="AR305" s="82"/>
      <c r="AS305" s="82"/>
      <c r="AT305" s="82"/>
      <c r="AU305" s="82"/>
      <c r="AV305" s="75"/>
    </row>
    <row r="306" spans="1:48">
      <c r="A306" s="91"/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91"/>
      <c r="X306" s="91"/>
      <c r="Y306" s="91"/>
      <c r="Z306" s="91"/>
      <c r="AA306" s="91"/>
      <c r="AB306" s="91"/>
      <c r="AC306" s="91"/>
      <c r="AD306" s="82"/>
      <c r="AE306" s="82"/>
      <c r="AF306" s="82"/>
      <c r="AG306" s="82"/>
      <c r="AH306" s="82"/>
      <c r="AI306" s="82"/>
      <c r="AJ306" s="82"/>
      <c r="AK306" s="82"/>
      <c r="AL306" s="82"/>
      <c r="AM306" s="82"/>
      <c r="AN306" s="82"/>
      <c r="AO306" s="82"/>
      <c r="AP306" s="82"/>
      <c r="AQ306" s="82"/>
      <c r="AR306" s="82"/>
      <c r="AS306" s="82"/>
      <c r="AT306" s="82"/>
      <c r="AU306" s="82"/>
      <c r="AV306" s="75"/>
    </row>
    <row r="307" spans="1:48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91"/>
      <c r="Z307" s="91"/>
      <c r="AA307" s="91"/>
      <c r="AB307" s="91"/>
      <c r="AC307" s="91"/>
      <c r="AD307" s="82"/>
      <c r="AE307" s="82"/>
      <c r="AF307" s="82"/>
      <c r="AG307" s="82"/>
      <c r="AH307" s="82"/>
      <c r="AI307" s="82"/>
      <c r="AJ307" s="82"/>
      <c r="AK307" s="82"/>
      <c r="AL307" s="82"/>
      <c r="AM307" s="82"/>
      <c r="AN307" s="82"/>
      <c r="AO307" s="82"/>
      <c r="AP307" s="82"/>
      <c r="AQ307" s="82"/>
      <c r="AR307" s="82"/>
      <c r="AS307" s="82"/>
      <c r="AT307" s="82"/>
      <c r="AU307" s="82"/>
      <c r="AV307" s="75"/>
    </row>
    <row r="308" spans="1:48">
      <c r="A308" s="91"/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  <c r="W308" s="91"/>
      <c r="X308" s="91"/>
      <c r="Y308" s="91"/>
      <c r="Z308" s="91"/>
      <c r="AA308" s="91"/>
      <c r="AB308" s="91"/>
      <c r="AC308" s="91"/>
      <c r="AD308" s="82"/>
      <c r="AE308" s="82"/>
      <c r="AF308" s="82"/>
      <c r="AG308" s="82"/>
      <c r="AH308" s="82"/>
      <c r="AI308" s="82"/>
      <c r="AJ308" s="82"/>
      <c r="AK308" s="82"/>
      <c r="AL308" s="82"/>
      <c r="AM308" s="82"/>
      <c r="AN308" s="82"/>
      <c r="AO308" s="82"/>
      <c r="AP308" s="82"/>
      <c r="AQ308" s="82"/>
      <c r="AR308" s="82"/>
      <c r="AS308" s="82"/>
      <c r="AT308" s="82"/>
      <c r="AU308" s="82"/>
      <c r="AV308" s="75"/>
    </row>
    <row r="309" spans="1:48">
      <c r="A309" s="91"/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91"/>
      <c r="Z309" s="91"/>
      <c r="AA309" s="91"/>
      <c r="AB309" s="91"/>
      <c r="AC309" s="91"/>
      <c r="AD309" s="82"/>
      <c r="AE309" s="82"/>
      <c r="AF309" s="82"/>
      <c r="AG309" s="82"/>
      <c r="AH309" s="82"/>
      <c r="AI309" s="82"/>
      <c r="AJ309" s="82"/>
      <c r="AK309" s="82"/>
      <c r="AL309" s="82"/>
      <c r="AM309" s="82"/>
      <c r="AN309" s="82"/>
      <c r="AO309" s="82"/>
      <c r="AP309" s="82"/>
      <c r="AQ309" s="82"/>
      <c r="AR309" s="82"/>
      <c r="AS309" s="82"/>
      <c r="AT309" s="82"/>
      <c r="AU309" s="82"/>
      <c r="AV309" s="75"/>
    </row>
    <row r="310" spans="1:48">
      <c r="A310" s="91"/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  <c r="W310" s="91"/>
      <c r="X310" s="91"/>
      <c r="Y310" s="91"/>
      <c r="Z310" s="91"/>
      <c r="AA310" s="91"/>
      <c r="AB310" s="91"/>
      <c r="AC310" s="91"/>
      <c r="AD310" s="82"/>
      <c r="AE310" s="82"/>
      <c r="AF310" s="82"/>
      <c r="AG310" s="82"/>
      <c r="AH310" s="82"/>
      <c r="AI310" s="82"/>
      <c r="AJ310" s="82"/>
      <c r="AK310" s="82"/>
      <c r="AL310" s="82"/>
      <c r="AM310" s="82"/>
      <c r="AN310" s="82"/>
      <c r="AO310" s="82"/>
      <c r="AP310" s="82"/>
      <c r="AQ310" s="82"/>
      <c r="AR310" s="82"/>
      <c r="AS310" s="82"/>
      <c r="AT310" s="82"/>
      <c r="AU310" s="82"/>
      <c r="AV310" s="75"/>
    </row>
    <row r="311" spans="1:48">
      <c r="A311" s="91"/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  <c r="V311" s="91"/>
      <c r="W311" s="91"/>
      <c r="X311" s="91"/>
      <c r="Y311" s="91"/>
      <c r="Z311" s="91"/>
      <c r="AA311" s="91"/>
      <c r="AB311" s="91"/>
      <c r="AC311" s="91"/>
      <c r="AD311" s="82"/>
      <c r="AE311" s="82"/>
      <c r="AF311" s="82"/>
      <c r="AG311" s="82"/>
      <c r="AH311" s="82"/>
      <c r="AI311" s="82"/>
      <c r="AJ311" s="82"/>
      <c r="AK311" s="82"/>
      <c r="AL311" s="82"/>
      <c r="AM311" s="82"/>
      <c r="AN311" s="82"/>
      <c r="AO311" s="82"/>
      <c r="AP311" s="82"/>
      <c r="AQ311" s="82"/>
      <c r="AR311" s="82"/>
      <c r="AS311" s="82"/>
      <c r="AT311" s="82"/>
      <c r="AU311" s="82"/>
      <c r="AV311" s="75"/>
    </row>
    <row r="312" spans="1:48">
      <c r="A312" s="91"/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  <c r="W312" s="91"/>
      <c r="X312" s="91"/>
      <c r="Y312" s="91"/>
      <c r="Z312" s="91"/>
      <c r="AA312" s="91"/>
      <c r="AB312" s="91"/>
      <c r="AC312" s="91"/>
      <c r="AD312" s="82"/>
      <c r="AE312" s="82"/>
      <c r="AF312" s="82"/>
      <c r="AG312" s="82"/>
      <c r="AH312" s="82"/>
      <c r="AI312" s="82"/>
      <c r="AJ312" s="82"/>
      <c r="AK312" s="82"/>
      <c r="AL312" s="82"/>
      <c r="AM312" s="82"/>
      <c r="AN312" s="82"/>
      <c r="AO312" s="82"/>
      <c r="AP312" s="82"/>
      <c r="AQ312" s="82"/>
      <c r="AR312" s="82"/>
      <c r="AS312" s="82"/>
      <c r="AT312" s="82"/>
      <c r="AU312" s="82"/>
      <c r="AV312" s="75"/>
    </row>
    <row r="313" spans="1:48">
      <c r="A313" s="91"/>
      <c r="B313" s="91"/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91"/>
      <c r="Z313" s="91"/>
      <c r="AA313" s="91"/>
      <c r="AB313" s="91"/>
      <c r="AC313" s="91"/>
      <c r="AD313" s="82"/>
      <c r="AE313" s="82"/>
      <c r="AF313" s="82"/>
      <c r="AG313" s="82"/>
      <c r="AH313" s="82"/>
      <c r="AI313" s="82"/>
      <c r="AJ313" s="82"/>
      <c r="AK313" s="82"/>
      <c r="AL313" s="82"/>
      <c r="AM313" s="82"/>
      <c r="AN313" s="82"/>
      <c r="AO313" s="82"/>
      <c r="AP313" s="82"/>
      <c r="AQ313" s="82"/>
      <c r="AR313" s="82"/>
      <c r="AS313" s="82"/>
      <c r="AT313" s="82"/>
      <c r="AU313" s="82"/>
      <c r="AV313" s="75"/>
    </row>
    <row r="314" spans="1:48">
      <c r="A314" s="91"/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91"/>
      <c r="Z314" s="91"/>
      <c r="AA314" s="91"/>
      <c r="AB314" s="91"/>
      <c r="AC314" s="91"/>
      <c r="AD314" s="82"/>
      <c r="AE314" s="82"/>
      <c r="AF314" s="82"/>
      <c r="AG314" s="82"/>
      <c r="AH314" s="82"/>
      <c r="AI314" s="82"/>
      <c r="AJ314" s="82"/>
      <c r="AK314" s="82"/>
      <c r="AL314" s="82"/>
      <c r="AM314" s="82"/>
      <c r="AN314" s="82"/>
      <c r="AO314" s="82"/>
      <c r="AP314" s="82"/>
      <c r="AQ314" s="82"/>
      <c r="AR314" s="82"/>
      <c r="AS314" s="82"/>
      <c r="AT314" s="82"/>
      <c r="AU314" s="82"/>
      <c r="AV314" s="75"/>
    </row>
    <row r="315" spans="1:48">
      <c r="A315" s="91"/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  <c r="Z315" s="91"/>
      <c r="AA315" s="91"/>
      <c r="AB315" s="91"/>
      <c r="AC315" s="91"/>
      <c r="AD315" s="82"/>
      <c r="AE315" s="82"/>
      <c r="AF315" s="82"/>
      <c r="AG315" s="82"/>
      <c r="AH315" s="82"/>
      <c r="AI315" s="82"/>
      <c r="AJ315" s="82"/>
      <c r="AK315" s="82"/>
      <c r="AL315" s="82"/>
      <c r="AM315" s="82"/>
      <c r="AN315" s="82"/>
      <c r="AO315" s="82"/>
      <c r="AP315" s="82"/>
      <c r="AQ315" s="82"/>
      <c r="AR315" s="82"/>
      <c r="AS315" s="82"/>
      <c r="AT315" s="82"/>
      <c r="AU315" s="82"/>
      <c r="AV315" s="75"/>
    </row>
    <row r="316" spans="1:48">
      <c r="A316" s="91"/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91"/>
      <c r="Z316" s="91"/>
      <c r="AA316" s="91"/>
      <c r="AB316" s="91"/>
      <c r="AC316" s="91"/>
      <c r="AD316" s="82"/>
      <c r="AE316" s="82"/>
      <c r="AF316" s="82"/>
      <c r="AG316" s="82"/>
      <c r="AH316" s="82"/>
      <c r="AI316" s="82"/>
      <c r="AJ316" s="82"/>
      <c r="AK316" s="82"/>
      <c r="AL316" s="82"/>
      <c r="AM316" s="82"/>
      <c r="AN316" s="82"/>
      <c r="AO316" s="82"/>
      <c r="AP316" s="82"/>
      <c r="AQ316" s="82"/>
      <c r="AR316" s="82"/>
      <c r="AS316" s="82"/>
      <c r="AT316" s="82"/>
      <c r="AU316" s="82"/>
      <c r="AV316" s="75"/>
    </row>
    <row r="317" spans="1:48">
      <c r="A317" s="91"/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91"/>
      <c r="Z317" s="91"/>
      <c r="AA317" s="91"/>
      <c r="AB317" s="91"/>
      <c r="AC317" s="91"/>
      <c r="AD317" s="82"/>
      <c r="AE317" s="82"/>
      <c r="AF317" s="82"/>
      <c r="AG317" s="82"/>
      <c r="AH317" s="82"/>
      <c r="AI317" s="82"/>
      <c r="AJ317" s="82"/>
      <c r="AK317" s="82"/>
      <c r="AL317" s="82"/>
      <c r="AM317" s="82"/>
      <c r="AN317" s="82"/>
      <c r="AO317" s="82"/>
      <c r="AP317" s="82"/>
      <c r="AQ317" s="82"/>
      <c r="AR317" s="82"/>
      <c r="AS317" s="82"/>
      <c r="AT317" s="82"/>
      <c r="AU317" s="82"/>
      <c r="AV317" s="75"/>
    </row>
    <row r="318" spans="1:48">
      <c r="A318" s="91"/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91"/>
      <c r="Z318" s="91"/>
      <c r="AA318" s="91"/>
      <c r="AB318" s="91"/>
      <c r="AC318" s="91"/>
      <c r="AD318" s="82"/>
      <c r="AE318" s="82"/>
      <c r="AF318" s="82"/>
      <c r="AG318" s="82"/>
      <c r="AH318" s="82"/>
      <c r="AI318" s="82"/>
      <c r="AJ318" s="82"/>
      <c r="AK318" s="82"/>
      <c r="AL318" s="82"/>
      <c r="AM318" s="82"/>
      <c r="AN318" s="82"/>
      <c r="AO318" s="82"/>
      <c r="AP318" s="82"/>
      <c r="AQ318" s="82"/>
      <c r="AR318" s="82"/>
      <c r="AS318" s="82"/>
      <c r="AT318" s="82"/>
      <c r="AU318" s="82"/>
      <c r="AV318" s="75"/>
    </row>
    <row r="319" spans="1:48">
      <c r="A319" s="91"/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  <c r="V319" s="91"/>
      <c r="W319" s="91"/>
      <c r="X319" s="91"/>
      <c r="Y319" s="91"/>
      <c r="Z319" s="91"/>
      <c r="AA319" s="91"/>
      <c r="AB319" s="91"/>
      <c r="AC319" s="91"/>
      <c r="AD319" s="82"/>
      <c r="AE319" s="82"/>
      <c r="AF319" s="82"/>
      <c r="AG319" s="82"/>
      <c r="AH319" s="82"/>
      <c r="AI319" s="82"/>
      <c r="AJ319" s="82"/>
      <c r="AK319" s="82"/>
      <c r="AL319" s="82"/>
      <c r="AM319" s="82"/>
      <c r="AN319" s="82"/>
      <c r="AO319" s="82"/>
      <c r="AP319" s="82"/>
      <c r="AQ319" s="82"/>
      <c r="AR319" s="82"/>
      <c r="AS319" s="82"/>
      <c r="AT319" s="82"/>
      <c r="AU319" s="82"/>
      <c r="AV319" s="75"/>
    </row>
    <row r="320" spans="1:48">
      <c r="A320" s="91"/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  <c r="W320" s="91"/>
      <c r="X320" s="91"/>
      <c r="Y320" s="91"/>
      <c r="Z320" s="91"/>
      <c r="AA320" s="91"/>
      <c r="AB320" s="91"/>
      <c r="AC320" s="91"/>
      <c r="AD320" s="82"/>
      <c r="AE320" s="82"/>
      <c r="AF320" s="82"/>
      <c r="AG320" s="82"/>
      <c r="AH320" s="82"/>
      <c r="AI320" s="82"/>
      <c r="AJ320" s="82"/>
      <c r="AK320" s="82"/>
      <c r="AL320" s="82"/>
      <c r="AM320" s="82"/>
      <c r="AN320" s="82"/>
      <c r="AO320" s="82"/>
      <c r="AP320" s="82"/>
      <c r="AQ320" s="82"/>
      <c r="AR320" s="82"/>
      <c r="AS320" s="82"/>
      <c r="AT320" s="82"/>
      <c r="AU320" s="82"/>
      <c r="AV320" s="75"/>
    </row>
    <row r="321" spans="1:48">
      <c r="A321" s="91"/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91"/>
      <c r="Z321" s="91"/>
      <c r="AA321" s="91"/>
      <c r="AB321" s="91"/>
      <c r="AC321" s="91"/>
      <c r="AD321" s="82"/>
      <c r="AE321" s="82"/>
      <c r="AF321" s="82"/>
      <c r="AG321" s="82"/>
      <c r="AH321" s="82"/>
      <c r="AI321" s="82"/>
      <c r="AJ321" s="82"/>
      <c r="AK321" s="82"/>
      <c r="AL321" s="82"/>
      <c r="AM321" s="82"/>
      <c r="AN321" s="82"/>
      <c r="AO321" s="82"/>
      <c r="AP321" s="82"/>
      <c r="AQ321" s="82"/>
      <c r="AR321" s="82"/>
      <c r="AS321" s="82"/>
      <c r="AT321" s="82"/>
      <c r="AU321" s="82"/>
      <c r="AV321" s="75"/>
    </row>
    <row r="322" spans="1:48">
      <c r="A322" s="91"/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91"/>
      <c r="Z322" s="91"/>
      <c r="AA322" s="91"/>
      <c r="AB322" s="91"/>
      <c r="AC322" s="91"/>
      <c r="AD322" s="82"/>
      <c r="AE322" s="82"/>
      <c r="AF322" s="82"/>
      <c r="AG322" s="82"/>
      <c r="AH322" s="82"/>
      <c r="AI322" s="82"/>
      <c r="AJ322" s="82"/>
      <c r="AK322" s="82"/>
      <c r="AL322" s="82"/>
      <c r="AM322" s="82"/>
      <c r="AN322" s="82"/>
      <c r="AO322" s="82"/>
      <c r="AP322" s="82"/>
      <c r="AQ322" s="82"/>
      <c r="AR322" s="82"/>
      <c r="AS322" s="82"/>
      <c r="AT322" s="82"/>
      <c r="AU322" s="82"/>
      <c r="AV322" s="75"/>
    </row>
    <row r="323" spans="1:48">
      <c r="A323" s="91"/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  <c r="AA323" s="91"/>
      <c r="AB323" s="91"/>
      <c r="AC323" s="91"/>
      <c r="AD323" s="82"/>
      <c r="AE323" s="82"/>
      <c r="AF323" s="82"/>
      <c r="AG323" s="82"/>
      <c r="AH323" s="82"/>
      <c r="AI323" s="82"/>
      <c r="AJ323" s="82"/>
      <c r="AK323" s="82"/>
      <c r="AL323" s="82"/>
      <c r="AM323" s="82"/>
      <c r="AN323" s="82"/>
      <c r="AO323" s="82"/>
      <c r="AP323" s="82"/>
      <c r="AQ323" s="82"/>
      <c r="AR323" s="82"/>
      <c r="AS323" s="82"/>
      <c r="AT323" s="82"/>
      <c r="AU323" s="82"/>
      <c r="AV323" s="75"/>
    </row>
    <row r="324" spans="1:48">
      <c r="A324" s="91"/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  <c r="V324" s="91"/>
      <c r="W324" s="91"/>
      <c r="X324" s="91"/>
      <c r="Y324" s="91"/>
      <c r="Z324" s="91"/>
      <c r="AA324" s="91"/>
      <c r="AB324" s="91"/>
      <c r="AC324" s="91"/>
      <c r="AD324" s="82"/>
      <c r="AE324" s="82"/>
      <c r="AF324" s="82"/>
      <c r="AG324" s="82"/>
      <c r="AH324" s="82"/>
      <c r="AI324" s="82"/>
      <c r="AJ324" s="82"/>
      <c r="AK324" s="82"/>
      <c r="AL324" s="82"/>
      <c r="AM324" s="82"/>
      <c r="AN324" s="82"/>
      <c r="AO324" s="82"/>
      <c r="AP324" s="82"/>
      <c r="AQ324" s="82"/>
      <c r="AR324" s="82"/>
      <c r="AS324" s="82"/>
      <c r="AT324" s="82"/>
      <c r="AU324" s="82"/>
      <c r="AV324" s="75"/>
    </row>
    <row r="325" spans="1:48">
      <c r="A325" s="91"/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91"/>
      <c r="Z325" s="91"/>
      <c r="AA325" s="91"/>
      <c r="AB325" s="91"/>
      <c r="AC325" s="91"/>
      <c r="AD325" s="82"/>
      <c r="AE325" s="82"/>
      <c r="AF325" s="82"/>
      <c r="AG325" s="82"/>
      <c r="AH325" s="82"/>
      <c r="AI325" s="82"/>
      <c r="AJ325" s="82"/>
      <c r="AK325" s="82"/>
      <c r="AL325" s="82"/>
      <c r="AM325" s="82"/>
      <c r="AN325" s="82"/>
      <c r="AO325" s="82"/>
      <c r="AP325" s="82"/>
      <c r="AQ325" s="82"/>
      <c r="AR325" s="82"/>
      <c r="AS325" s="82"/>
      <c r="AT325" s="82"/>
      <c r="AU325" s="82"/>
      <c r="AV325" s="75"/>
    </row>
    <row r="326" spans="1:48">
      <c r="A326" s="91"/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91"/>
      <c r="Z326" s="91"/>
      <c r="AA326" s="91"/>
      <c r="AB326" s="91"/>
      <c r="AC326" s="91"/>
      <c r="AD326" s="82"/>
      <c r="AE326" s="82"/>
      <c r="AF326" s="82"/>
      <c r="AG326" s="82"/>
      <c r="AH326" s="82"/>
      <c r="AI326" s="82"/>
      <c r="AJ326" s="82"/>
      <c r="AK326" s="82"/>
      <c r="AL326" s="82"/>
      <c r="AM326" s="82"/>
      <c r="AN326" s="82"/>
      <c r="AO326" s="82"/>
      <c r="AP326" s="82"/>
      <c r="AQ326" s="82"/>
      <c r="AR326" s="82"/>
      <c r="AS326" s="82"/>
      <c r="AT326" s="82"/>
      <c r="AU326" s="82"/>
      <c r="AV326" s="75"/>
    </row>
    <row r="327" spans="1:48">
      <c r="A327" s="91"/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  <c r="W327" s="91"/>
      <c r="X327" s="91"/>
      <c r="Y327" s="91"/>
      <c r="Z327" s="91"/>
      <c r="AA327" s="91"/>
      <c r="AB327" s="91"/>
      <c r="AC327" s="91"/>
      <c r="AD327" s="82"/>
      <c r="AE327" s="82"/>
      <c r="AF327" s="82"/>
      <c r="AG327" s="82"/>
      <c r="AH327" s="82"/>
      <c r="AI327" s="82"/>
      <c r="AJ327" s="82"/>
      <c r="AK327" s="82"/>
      <c r="AL327" s="82"/>
      <c r="AM327" s="82"/>
      <c r="AN327" s="82"/>
      <c r="AO327" s="82"/>
      <c r="AP327" s="82"/>
      <c r="AQ327" s="82"/>
      <c r="AR327" s="82"/>
      <c r="AS327" s="82"/>
      <c r="AT327" s="82"/>
      <c r="AU327" s="82"/>
      <c r="AV327" s="75"/>
    </row>
    <row r="328" spans="1:48">
      <c r="A328" s="91"/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  <c r="V328" s="91"/>
      <c r="W328" s="91"/>
      <c r="X328" s="91"/>
      <c r="Y328" s="91"/>
      <c r="Z328" s="91"/>
      <c r="AA328" s="91"/>
      <c r="AB328" s="91"/>
      <c r="AC328" s="91"/>
      <c r="AD328" s="82"/>
      <c r="AE328" s="82"/>
      <c r="AF328" s="82"/>
      <c r="AG328" s="82"/>
      <c r="AH328" s="82"/>
      <c r="AI328" s="82"/>
      <c r="AJ328" s="82"/>
      <c r="AK328" s="82"/>
      <c r="AL328" s="82"/>
      <c r="AM328" s="82"/>
      <c r="AN328" s="82"/>
      <c r="AO328" s="82"/>
      <c r="AP328" s="82"/>
      <c r="AQ328" s="82"/>
      <c r="AR328" s="82"/>
      <c r="AS328" s="82"/>
      <c r="AT328" s="82"/>
      <c r="AU328" s="82"/>
      <c r="AV328" s="75"/>
    </row>
    <row r="329" spans="1:48">
      <c r="A329" s="91"/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  <c r="W329" s="91"/>
      <c r="X329" s="91"/>
      <c r="Y329" s="91"/>
      <c r="Z329" s="91"/>
      <c r="AA329" s="91"/>
      <c r="AB329" s="91"/>
      <c r="AC329" s="91"/>
      <c r="AD329" s="82"/>
      <c r="AE329" s="82"/>
      <c r="AF329" s="82"/>
      <c r="AG329" s="82"/>
      <c r="AH329" s="82"/>
      <c r="AI329" s="82"/>
      <c r="AJ329" s="82"/>
      <c r="AK329" s="82"/>
      <c r="AL329" s="82"/>
      <c r="AM329" s="82"/>
      <c r="AN329" s="82"/>
      <c r="AO329" s="82"/>
      <c r="AP329" s="82"/>
      <c r="AQ329" s="82"/>
      <c r="AR329" s="82"/>
      <c r="AS329" s="82"/>
      <c r="AT329" s="82"/>
      <c r="AU329" s="82"/>
      <c r="AV329" s="75"/>
    </row>
    <row r="330" spans="1:48">
      <c r="A330" s="91"/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  <c r="W330" s="91"/>
      <c r="X330" s="91"/>
      <c r="Y330" s="91"/>
      <c r="Z330" s="91"/>
      <c r="AA330" s="91"/>
      <c r="AB330" s="91"/>
      <c r="AC330" s="91"/>
      <c r="AD330" s="82"/>
      <c r="AE330" s="82"/>
      <c r="AF330" s="82"/>
      <c r="AG330" s="82"/>
      <c r="AH330" s="82"/>
      <c r="AI330" s="82"/>
      <c r="AJ330" s="82"/>
      <c r="AK330" s="82"/>
      <c r="AL330" s="82"/>
      <c r="AM330" s="82"/>
      <c r="AN330" s="82"/>
      <c r="AO330" s="82"/>
      <c r="AP330" s="82"/>
      <c r="AQ330" s="82"/>
      <c r="AR330" s="82"/>
      <c r="AS330" s="82"/>
      <c r="AT330" s="82"/>
      <c r="AU330" s="82"/>
      <c r="AV330" s="75"/>
    </row>
    <row r="331" spans="1:48">
      <c r="A331" s="91"/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  <c r="W331" s="91"/>
      <c r="X331" s="91"/>
      <c r="Y331" s="91"/>
      <c r="Z331" s="91"/>
      <c r="AA331" s="91"/>
      <c r="AB331" s="91"/>
      <c r="AC331" s="91"/>
      <c r="AD331" s="82"/>
      <c r="AE331" s="82"/>
      <c r="AF331" s="82"/>
      <c r="AG331" s="82"/>
      <c r="AH331" s="82"/>
      <c r="AI331" s="82"/>
      <c r="AJ331" s="82"/>
      <c r="AK331" s="82"/>
      <c r="AL331" s="82"/>
      <c r="AM331" s="82"/>
      <c r="AN331" s="82"/>
      <c r="AO331" s="82"/>
      <c r="AP331" s="82"/>
      <c r="AQ331" s="82"/>
      <c r="AR331" s="82"/>
      <c r="AS331" s="82"/>
      <c r="AT331" s="82"/>
      <c r="AU331" s="82"/>
      <c r="AV331" s="75"/>
    </row>
    <row r="332" spans="1:48">
      <c r="A332" s="91"/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91"/>
      <c r="Z332" s="91"/>
      <c r="AA332" s="91"/>
      <c r="AB332" s="91"/>
      <c r="AC332" s="91"/>
      <c r="AD332" s="82"/>
      <c r="AE332" s="82"/>
      <c r="AF332" s="82"/>
      <c r="AG332" s="82"/>
      <c r="AH332" s="82"/>
      <c r="AI332" s="82"/>
      <c r="AJ332" s="82"/>
      <c r="AK332" s="82"/>
      <c r="AL332" s="82"/>
      <c r="AM332" s="82"/>
      <c r="AN332" s="82"/>
      <c r="AO332" s="82"/>
      <c r="AP332" s="82"/>
      <c r="AQ332" s="82"/>
      <c r="AR332" s="82"/>
      <c r="AS332" s="82"/>
      <c r="AT332" s="82"/>
      <c r="AU332" s="82"/>
      <c r="AV332" s="75"/>
    </row>
    <row r="333" spans="1:48">
      <c r="A333" s="91"/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  <c r="W333" s="91"/>
      <c r="X333" s="91"/>
      <c r="Y333" s="91"/>
      <c r="Z333" s="91"/>
      <c r="AA333" s="91"/>
      <c r="AB333" s="91"/>
      <c r="AC333" s="91"/>
      <c r="AD333" s="82"/>
      <c r="AE333" s="82"/>
      <c r="AF333" s="82"/>
      <c r="AG333" s="82"/>
      <c r="AH333" s="82"/>
      <c r="AI333" s="82"/>
      <c r="AJ333" s="82"/>
      <c r="AK333" s="82"/>
      <c r="AL333" s="82"/>
      <c r="AM333" s="82"/>
      <c r="AN333" s="82"/>
      <c r="AO333" s="82"/>
      <c r="AP333" s="82"/>
      <c r="AQ333" s="82"/>
      <c r="AR333" s="82"/>
      <c r="AS333" s="82"/>
      <c r="AT333" s="82"/>
      <c r="AU333" s="82"/>
      <c r="AV333" s="75"/>
    </row>
    <row r="334" spans="1:48">
      <c r="A334" s="91"/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  <c r="W334" s="91"/>
      <c r="X334" s="91"/>
      <c r="Y334" s="91"/>
      <c r="Z334" s="91"/>
      <c r="AA334" s="91"/>
      <c r="AB334" s="91"/>
      <c r="AC334" s="91"/>
      <c r="AD334" s="82"/>
      <c r="AE334" s="82"/>
      <c r="AF334" s="82"/>
      <c r="AG334" s="82"/>
      <c r="AH334" s="82"/>
      <c r="AI334" s="82"/>
      <c r="AJ334" s="82"/>
      <c r="AK334" s="82"/>
      <c r="AL334" s="82"/>
      <c r="AM334" s="82"/>
      <c r="AN334" s="82"/>
      <c r="AO334" s="82"/>
      <c r="AP334" s="82"/>
      <c r="AQ334" s="82"/>
      <c r="AR334" s="82"/>
      <c r="AS334" s="82"/>
      <c r="AT334" s="82"/>
      <c r="AU334" s="82"/>
      <c r="AV334" s="75"/>
    </row>
    <row r="335" spans="1:48">
      <c r="A335" s="91"/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91"/>
      <c r="Z335" s="91"/>
      <c r="AA335" s="91"/>
      <c r="AB335" s="91"/>
      <c r="AC335" s="91"/>
      <c r="AD335" s="82"/>
      <c r="AE335" s="82"/>
      <c r="AF335" s="82"/>
      <c r="AG335" s="82"/>
      <c r="AH335" s="82"/>
      <c r="AI335" s="82"/>
      <c r="AJ335" s="82"/>
      <c r="AK335" s="82"/>
      <c r="AL335" s="82"/>
      <c r="AM335" s="82"/>
      <c r="AN335" s="82"/>
      <c r="AO335" s="82"/>
      <c r="AP335" s="82"/>
      <c r="AQ335" s="82"/>
      <c r="AR335" s="82"/>
      <c r="AS335" s="82"/>
      <c r="AT335" s="82"/>
      <c r="AU335" s="82"/>
      <c r="AV335" s="75"/>
    </row>
    <row r="336" spans="1:48">
      <c r="A336" s="91"/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  <c r="Z336" s="91"/>
      <c r="AA336" s="91"/>
      <c r="AB336" s="91"/>
      <c r="AC336" s="91"/>
      <c r="AD336" s="82"/>
      <c r="AE336" s="82"/>
      <c r="AF336" s="82"/>
      <c r="AG336" s="82"/>
      <c r="AH336" s="82"/>
      <c r="AI336" s="82"/>
      <c r="AJ336" s="82"/>
      <c r="AK336" s="82"/>
      <c r="AL336" s="82"/>
      <c r="AM336" s="82"/>
      <c r="AN336" s="82"/>
      <c r="AO336" s="82"/>
      <c r="AP336" s="82"/>
      <c r="AQ336" s="82"/>
      <c r="AR336" s="82"/>
      <c r="AS336" s="82"/>
      <c r="AT336" s="82"/>
      <c r="AU336" s="82"/>
      <c r="AV336" s="75"/>
    </row>
    <row r="337" spans="1:48">
      <c r="A337" s="91"/>
      <c r="B337" s="91"/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91"/>
      <c r="Z337" s="91"/>
      <c r="AA337" s="91"/>
      <c r="AB337" s="91"/>
      <c r="AC337" s="91"/>
      <c r="AD337" s="82"/>
      <c r="AE337" s="82"/>
      <c r="AF337" s="82"/>
      <c r="AG337" s="82"/>
      <c r="AH337" s="82"/>
      <c r="AI337" s="82"/>
      <c r="AJ337" s="82"/>
      <c r="AK337" s="82"/>
      <c r="AL337" s="82"/>
      <c r="AM337" s="82"/>
      <c r="AN337" s="82"/>
      <c r="AO337" s="82"/>
      <c r="AP337" s="82"/>
      <c r="AQ337" s="82"/>
      <c r="AR337" s="82"/>
      <c r="AS337" s="82"/>
      <c r="AT337" s="82"/>
      <c r="AU337" s="82"/>
      <c r="AV337" s="75"/>
    </row>
    <row r="338" spans="1:48">
      <c r="A338" s="91"/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91"/>
      <c r="Z338" s="91"/>
      <c r="AA338" s="91"/>
      <c r="AB338" s="91"/>
      <c r="AC338" s="91"/>
      <c r="AD338" s="82"/>
      <c r="AE338" s="82"/>
      <c r="AF338" s="82"/>
      <c r="AG338" s="82"/>
      <c r="AH338" s="82"/>
      <c r="AI338" s="82"/>
      <c r="AJ338" s="82"/>
      <c r="AK338" s="82"/>
      <c r="AL338" s="82"/>
      <c r="AM338" s="82"/>
      <c r="AN338" s="82"/>
      <c r="AO338" s="82"/>
      <c r="AP338" s="82"/>
      <c r="AQ338" s="82"/>
      <c r="AR338" s="82"/>
      <c r="AS338" s="82"/>
      <c r="AT338" s="82"/>
      <c r="AU338" s="82"/>
      <c r="AV338" s="75"/>
    </row>
    <row r="339" spans="1:48">
      <c r="A339" s="91"/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91"/>
      <c r="Z339" s="91"/>
      <c r="AA339" s="91"/>
      <c r="AB339" s="91"/>
      <c r="AC339" s="91"/>
      <c r="AD339" s="82"/>
      <c r="AE339" s="82"/>
      <c r="AF339" s="82"/>
      <c r="AG339" s="82"/>
      <c r="AH339" s="82"/>
      <c r="AI339" s="82"/>
      <c r="AJ339" s="82"/>
      <c r="AK339" s="82"/>
      <c r="AL339" s="82"/>
      <c r="AM339" s="82"/>
      <c r="AN339" s="82"/>
      <c r="AO339" s="82"/>
      <c r="AP339" s="82"/>
      <c r="AQ339" s="82"/>
      <c r="AR339" s="82"/>
      <c r="AS339" s="82"/>
      <c r="AT339" s="82"/>
      <c r="AU339" s="82"/>
      <c r="AV339" s="75"/>
    </row>
    <row r="340" spans="1:48">
      <c r="A340" s="91"/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91"/>
      <c r="Z340" s="91"/>
      <c r="AA340" s="91"/>
      <c r="AB340" s="91"/>
      <c r="AC340" s="91"/>
      <c r="AD340" s="82"/>
      <c r="AE340" s="82"/>
      <c r="AF340" s="82"/>
      <c r="AG340" s="82"/>
      <c r="AH340" s="82"/>
      <c r="AI340" s="82"/>
      <c r="AJ340" s="82"/>
      <c r="AK340" s="82"/>
      <c r="AL340" s="82"/>
      <c r="AM340" s="82"/>
      <c r="AN340" s="82"/>
      <c r="AO340" s="82"/>
      <c r="AP340" s="82"/>
      <c r="AQ340" s="82"/>
      <c r="AR340" s="82"/>
      <c r="AS340" s="82"/>
      <c r="AT340" s="82"/>
      <c r="AU340" s="82"/>
      <c r="AV340" s="75"/>
    </row>
    <row r="341" spans="1:48">
      <c r="A341" s="91"/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91"/>
      <c r="Z341" s="91"/>
      <c r="AA341" s="91"/>
      <c r="AB341" s="91"/>
      <c r="AC341" s="91"/>
      <c r="AD341" s="82"/>
      <c r="AE341" s="82"/>
      <c r="AF341" s="82"/>
      <c r="AG341" s="82"/>
      <c r="AH341" s="82"/>
      <c r="AI341" s="82"/>
      <c r="AJ341" s="82"/>
      <c r="AK341" s="82"/>
      <c r="AL341" s="82"/>
      <c r="AM341" s="82"/>
      <c r="AN341" s="82"/>
      <c r="AO341" s="82"/>
      <c r="AP341" s="82"/>
      <c r="AQ341" s="82"/>
      <c r="AR341" s="82"/>
      <c r="AS341" s="82"/>
      <c r="AT341" s="82"/>
      <c r="AU341" s="82"/>
      <c r="AV341" s="75"/>
    </row>
    <row r="342" spans="1:48">
      <c r="A342" s="91"/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91"/>
      <c r="Z342" s="91"/>
      <c r="AA342" s="91"/>
      <c r="AB342" s="91"/>
      <c r="AC342" s="91"/>
      <c r="AD342" s="82"/>
      <c r="AE342" s="82"/>
      <c r="AF342" s="82"/>
      <c r="AG342" s="82"/>
      <c r="AH342" s="82"/>
      <c r="AI342" s="82"/>
      <c r="AJ342" s="82"/>
      <c r="AK342" s="82"/>
      <c r="AL342" s="82"/>
      <c r="AM342" s="82"/>
      <c r="AN342" s="82"/>
      <c r="AO342" s="82"/>
      <c r="AP342" s="82"/>
      <c r="AQ342" s="82"/>
      <c r="AR342" s="82"/>
      <c r="AS342" s="82"/>
      <c r="AT342" s="82"/>
      <c r="AU342" s="82"/>
      <c r="AV342" s="75"/>
    </row>
    <row r="343" spans="1:48">
      <c r="A343" s="91"/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91"/>
      <c r="Z343" s="91"/>
      <c r="AA343" s="91"/>
      <c r="AB343" s="91"/>
      <c r="AC343" s="91"/>
      <c r="AD343" s="82"/>
      <c r="AE343" s="82"/>
      <c r="AF343" s="82"/>
      <c r="AG343" s="82"/>
      <c r="AH343" s="82"/>
      <c r="AI343" s="82"/>
      <c r="AJ343" s="82"/>
      <c r="AK343" s="82"/>
      <c r="AL343" s="82"/>
      <c r="AM343" s="82"/>
      <c r="AN343" s="82"/>
      <c r="AO343" s="82"/>
      <c r="AP343" s="82"/>
      <c r="AQ343" s="82"/>
      <c r="AR343" s="82"/>
      <c r="AS343" s="82"/>
      <c r="AT343" s="82"/>
      <c r="AU343" s="82"/>
      <c r="AV343" s="75"/>
    </row>
    <row r="344" spans="1:48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91"/>
      <c r="Z344" s="91"/>
      <c r="AA344" s="91"/>
      <c r="AB344" s="91"/>
      <c r="AC344" s="91"/>
      <c r="AD344" s="82"/>
      <c r="AE344" s="82"/>
      <c r="AF344" s="82"/>
      <c r="AG344" s="82"/>
      <c r="AH344" s="82"/>
      <c r="AI344" s="82"/>
      <c r="AJ344" s="82"/>
      <c r="AK344" s="82"/>
      <c r="AL344" s="82"/>
      <c r="AM344" s="82"/>
      <c r="AN344" s="82"/>
      <c r="AO344" s="82"/>
      <c r="AP344" s="82"/>
      <c r="AQ344" s="82"/>
      <c r="AR344" s="82"/>
      <c r="AS344" s="82"/>
      <c r="AT344" s="82"/>
      <c r="AU344" s="82"/>
      <c r="AV344" s="75"/>
    </row>
    <row r="345" spans="1:48">
      <c r="A345" s="91"/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91"/>
      <c r="Z345" s="91"/>
      <c r="AA345" s="91"/>
      <c r="AB345" s="91"/>
      <c r="AC345" s="91"/>
      <c r="AD345" s="82"/>
      <c r="AE345" s="82"/>
      <c r="AF345" s="82"/>
      <c r="AG345" s="82"/>
      <c r="AH345" s="82"/>
      <c r="AI345" s="82"/>
      <c r="AJ345" s="82"/>
      <c r="AK345" s="82"/>
      <c r="AL345" s="82"/>
      <c r="AM345" s="82"/>
      <c r="AN345" s="82"/>
      <c r="AO345" s="82"/>
      <c r="AP345" s="82"/>
      <c r="AQ345" s="82"/>
      <c r="AR345" s="82"/>
      <c r="AS345" s="82"/>
      <c r="AT345" s="82"/>
      <c r="AU345" s="82"/>
      <c r="AV345" s="75"/>
    </row>
    <row r="346" spans="1:48">
      <c r="A346" s="91"/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  <c r="V346" s="91"/>
      <c r="W346" s="91"/>
      <c r="X346" s="91"/>
      <c r="Y346" s="91"/>
      <c r="Z346" s="91"/>
      <c r="AA346" s="91"/>
      <c r="AB346" s="91"/>
      <c r="AC346" s="91"/>
      <c r="AD346" s="82"/>
      <c r="AE346" s="82"/>
      <c r="AF346" s="82"/>
      <c r="AG346" s="82"/>
      <c r="AH346" s="82"/>
      <c r="AI346" s="82"/>
      <c r="AJ346" s="82"/>
      <c r="AK346" s="82"/>
      <c r="AL346" s="82"/>
      <c r="AM346" s="82"/>
      <c r="AN346" s="82"/>
      <c r="AO346" s="82"/>
      <c r="AP346" s="82"/>
      <c r="AQ346" s="82"/>
      <c r="AR346" s="82"/>
      <c r="AS346" s="82"/>
      <c r="AT346" s="82"/>
      <c r="AU346" s="82"/>
      <c r="AV346" s="75"/>
    </row>
    <row r="347" spans="1:48">
      <c r="A347" s="91"/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  <c r="W347" s="91"/>
      <c r="X347" s="91"/>
      <c r="Y347" s="91"/>
      <c r="Z347" s="91"/>
      <c r="AA347" s="91"/>
      <c r="AB347" s="91"/>
      <c r="AC347" s="91"/>
      <c r="AD347" s="82"/>
      <c r="AE347" s="82"/>
      <c r="AF347" s="82"/>
      <c r="AG347" s="82"/>
      <c r="AH347" s="82"/>
      <c r="AI347" s="82"/>
      <c r="AJ347" s="82"/>
      <c r="AK347" s="82"/>
      <c r="AL347" s="82"/>
      <c r="AM347" s="82"/>
      <c r="AN347" s="82"/>
      <c r="AO347" s="82"/>
      <c r="AP347" s="82"/>
      <c r="AQ347" s="82"/>
      <c r="AR347" s="82"/>
      <c r="AS347" s="82"/>
      <c r="AT347" s="82"/>
      <c r="AU347" s="82"/>
      <c r="AV347" s="75"/>
    </row>
    <row r="348" spans="1:48">
      <c r="A348" s="91"/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91"/>
      <c r="Z348" s="91"/>
      <c r="AA348" s="91"/>
      <c r="AB348" s="91"/>
      <c r="AC348" s="91"/>
      <c r="AD348" s="82"/>
      <c r="AE348" s="82"/>
      <c r="AF348" s="82"/>
      <c r="AG348" s="82"/>
      <c r="AH348" s="82"/>
      <c r="AI348" s="82"/>
      <c r="AJ348" s="82"/>
      <c r="AK348" s="82"/>
      <c r="AL348" s="82"/>
      <c r="AM348" s="82"/>
      <c r="AN348" s="82"/>
      <c r="AO348" s="82"/>
      <c r="AP348" s="82"/>
      <c r="AQ348" s="82"/>
      <c r="AR348" s="82"/>
      <c r="AS348" s="82"/>
      <c r="AT348" s="82"/>
      <c r="AU348" s="82"/>
      <c r="AV348" s="75"/>
    </row>
    <row r="349" spans="1:48">
      <c r="A349" s="91"/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91"/>
      <c r="Z349" s="91"/>
      <c r="AA349" s="91"/>
      <c r="AB349" s="91"/>
      <c r="AC349" s="91"/>
      <c r="AD349" s="82"/>
      <c r="AE349" s="82"/>
      <c r="AF349" s="82"/>
      <c r="AG349" s="82"/>
      <c r="AH349" s="82"/>
      <c r="AI349" s="82"/>
      <c r="AJ349" s="82"/>
      <c r="AK349" s="82"/>
      <c r="AL349" s="82"/>
      <c r="AM349" s="82"/>
      <c r="AN349" s="82"/>
      <c r="AO349" s="82"/>
      <c r="AP349" s="82"/>
      <c r="AQ349" s="82"/>
      <c r="AR349" s="82"/>
      <c r="AS349" s="82"/>
      <c r="AT349" s="82"/>
      <c r="AU349" s="82"/>
      <c r="AV349" s="75"/>
    </row>
    <row r="350" spans="1:48">
      <c r="A350" s="91"/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91"/>
      <c r="Z350" s="91"/>
      <c r="AA350" s="91"/>
      <c r="AB350" s="91"/>
      <c r="AC350" s="91"/>
      <c r="AD350" s="82"/>
      <c r="AE350" s="82"/>
      <c r="AF350" s="82"/>
      <c r="AG350" s="82"/>
      <c r="AH350" s="82"/>
      <c r="AI350" s="82"/>
      <c r="AJ350" s="82"/>
      <c r="AK350" s="82"/>
      <c r="AL350" s="82"/>
      <c r="AM350" s="82"/>
      <c r="AN350" s="82"/>
      <c r="AO350" s="82"/>
      <c r="AP350" s="82"/>
      <c r="AQ350" s="82"/>
      <c r="AR350" s="82"/>
      <c r="AS350" s="82"/>
      <c r="AT350" s="82"/>
      <c r="AU350" s="82"/>
      <c r="AV350" s="75"/>
    </row>
    <row r="351" spans="1:48">
      <c r="A351" s="91"/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  <c r="W351" s="91"/>
      <c r="X351" s="91"/>
      <c r="Y351" s="91"/>
      <c r="Z351" s="91"/>
      <c r="AA351" s="91"/>
      <c r="AB351" s="91"/>
      <c r="AC351" s="91"/>
      <c r="AD351" s="82"/>
      <c r="AE351" s="82"/>
      <c r="AF351" s="82"/>
      <c r="AG351" s="82"/>
      <c r="AH351" s="82"/>
      <c r="AI351" s="82"/>
      <c r="AJ351" s="82"/>
      <c r="AK351" s="82"/>
      <c r="AL351" s="82"/>
      <c r="AM351" s="82"/>
      <c r="AN351" s="82"/>
      <c r="AO351" s="82"/>
      <c r="AP351" s="82"/>
      <c r="AQ351" s="82"/>
      <c r="AR351" s="82"/>
      <c r="AS351" s="82"/>
      <c r="AT351" s="82"/>
      <c r="AU351" s="82"/>
      <c r="AV351" s="75"/>
    </row>
    <row r="352" spans="1:48">
      <c r="A352" s="91"/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  <c r="W352" s="91"/>
      <c r="X352" s="91"/>
      <c r="Y352" s="91"/>
      <c r="Z352" s="91"/>
      <c r="AA352" s="91"/>
      <c r="AB352" s="91"/>
      <c r="AC352" s="91"/>
      <c r="AD352" s="82"/>
      <c r="AE352" s="82"/>
      <c r="AF352" s="82"/>
      <c r="AG352" s="82"/>
      <c r="AH352" s="82"/>
      <c r="AI352" s="82"/>
      <c r="AJ352" s="82"/>
      <c r="AK352" s="82"/>
      <c r="AL352" s="82"/>
      <c r="AM352" s="82"/>
      <c r="AN352" s="82"/>
      <c r="AO352" s="82"/>
      <c r="AP352" s="82"/>
      <c r="AQ352" s="82"/>
      <c r="AR352" s="82"/>
      <c r="AS352" s="82"/>
      <c r="AT352" s="82"/>
      <c r="AU352" s="82"/>
      <c r="AV352" s="75"/>
    </row>
    <row r="353" spans="1:48">
      <c r="A353" s="91"/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  <c r="V353" s="91"/>
      <c r="W353" s="91"/>
      <c r="X353" s="91"/>
      <c r="Y353" s="91"/>
      <c r="Z353" s="91"/>
      <c r="AA353" s="91"/>
      <c r="AB353" s="91"/>
      <c r="AC353" s="91"/>
      <c r="AD353" s="82"/>
      <c r="AE353" s="82"/>
      <c r="AF353" s="82"/>
      <c r="AG353" s="82"/>
      <c r="AH353" s="82"/>
      <c r="AI353" s="82"/>
      <c r="AJ353" s="82"/>
      <c r="AK353" s="82"/>
      <c r="AL353" s="82"/>
      <c r="AM353" s="82"/>
      <c r="AN353" s="82"/>
      <c r="AO353" s="82"/>
      <c r="AP353" s="82"/>
      <c r="AQ353" s="82"/>
      <c r="AR353" s="82"/>
      <c r="AS353" s="82"/>
      <c r="AT353" s="82"/>
      <c r="AU353" s="82"/>
      <c r="AV353" s="75"/>
    </row>
    <row r="354" spans="1:48">
      <c r="A354" s="91"/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91"/>
      <c r="Z354" s="91"/>
      <c r="AA354" s="91"/>
      <c r="AB354" s="91"/>
      <c r="AC354" s="91"/>
      <c r="AD354" s="82"/>
      <c r="AE354" s="82"/>
      <c r="AF354" s="82"/>
      <c r="AG354" s="82"/>
      <c r="AH354" s="82"/>
      <c r="AI354" s="82"/>
      <c r="AJ354" s="82"/>
      <c r="AK354" s="82"/>
      <c r="AL354" s="82"/>
      <c r="AM354" s="82"/>
      <c r="AN354" s="82"/>
      <c r="AO354" s="82"/>
      <c r="AP354" s="82"/>
      <c r="AQ354" s="82"/>
      <c r="AR354" s="82"/>
      <c r="AS354" s="82"/>
      <c r="AT354" s="82"/>
      <c r="AU354" s="82"/>
      <c r="AV354" s="75"/>
    </row>
    <row r="355" spans="1:48">
      <c r="A355" s="91"/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91"/>
      <c r="Z355" s="91"/>
      <c r="AA355" s="91"/>
      <c r="AB355" s="91"/>
      <c r="AC355" s="91"/>
      <c r="AD355" s="82"/>
      <c r="AE355" s="82"/>
      <c r="AF355" s="82"/>
      <c r="AG355" s="82"/>
      <c r="AH355" s="82"/>
      <c r="AI355" s="82"/>
      <c r="AJ355" s="82"/>
      <c r="AK355" s="82"/>
      <c r="AL355" s="82"/>
      <c r="AM355" s="82"/>
      <c r="AN355" s="82"/>
      <c r="AO355" s="82"/>
      <c r="AP355" s="82"/>
      <c r="AQ355" s="82"/>
      <c r="AR355" s="82"/>
      <c r="AS355" s="82"/>
      <c r="AT355" s="82"/>
      <c r="AU355" s="82"/>
      <c r="AV355" s="75"/>
    </row>
    <row r="356" spans="1:48">
      <c r="A356" s="91"/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  <c r="V356" s="91"/>
      <c r="W356" s="91"/>
      <c r="X356" s="91"/>
      <c r="Y356" s="91"/>
      <c r="Z356" s="91"/>
      <c r="AA356" s="91"/>
      <c r="AB356" s="91"/>
      <c r="AC356" s="91"/>
      <c r="AD356" s="82"/>
      <c r="AE356" s="82"/>
      <c r="AF356" s="82"/>
      <c r="AG356" s="82"/>
      <c r="AH356" s="82"/>
      <c r="AI356" s="82"/>
      <c r="AJ356" s="82"/>
      <c r="AK356" s="82"/>
      <c r="AL356" s="82"/>
      <c r="AM356" s="82"/>
      <c r="AN356" s="82"/>
      <c r="AO356" s="82"/>
      <c r="AP356" s="82"/>
      <c r="AQ356" s="82"/>
      <c r="AR356" s="82"/>
      <c r="AS356" s="82"/>
      <c r="AT356" s="82"/>
      <c r="AU356" s="82"/>
      <c r="AV356" s="75"/>
    </row>
    <row r="357" spans="1:48">
      <c r="A357" s="91"/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91"/>
      <c r="V357" s="91"/>
      <c r="W357" s="91"/>
      <c r="X357" s="91"/>
      <c r="Y357" s="91"/>
      <c r="Z357" s="91"/>
      <c r="AA357" s="91"/>
      <c r="AB357" s="91"/>
      <c r="AC357" s="91"/>
      <c r="AD357" s="82"/>
      <c r="AE357" s="82"/>
      <c r="AF357" s="82"/>
      <c r="AG357" s="82"/>
      <c r="AH357" s="82"/>
      <c r="AI357" s="82"/>
      <c r="AJ357" s="82"/>
      <c r="AK357" s="82"/>
      <c r="AL357" s="82"/>
      <c r="AM357" s="82"/>
      <c r="AN357" s="82"/>
      <c r="AO357" s="82"/>
      <c r="AP357" s="82"/>
      <c r="AQ357" s="82"/>
      <c r="AR357" s="82"/>
      <c r="AS357" s="82"/>
      <c r="AT357" s="82"/>
      <c r="AU357" s="82"/>
      <c r="AV357" s="75"/>
    </row>
    <row r="358" spans="1:48">
      <c r="A358" s="91"/>
      <c r="B358" s="91"/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  <c r="P358" s="91"/>
      <c r="Q358" s="91"/>
      <c r="R358" s="91"/>
      <c r="S358" s="91"/>
      <c r="T358" s="91"/>
      <c r="U358" s="91"/>
      <c r="V358" s="91"/>
      <c r="W358" s="91"/>
      <c r="X358" s="91"/>
      <c r="Y358" s="91"/>
      <c r="Z358" s="91"/>
      <c r="AA358" s="91"/>
      <c r="AB358" s="91"/>
      <c r="AC358" s="91"/>
      <c r="AD358" s="82"/>
      <c r="AE358" s="82"/>
      <c r="AF358" s="82"/>
      <c r="AG358" s="82"/>
      <c r="AH358" s="82"/>
      <c r="AI358" s="82"/>
      <c r="AJ358" s="82"/>
      <c r="AK358" s="82"/>
      <c r="AL358" s="82"/>
      <c r="AM358" s="82"/>
      <c r="AN358" s="82"/>
      <c r="AO358" s="82"/>
      <c r="AP358" s="82"/>
      <c r="AQ358" s="82"/>
      <c r="AR358" s="82"/>
      <c r="AS358" s="82"/>
      <c r="AT358" s="82"/>
      <c r="AU358" s="82"/>
      <c r="AV358" s="75"/>
    </row>
    <row r="359" spans="1:48">
      <c r="A359" s="91"/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91"/>
      <c r="V359" s="91"/>
      <c r="W359" s="91"/>
      <c r="X359" s="91"/>
      <c r="Y359" s="91"/>
      <c r="Z359" s="91"/>
      <c r="AA359" s="91"/>
      <c r="AB359" s="91"/>
      <c r="AC359" s="91"/>
      <c r="AD359" s="82"/>
      <c r="AE359" s="82"/>
      <c r="AF359" s="82"/>
      <c r="AG359" s="82"/>
      <c r="AH359" s="82"/>
      <c r="AI359" s="82"/>
      <c r="AJ359" s="82"/>
      <c r="AK359" s="82"/>
      <c r="AL359" s="82"/>
      <c r="AM359" s="82"/>
      <c r="AN359" s="82"/>
      <c r="AO359" s="82"/>
      <c r="AP359" s="82"/>
      <c r="AQ359" s="82"/>
      <c r="AR359" s="82"/>
      <c r="AS359" s="82"/>
      <c r="AT359" s="82"/>
      <c r="AU359" s="82"/>
      <c r="AV359" s="75"/>
    </row>
    <row r="360" spans="1:48">
      <c r="A360" s="91"/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91"/>
      <c r="V360" s="91"/>
      <c r="W360" s="91"/>
      <c r="X360" s="91"/>
      <c r="Y360" s="91"/>
      <c r="Z360" s="91"/>
      <c r="AA360" s="91"/>
      <c r="AB360" s="91"/>
      <c r="AC360" s="91"/>
      <c r="AD360" s="82"/>
      <c r="AE360" s="82"/>
      <c r="AF360" s="82"/>
      <c r="AG360" s="82"/>
      <c r="AH360" s="82"/>
      <c r="AI360" s="82"/>
      <c r="AJ360" s="82"/>
      <c r="AK360" s="82"/>
      <c r="AL360" s="82"/>
      <c r="AM360" s="82"/>
      <c r="AN360" s="82"/>
      <c r="AO360" s="82"/>
      <c r="AP360" s="82"/>
      <c r="AQ360" s="82"/>
      <c r="AR360" s="82"/>
      <c r="AS360" s="82"/>
      <c r="AT360" s="82"/>
      <c r="AU360" s="82"/>
      <c r="AV360" s="75"/>
    </row>
    <row r="361" spans="1:48">
      <c r="A361" s="91"/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1"/>
      <c r="R361" s="91"/>
      <c r="S361" s="91"/>
      <c r="T361" s="91"/>
      <c r="U361" s="91"/>
      <c r="V361" s="91"/>
      <c r="W361" s="91"/>
      <c r="X361" s="91"/>
      <c r="Y361" s="91"/>
      <c r="Z361" s="91"/>
      <c r="AA361" s="91"/>
      <c r="AB361" s="91"/>
      <c r="AC361" s="91"/>
      <c r="AD361" s="82"/>
      <c r="AE361" s="82"/>
      <c r="AF361" s="82"/>
      <c r="AG361" s="82"/>
      <c r="AH361" s="82"/>
      <c r="AI361" s="82"/>
      <c r="AJ361" s="82"/>
      <c r="AK361" s="82"/>
      <c r="AL361" s="82"/>
      <c r="AM361" s="82"/>
      <c r="AN361" s="82"/>
      <c r="AO361" s="82"/>
      <c r="AP361" s="82"/>
      <c r="AQ361" s="82"/>
      <c r="AR361" s="82"/>
      <c r="AS361" s="82"/>
      <c r="AT361" s="82"/>
      <c r="AU361" s="82"/>
      <c r="AV361" s="75"/>
    </row>
    <row r="362" spans="1:48">
      <c r="A362" s="91"/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1"/>
      <c r="R362" s="91"/>
      <c r="S362" s="91"/>
      <c r="T362" s="91"/>
      <c r="U362" s="91"/>
      <c r="V362" s="91"/>
      <c r="W362" s="91"/>
      <c r="X362" s="91"/>
      <c r="Y362" s="91"/>
      <c r="Z362" s="91"/>
      <c r="AA362" s="91"/>
      <c r="AB362" s="91"/>
      <c r="AC362" s="91"/>
      <c r="AD362" s="82"/>
      <c r="AE362" s="82"/>
      <c r="AF362" s="82"/>
      <c r="AG362" s="82"/>
      <c r="AH362" s="82"/>
      <c r="AI362" s="82"/>
      <c r="AJ362" s="82"/>
      <c r="AK362" s="82"/>
      <c r="AL362" s="82"/>
      <c r="AM362" s="82"/>
      <c r="AN362" s="82"/>
      <c r="AO362" s="82"/>
      <c r="AP362" s="82"/>
      <c r="AQ362" s="82"/>
      <c r="AR362" s="82"/>
      <c r="AS362" s="82"/>
      <c r="AT362" s="82"/>
      <c r="AU362" s="82"/>
      <c r="AV362" s="75"/>
    </row>
    <row r="363" spans="1:48">
      <c r="A363" s="91"/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1"/>
      <c r="R363" s="91"/>
      <c r="S363" s="91"/>
      <c r="T363" s="91"/>
      <c r="U363" s="91"/>
      <c r="V363" s="91"/>
      <c r="W363" s="91"/>
      <c r="X363" s="91"/>
      <c r="Y363" s="91"/>
      <c r="Z363" s="91"/>
      <c r="AA363" s="91"/>
      <c r="AB363" s="91"/>
      <c r="AC363" s="91"/>
      <c r="AD363" s="82"/>
      <c r="AE363" s="82"/>
      <c r="AF363" s="82"/>
      <c r="AG363" s="82"/>
      <c r="AH363" s="82"/>
      <c r="AI363" s="82"/>
      <c r="AJ363" s="82"/>
      <c r="AK363" s="82"/>
      <c r="AL363" s="82"/>
      <c r="AM363" s="82"/>
      <c r="AN363" s="82"/>
      <c r="AO363" s="82"/>
      <c r="AP363" s="82"/>
      <c r="AQ363" s="82"/>
      <c r="AR363" s="82"/>
      <c r="AS363" s="82"/>
      <c r="AT363" s="82"/>
      <c r="AU363" s="82"/>
      <c r="AV363" s="75"/>
    </row>
    <row r="364" spans="1:48">
      <c r="A364" s="91"/>
      <c r="B364" s="91"/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91"/>
      <c r="V364" s="91"/>
      <c r="W364" s="91"/>
      <c r="X364" s="91"/>
      <c r="Y364" s="91"/>
      <c r="Z364" s="91"/>
      <c r="AA364" s="91"/>
      <c r="AB364" s="91"/>
      <c r="AC364" s="91"/>
      <c r="AD364" s="82"/>
      <c r="AE364" s="82"/>
      <c r="AF364" s="82"/>
      <c r="AG364" s="82"/>
      <c r="AH364" s="82"/>
      <c r="AI364" s="82"/>
      <c r="AJ364" s="82"/>
      <c r="AK364" s="82"/>
      <c r="AL364" s="82"/>
      <c r="AM364" s="82"/>
      <c r="AN364" s="82"/>
      <c r="AO364" s="82"/>
      <c r="AP364" s="82"/>
      <c r="AQ364" s="82"/>
      <c r="AR364" s="82"/>
      <c r="AS364" s="82"/>
      <c r="AT364" s="82"/>
      <c r="AU364" s="82"/>
      <c r="AV364" s="75"/>
    </row>
    <row r="365" spans="1:48">
      <c r="A365" s="91"/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1"/>
      <c r="V365" s="91"/>
      <c r="W365" s="91"/>
      <c r="X365" s="91"/>
      <c r="Y365" s="91"/>
      <c r="Z365" s="91"/>
      <c r="AA365" s="91"/>
      <c r="AB365" s="91"/>
      <c r="AC365" s="91"/>
      <c r="AD365" s="82"/>
      <c r="AE365" s="82"/>
      <c r="AF365" s="82"/>
      <c r="AG365" s="82"/>
      <c r="AH365" s="82"/>
      <c r="AI365" s="82"/>
      <c r="AJ365" s="82"/>
      <c r="AK365" s="82"/>
      <c r="AL365" s="82"/>
      <c r="AM365" s="82"/>
      <c r="AN365" s="82"/>
      <c r="AO365" s="82"/>
      <c r="AP365" s="82"/>
      <c r="AQ365" s="82"/>
      <c r="AR365" s="82"/>
      <c r="AS365" s="82"/>
      <c r="AT365" s="82"/>
      <c r="AU365" s="82"/>
      <c r="AV365" s="75"/>
    </row>
    <row r="366" spans="1:48">
      <c r="A366" s="91"/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  <c r="W366" s="91"/>
      <c r="X366" s="91"/>
      <c r="Y366" s="91"/>
      <c r="Z366" s="91"/>
      <c r="AA366" s="91"/>
      <c r="AB366" s="91"/>
      <c r="AC366" s="91"/>
      <c r="AD366" s="82"/>
      <c r="AE366" s="82"/>
      <c r="AF366" s="82"/>
      <c r="AG366" s="82"/>
      <c r="AH366" s="82"/>
      <c r="AI366" s="82"/>
      <c r="AJ366" s="82"/>
      <c r="AK366" s="82"/>
      <c r="AL366" s="82"/>
      <c r="AM366" s="82"/>
      <c r="AN366" s="82"/>
      <c r="AO366" s="82"/>
      <c r="AP366" s="82"/>
      <c r="AQ366" s="82"/>
      <c r="AR366" s="82"/>
      <c r="AS366" s="82"/>
      <c r="AT366" s="82"/>
      <c r="AU366" s="82"/>
      <c r="AV366" s="75"/>
    </row>
    <row r="367" spans="1:48">
      <c r="A367" s="91"/>
      <c r="B367" s="91"/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  <c r="P367" s="91"/>
      <c r="Q367" s="91"/>
      <c r="R367" s="91"/>
      <c r="S367" s="91"/>
      <c r="T367" s="91"/>
      <c r="U367" s="91"/>
      <c r="V367" s="91"/>
      <c r="W367" s="91"/>
      <c r="X367" s="91"/>
      <c r="Y367" s="91"/>
      <c r="Z367" s="91"/>
      <c r="AA367" s="91"/>
      <c r="AB367" s="91"/>
      <c r="AC367" s="91"/>
      <c r="AD367" s="82"/>
      <c r="AE367" s="82"/>
      <c r="AF367" s="82"/>
      <c r="AG367" s="82"/>
      <c r="AH367" s="82"/>
      <c r="AI367" s="82"/>
      <c r="AJ367" s="82"/>
      <c r="AK367" s="82"/>
      <c r="AL367" s="82"/>
      <c r="AM367" s="82"/>
      <c r="AN367" s="82"/>
      <c r="AO367" s="82"/>
      <c r="AP367" s="82"/>
      <c r="AQ367" s="82"/>
      <c r="AR367" s="82"/>
      <c r="AS367" s="82"/>
      <c r="AT367" s="82"/>
      <c r="AU367" s="82"/>
      <c r="AV367" s="75"/>
    </row>
    <row r="368" spans="1:48">
      <c r="A368" s="91"/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91"/>
      <c r="Z368" s="91"/>
      <c r="AA368" s="91"/>
      <c r="AB368" s="91"/>
      <c r="AC368" s="91"/>
      <c r="AD368" s="82"/>
      <c r="AE368" s="82"/>
      <c r="AF368" s="82"/>
      <c r="AG368" s="82"/>
      <c r="AH368" s="82"/>
      <c r="AI368" s="82"/>
      <c r="AJ368" s="82"/>
      <c r="AK368" s="82"/>
      <c r="AL368" s="82"/>
      <c r="AM368" s="82"/>
      <c r="AN368" s="82"/>
      <c r="AO368" s="82"/>
      <c r="AP368" s="82"/>
      <c r="AQ368" s="82"/>
      <c r="AR368" s="82"/>
      <c r="AS368" s="82"/>
      <c r="AT368" s="82"/>
      <c r="AU368" s="82"/>
      <c r="AV368" s="75"/>
    </row>
    <row r="369" spans="1:48">
      <c r="A369" s="91"/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1"/>
      <c r="Z369" s="91"/>
      <c r="AA369" s="91"/>
      <c r="AB369" s="91"/>
      <c r="AC369" s="91"/>
      <c r="AD369" s="82"/>
      <c r="AE369" s="82"/>
      <c r="AF369" s="82"/>
      <c r="AG369" s="82"/>
      <c r="AH369" s="82"/>
      <c r="AI369" s="82"/>
      <c r="AJ369" s="82"/>
      <c r="AK369" s="82"/>
      <c r="AL369" s="82"/>
      <c r="AM369" s="82"/>
      <c r="AN369" s="82"/>
      <c r="AO369" s="82"/>
      <c r="AP369" s="82"/>
      <c r="AQ369" s="82"/>
      <c r="AR369" s="82"/>
      <c r="AS369" s="82"/>
      <c r="AT369" s="82"/>
      <c r="AU369" s="82"/>
      <c r="AV369" s="75"/>
    </row>
    <row r="370" spans="1:48">
      <c r="A370" s="91"/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91"/>
      <c r="AA370" s="91"/>
      <c r="AB370" s="91"/>
      <c r="AC370" s="91"/>
      <c r="AD370" s="82"/>
      <c r="AE370" s="82"/>
      <c r="AF370" s="82"/>
      <c r="AG370" s="82"/>
      <c r="AH370" s="82"/>
      <c r="AI370" s="82"/>
      <c r="AJ370" s="82"/>
      <c r="AK370" s="82"/>
      <c r="AL370" s="82"/>
      <c r="AM370" s="82"/>
      <c r="AN370" s="82"/>
      <c r="AO370" s="82"/>
      <c r="AP370" s="82"/>
      <c r="AQ370" s="82"/>
      <c r="AR370" s="82"/>
      <c r="AS370" s="82"/>
      <c r="AT370" s="82"/>
      <c r="AU370" s="82"/>
      <c r="AV370" s="75"/>
    </row>
    <row r="371" spans="1:48">
      <c r="A371" s="91"/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91"/>
      <c r="AB371" s="91"/>
      <c r="AC371" s="91"/>
      <c r="AD371" s="82"/>
      <c r="AE371" s="82"/>
      <c r="AF371" s="82"/>
      <c r="AG371" s="82"/>
      <c r="AH371" s="82"/>
      <c r="AI371" s="82"/>
      <c r="AJ371" s="82"/>
      <c r="AK371" s="82"/>
      <c r="AL371" s="82"/>
      <c r="AM371" s="82"/>
      <c r="AN371" s="82"/>
      <c r="AO371" s="82"/>
      <c r="AP371" s="82"/>
      <c r="AQ371" s="82"/>
      <c r="AR371" s="82"/>
      <c r="AS371" s="82"/>
      <c r="AT371" s="82"/>
      <c r="AU371" s="82"/>
      <c r="AV371" s="75"/>
    </row>
    <row r="372" spans="1:48">
      <c r="A372" s="91"/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91"/>
      <c r="AB372" s="91"/>
      <c r="AC372" s="91"/>
      <c r="AD372" s="82"/>
      <c r="AE372" s="82"/>
      <c r="AF372" s="82"/>
      <c r="AG372" s="82"/>
      <c r="AH372" s="82"/>
      <c r="AI372" s="82"/>
      <c r="AJ372" s="82"/>
      <c r="AK372" s="82"/>
      <c r="AL372" s="82"/>
      <c r="AM372" s="82"/>
      <c r="AN372" s="82"/>
      <c r="AO372" s="82"/>
      <c r="AP372" s="82"/>
      <c r="AQ372" s="82"/>
      <c r="AR372" s="82"/>
      <c r="AS372" s="82"/>
      <c r="AT372" s="82"/>
      <c r="AU372" s="82"/>
      <c r="AV372" s="75"/>
    </row>
    <row r="373" spans="1:48">
      <c r="A373" s="91"/>
      <c r="B373" s="91"/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91"/>
      <c r="AB373" s="91"/>
      <c r="AC373" s="91"/>
      <c r="AD373" s="82"/>
      <c r="AE373" s="82"/>
      <c r="AF373" s="82"/>
      <c r="AG373" s="82"/>
      <c r="AH373" s="82"/>
      <c r="AI373" s="82"/>
      <c r="AJ373" s="82"/>
      <c r="AK373" s="82"/>
      <c r="AL373" s="82"/>
      <c r="AM373" s="82"/>
      <c r="AN373" s="82"/>
      <c r="AO373" s="82"/>
      <c r="AP373" s="82"/>
      <c r="AQ373" s="82"/>
      <c r="AR373" s="82"/>
      <c r="AS373" s="82"/>
      <c r="AT373" s="82"/>
      <c r="AU373" s="82"/>
      <c r="AV373" s="75"/>
    </row>
    <row r="374" spans="1:48">
      <c r="A374" s="91"/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91"/>
      <c r="AB374" s="91"/>
      <c r="AC374" s="91"/>
      <c r="AD374" s="82"/>
      <c r="AE374" s="82"/>
      <c r="AF374" s="82"/>
      <c r="AG374" s="82"/>
      <c r="AH374" s="82"/>
      <c r="AI374" s="82"/>
      <c r="AJ374" s="82"/>
      <c r="AK374" s="82"/>
      <c r="AL374" s="82"/>
      <c r="AM374" s="82"/>
      <c r="AN374" s="82"/>
      <c r="AO374" s="82"/>
      <c r="AP374" s="82"/>
      <c r="AQ374" s="82"/>
      <c r="AR374" s="82"/>
      <c r="AS374" s="82"/>
      <c r="AT374" s="82"/>
      <c r="AU374" s="82"/>
      <c r="AV374" s="75"/>
    </row>
    <row r="375" spans="1:48">
      <c r="A375" s="91"/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91"/>
      <c r="AB375" s="91"/>
      <c r="AC375" s="91"/>
      <c r="AD375" s="82"/>
      <c r="AE375" s="82"/>
      <c r="AF375" s="82"/>
      <c r="AG375" s="82"/>
      <c r="AH375" s="82"/>
      <c r="AI375" s="82"/>
      <c r="AJ375" s="82"/>
      <c r="AK375" s="82"/>
      <c r="AL375" s="82"/>
      <c r="AM375" s="82"/>
      <c r="AN375" s="82"/>
      <c r="AO375" s="82"/>
      <c r="AP375" s="82"/>
      <c r="AQ375" s="82"/>
      <c r="AR375" s="82"/>
      <c r="AS375" s="82"/>
      <c r="AT375" s="82"/>
      <c r="AU375" s="82"/>
      <c r="AV375" s="75"/>
    </row>
    <row r="376" spans="1:48">
      <c r="A376" s="91"/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91"/>
      <c r="AB376" s="91"/>
      <c r="AC376" s="91"/>
      <c r="AD376" s="82"/>
      <c r="AE376" s="82"/>
      <c r="AF376" s="82"/>
      <c r="AG376" s="82"/>
      <c r="AH376" s="82"/>
      <c r="AI376" s="82"/>
      <c r="AJ376" s="82"/>
      <c r="AK376" s="82"/>
      <c r="AL376" s="82"/>
      <c r="AM376" s="82"/>
      <c r="AN376" s="82"/>
      <c r="AO376" s="82"/>
      <c r="AP376" s="82"/>
      <c r="AQ376" s="82"/>
      <c r="AR376" s="82"/>
      <c r="AS376" s="82"/>
      <c r="AT376" s="82"/>
      <c r="AU376" s="82"/>
      <c r="AV376" s="75"/>
    </row>
    <row r="377" spans="1:48">
      <c r="A377" s="91"/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91"/>
      <c r="AB377" s="91"/>
      <c r="AC377" s="91"/>
      <c r="AD377" s="82"/>
      <c r="AE377" s="82"/>
      <c r="AF377" s="82"/>
      <c r="AG377" s="82"/>
      <c r="AH377" s="82"/>
      <c r="AI377" s="82"/>
      <c r="AJ377" s="82"/>
      <c r="AK377" s="82"/>
      <c r="AL377" s="82"/>
      <c r="AM377" s="82"/>
      <c r="AN377" s="82"/>
      <c r="AO377" s="82"/>
      <c r="AP377" s="82"/>
      <c r="AQ377" s="82"/>
      <c r="AR377" s="82"/>
      <c r="AS377" s="82"/>
      <c r="AT377" s="82"/>
      <c r="AU377" s="82"/>
      <c r="AV377" s="75"/>
    </row>
    <row r="378" spans="1:48">
      <c r="A378" s="91"/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1"/>
      <c r="R378" s="91"/>
      <c r="S378" s="91"/>
      <c r="T378" s="91"/>
      <c r="U378" s="91"/>
      <c r="V378" s="91"/>
      <c r="W378" s="91"/>
      <c r="X378" s="91"/>
      <c r="Y378" s="91"/>
      <c r="Z378" s="91"/>
      <c r="AA378" s="91"/>
      <c r="AB378" s="91"/>
      <c r="AC378" s="91"/>
      <c r="AD378" s="82"/>
      <c r="AE378" s="82"/>
      <c r="AF378" s="82"/>
      <c r="AG378" s="82"/>
      <c r="AH378" s="82"/>
      <c r="AI378" s="82"/>
      <c r="AJ378" s="82"/>
      <c r="AK378" s="82"/>
      <c r="AL378" s="82"/>
      <c r="AM378" s="82"/>
      <c r="AN378" s="82"/>
      <c r="AO378" s="82"/>
      <c r="AP378" s="82"/>
      <c r="AQ378" s="82"/>
      <c r="AR378" s="82"/>
      <c r="AS378" s="82"/>
      <c r="AT378" s="82"/>
      <c r="AU378" s="82"/>
      <c r="AV378" s="75"/>
    </row>
    <row r="379" spans="1:48">
      <c r="A379" s="91"/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  <c r="W379" s="91"/>
      <c r="X379" s="91"/>
      <c r="Y379" s="91"/>
      <c r="Z379" s="91"/>
      <c r="AA379" s="91"/>
      <c r="AB379" s="91"/>
      <c r="AC379" s="91"/>
      <c r="AD379" s="82"/>
      <c r="AE379" s="82"/>
      <c r="AF379" s="82"/>
      <c r="AG379" s="82"/>
      <c r="AH379" s="82"/>
      <c r="AI379" s="82"/>
      <c r="AJ379" s="82"/>
      <c r="AK379" s="82"/>
      <c r="AL379" s="82"/>
      <c r="AM379" s="82"/>
      <c r="AN379" s="82"/>
      <c r="AO379" s="82"/>
      <c r="AP379" s="82"/>
      <c r="AQ379" s="82"/>
      <c r="AR379" s="82"/>
      <c r="AS379" s="82"/>
      <c r="AT379" s="82"/>
      <c r="AU379" s="82"/>
      <c r="AV379" s="75"/>
    </row>
    <row r="380" spans="1:48">
      <c r="A380" s="91"/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91"/>
      <c r="Z380" s="91"/>
      <c r="AA380" s="91"/>
      <c r="AB380" s="91"/>
      <c r="AC380" s="91"/>
      <c r="AD380" s="82"/>
      <c r="AE380" s="82"/>
      <c r="AF380" s="82"/>
      <c r="AG380" s="82"/>
      <c r="AH380" s="82"/>
      <c r="AI380" s="82"/>
      <c r="AJ380" s="82"/>
      <c r="AK380" s="82"/>
      <c r="AL380" s="82"/>
      <c r="AM380" s="82"/>
      <c r="AN380" s="82"/>
      <c r="AO380" s="82"/>
      <c r="AP380" s="82"/>
      <c r="AQ380" s="82"/>
      <c r="AR380" s="82"/>
      <c r="AS380" s="82"/>
      <c r="AT380" s="82"/>
      <c r="AU380" s="82"/>
      <c r="AV380" s="75"/>
    </row>
    <row r="381" spans="1:48">
      <c r="A381" s="91"/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91"/>
      <c r="Z381" s="91"/>
      <c r="AA381" s="91"/>
      <c r="AB381" s="91"/>
      <c r="AC381" s="91"/>
      <c r="AD381" s="82"/>
      <c r="AE381" s="82"/>
      <c r="AF381" s="82"/>
      <c r="AG381" s="82"/>
      <c r="AH381" s="82"/>
      <c r="AI381" s="82"/>
      <c r="AJ381" s="82"/>
      <c r="AK381" s="82"/>
      <c r="AL381" s="82"/>
      <c r="AM381" s="82"/>
      <c r="AN381" s="82"/>
      <c r="AO381" s="82"/>
      <c r="AP381" s="82"/>
      <c r="AQ381" s="82"/>
      <c r="AR381" s="82"/>
      <c r="AS381" s="82"/>
      <c r="AT381" s="82"/>
      <c r="AU381" s="82"/>
      <c r="AV381" s="75"/>
    </row>
    <row r="382" spans="1:48">
      <c r="A382" s="91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1"/>
      <c r="Q382" s="91"/>
      <c r="R382" s="91"/>
      <c r="S382" s="91"/>
      <c r="T382" s="91"/>
      <c r="U382" s="91"/>
      <c r="V382" s="91"/>
      <c r="W382" s="91"/>
      <c r="X382" s="91"/>
      <c r="Y382" s="91"/>
      <c r="Z382" s="91"/>
      <c r="AA382" s="91"/>
      <c r="AB382" s="91"/>
      <c r="AC382" s="91"/>
      <c r="AD382" s="82"/>
      <c r="AE382" s="82"/>
      <c r="AF382" s="82"/>
      <c r="AG382" s="82"/>
      <c r="AH382" s="82"/>
      <c r="AI382" s="82"/>
      <c r="AJ382" s="82"/>
      <c r="AK382" s="82"/>
      <c r="AL382" s="82"/>
      <c r="AM382" s="82"/>
      <c r="AN382" s="82"/>
      <c r="AO382" s="82"/>
      <c r="AP382" s="82"/>
      <c r="AQ382" s="82"/>
      <c r="AR382" s="82"/>
      <c r="AS382" s="82"/>
      <c r="AT382" s="82"/>
      <c r="AU382" s="82"/>
      <c r="AV382" s="75"/>
    </row>
    <row r="383" spans="1:48">
      <c r="A383" s="91"/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  <c r="Q383" s="91"/>
      <c r="R383" s="91"/>
      <c r="S383" s="91"/>
      <c r="T383" s="91"/>
      <c r="U383" s="91"/>
      <c r="V383" s="91"/>
      <c r="W383" s="91"/>
      <c r="X383" s="91"/>
      <c r="Y383" s="91"/>
      <c r="Z383" s="91"/>
      <c r="AA383" s="91"/>
      <c r="AB383" s="91"/>
      <c r="AC383" s="91"/>
      <c r="AD383" s="82"/>
      <c r="AE383" s="82"/>
      <c r="AF383" s="82"/>
      <c r="AG383" s="82"/>
      <c r="AH383" s="82"/>
      <c r="AI383" s="82"/>
      <c r="AJ383" s="82"/>
      <c r="AK383" s="82"/>
      <c r="AL383" s="82"/>
      <c r="AM383" s="82"/>
      <c r="AN383" s="82"/>
      <c r="AO383" s="82"/>
      <c r="AP383" s="82"/>
      <c r="AQ383" s="82"/>
      <c r="AR383" s="82"/>
      <c r="AS383" s="82"/>
      <c r="AT383" s="82"/>
      <c r="AU383" s="82"/>
      <c r="AV383" s="75"/>
    </row>
    <row r="384" spans="1:48">
      <c r="A384" s="91"/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1"/>
      <c r="R384" s="91"/>
      <c r="S384" s="91"/>
      <c r="T384" s="91"/>
      <c r="U384" s="91"/>
      <c r="V384" s="91"/>
      <c r="W384" s="91"/>
      <c r="X384" s="91"/>
      <c r="Y384" s="91"/>
      <c r="Z384" s="91"/>
      <c r="AA384" s="91"/>
      <c r="AB384" s="91"/>
      <c r="AC384" s="91"/>
      <c r="AD384" s="82"/>
      <c r="AE384" s="82"/>
      <c r="AF384" s="82"/>
      <c r="AG384" s="82"/>
      <c r="AH384" s="82"/>
      <c r="AI384" s="82"/>
      <c r="AJ384" s="82"/>
      <c r="AK384" s="82"/>
      <c r="AL384" s="82"/>
      <c r="AM384" s="82"/>
      <c r="AN384" s="82"/>
      <c r="AO384" s="82"/>
      <c r="AP384" s="82"/>
      <c r="AQ384" s="82"/>
      <c r="AR384" s="82"/>
      <c r="AS384" s="82"/>
      <c r="AT384" s="82"/>
      <c r="AU384" s="82"/>
      <c r="AV384" s="75"/>
    </row>
    <row r="385" spans="1:48">
      <c r="A385" s="91"/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  <c r="Q385" s="91"/>
      <c r="R385" s="91"/>
      <c r="S385" s="91"/>
      <c r="T385" s="91"/>
      <c r="U385" s="91"/>
      <c r="V385" s="91"/>
      <c r="W385" s="91"/>
      <c r="X385" s="91"/>
      <c r="Y385" s="91"/>
      <c r="Z385" s="91"/>
      <c r="AA385" s="91"/>
      <c r="AB385" s="91"/>
      <c r="AC385" s="91"/>
      <c r="AD385" s="82"/>
      <c r="AE385" s="82"/>
      <c r="AF385" s="82"/>
      <c r="AG385" s="82"/>
      <c r="AH385" s="82"/>
      <c r="AI385" s="82"/>
      <c r="AJ385" s="82"/>
      <c r="AK385" s="82"/>
      <c r="AL385" s="82"/>
      <c r="AM385" s="82"/>
      <c r="AN385" s="82"/>
      <c r="AO385" s="82"/>
      <c r="AP385" s="82"/>
      <c r="AQ385" s="82"/>
      <c r="AR385" s="82"/>
      <c r="AS385" s="82"/>
      <c r="AT385" s="82"/>
      <c r="AU385" s="82"/>
      <c r="AV385" s="75"/>
    </row>
    <row r="386" spans="1:48">
      <c r="A386" s="91"/>
      <c r="B386" s="91"/>
      <c r="C386" s="91"/>
      <c r="D386" s="91"/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1"/>
      <c r="P386" s="91"/>
      <c r="Q386" s="91"/>
      <c r="R386" s="91"/>
      <c r="S386" s="91"/>
      <c r="T386" s="91"/>
      <c r="U386" s="91"/>
      <c r="V386" s="91"/>
      <c r="W386" s="91"/>
      <c r="X386" s="91"/>
      <c r="Y386" s="91"/>
      <c r="Z386" s="91"/>
      <c r="AA386" s="91"/>
      <c r="AB386" s="91"/>
      <c r="AC386" s="91"/>
      <c r="AD386" s="82"/>
      <c r="AE386" s="82"/>
      <c r="AF386" s="82"/>
      <c r="AG386" s="82"/>
      <c r="AH386" s="82"/>
      <c r="AI386" s="82"/>
      <c r="AJ386" s="82"/>
      <c r="AK386" s="82"/>
      <c r="AL386" s="82"/>
      <c r="AM386" s="82"/>
      <c r="AN386" s="82"/>
      <c r="AO386" s="82"/>
      <c r="AP386" s="82"/>
      <c r="AQ386" s="82"/>
      <c r="AR386" s="82"/>
      <c r="AS386" s="82"/>
      <c r="AT386" s="82"/>
      <c r="AU386" s="82"/>
      <c r="AV386" s="75"/>
    </row>
    <row r="387" spans="1:48">
      <c r="A387" s="91"/>
      <c r="B387" s="91"/>
      <c r="C387" s="91"/>
      <c r="D387" s="91"/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  <c r="P387" s="91"/>
      <c r="Q387" s="91"/>
      <c r="R387" s="91"/>
      <c r="S387" s="91"/>
      <c r="T387" s="91"/>
      <c r="U387" s="91"/>
      <c r="V387" s="91"/>
      <c r="W387" s="91"/>
      <c r="X387" s="91"/>
      <c r="Y387" s="91"/>
      <c r="Z387" s="91"/>
      <c r="AA387" s="91"/>
      <c r="AB387" s="91"/>
      <c r="AC387" s="91"/>
      <c r="AD387" s="82"/>
      <c r="AE387" s="82"/>
      <c r="AF387" s="82"/>
      <c r="AG387" s="82"/>
      <c r="AH387" s="82"/>
      <c r="AI387" s="82"/>
      <c r="AJ387" s="82"/>
      <c r="AK387" s="82"/>
      <c r="AL387" s="82"/>
      <c r="AM387" s="82"/>
      <c r="AN387" s="82"/>
      <c r="AO387" s="82"/>
      <c r="AP387" s="82"/>
      <c r="AQ387" s="82"/>
      <c r="AR387" s="82"/>
      <c r="AS387" s="82"/>
      <c r="AT387" s="82"/>
      <c r="AU387" s="82"/>
      <c r="AV387" s="75"/>
    </row>
    <row r="388" spans="1:48">
      <c r="A388" s="91"/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91"/>
      <c r="R388" s="91"/>
      <c r="S388" s="91"/>
      <c r="T388" s="91"/>
      <c r="U388" s="91"/>
      <c r="V388" s="91"/>
      <c r="W388" s="91"/>
      <c r="X388" s="91"/>
      <c r="Y388" s="91"/>
      <c r="Z388" s="91"/>
      <c r="AA388" s="91"/>
      <c r="AB388" s="91"/>
      <c r="AC388" s="91"/>
      <c r="AD388" s="82"/>
      <c r="AE388" s="82"/>
      <c r="AF388" s="82"/>
      <c r="AG388" s="82"/>
      <c r="AH388" s="82"/>
      <c r="AI388" s="82"/>
      <c r="AJ388" s="82"/>
      <c r="AK388" s="82"/>
      <c r="AL388" s="82"/>
      <c r="AM388" s="82"/>
      <c r="AN388" s="82"/>
      <c r="AO388" s="82"/>
      <c r="AP388" s="82"/>
      <c r="AQ388" s="82"/>
      <c r="AR388" s="82"/>
      <c r="AS388" s="82"/>
      <c r="AT388" s="82"/>
      <c r="AU388" s="82"/>
      <c r="AV388" s="75"/>
    </row>
    <row r="389" spans="1:48">
      <c r="A389" s="91"/>
      <c r="B389" s="91"/>
      <c r="C389" s="91"/>
      <c r="D389" s="91"/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  <c r="P389" s="91"/>
      <c r="Q389" s="91"/>
      <c r="R389" s="91"/>
      <c r="S389" s="91"/>
      <c r="T389" s="91"/>
      <c r="U389" s="91"/>
      <c r="V389" s="91"/>
      <c r="W389" s="91"/>
      <c r="X389" s="91"/>
      <c r="Y389" s="91"/>
      <c r="Z389" s="91"/>
      <c r="AA389" s="91"/>
      <c r="AB389" s="91"/>
      <c r="AC389" s="91"/>
      <c r="AD389" s="82"/>
      <c r="AE389" s="82"/>
      <c r="AF389" s="82"/>
      <c r="AG389" s="82"/>
      <c r="AH389" s="82"/>
      <c r="AI389" s="82"/>
      <c r="AJ389" s="82"/>
      <c r="AK389" s="82"/>
      <c r="AL389" s="82"/>
      <c r="AM389" s="82"/>
      <c r="AN389" s="82"/>
      <c r="AO389" s="82"/>
      <c r="AP389" s="82"/>
      <c r="AQ389" s="82"/>
      <c r="AR389" s="82"/>
      <c r="AS389" s="82"/>
      <c r="AT389" s="82"/>
      <c r="AU389" s="82"/>
      <c r="AV389" s="75"/>
    </row>
    <row r="390" spans="1:48">
      <c r="A390" s="91"/>
      <c r="B390" s="91"/>
      <c r="C390" s="91"/>
      <c r="D390" s="91"/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91"/>
      <c r="V390" s="91"/>
      <c r="W390" s="91"/>
      <c r="X390" s="91"/>
      <c r="Y390" s="91"/>
      <c r="Z390" s="91"/>
      <c r="AA390" s="91"/>
      <c r="AB390" s="91"/>
      <c r="AC390" s="91"/>
      <c r="AD390" s="82"/>
      <c r="AE390" s="82"/>
      <c r="AF390" s="82"/>
      <c r="AG390" s="82"/>
      <c r="AH390" s="82"/>
      <c r="AI390" s="82"/>
      <c r="AJ390" s="82"/>
      <c r="AK390" s="82"/>
      <c r="AL390" s="82"/>
      <c r="AM390" s="82"/>
      <c r="AN390" s="82"/>
      <c r="AO390" s="82"/>
      <c r="AP390" s="82"/>
      <c r="AQ390" s="82"/>
      <c r="AR390" s="82"/>
      <c r="AS390" s="82"/>
      <c r="AT390" s="82"/>
      <c r="AU390" s="82"/>
      <c r="AV390" s="75"/>
    </row>
    <row r="391" spans="1:48">
      <c r="A391" s="91"/>
      <c r="B391" s="91"/>
      <c r="C391" s="91"/>
      <c r="D391" s="91"/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1"/>
      <c r="R391" s="91"/>
      <c r="S391" s="91"/>
      <c r="T391" s="91"/>
      <c r="U391" s="91"/>
      <c r="V391" s="91"/>
      <c r="W391" s="91"/>
      <c r="X391" s="91"/>
      <c r="Y391" s="91"/>
      <c r="Z391" s="91"/>
      <c r="AA391" s="91"/>
      <c r="AB391" s="91"/>
      <c r="AC391" s="91"/>
      <c r="AD391" s="82"/>
      <c r="AE391" s="82"/>
      <c r="AF391" s="82"/>
      <c r="AG391" s="82"/>
      <c r="AH391" s="82"/>
      <c r="AI391" s="82"/>
      <c r="AJ391" s="82"/>
      <c r="AK391" s="82"/>
      <c r="AL391" s="82"/>
      <c r="AM391" s="82"/>
      <c r="AN391" s="82"/>
      <c r="AO391" s="82"/>
      <c r="AP391" s="82"/>
      <c r="AQ391" s="82"/>
      <c r="AR391" s="82"/>
      <c r="AS391" s="82"/>
      <c r="AT391" s="82"/>
      <c r="AU391" s="82"/>
      <c r="AV391" s="75"/>
    </row>
    <row r="392" spans="1:48">
      <c r="A392" s="91"/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1"/>
      <c r="R392" s="91"/>
      <c r="S392" s="91"/>
      <c r="T392" s="91"/>
      <c r="U392" s="91"/>
      <c r="V392" s="91"/>
      <c r="W392" s="91"/>
      <c r="X392" s="91"/>
      <c r="Y392" s="91"/>
      <c r="Z392" s="91"/>
      <c r="AA392" s="91"/>
      <c r="AB392" s="91"/>
      <c r="AC392" s="91"/>
      <c r="AD392" s="82"/>
      <c r="AE392" s="82"/>
      <c r="AF392" s="82"/>
      <c r="AG392" s="82"/>
      <c r="AH392" s="82"/>
      <c r="AI392" s="82"/>
      <c r="AJ392" s="82"/>
      <c r="AK392" s="82"/>
      <c r="AL392" s="82"/>
      <c r="AM392" s="82"/>
      <c r="AN392" s="82"/>
      <c r="AO392" s="82"/>
      <c r="AP392" s="82"/>
      <c r="AQ392" s="82"/>
      <c r="AR392" s="82"/>
      <c r="AS392" s="82"/>
      <c r="AT392" s="82"/>
      <c r="AU392" s="82"/>
      <c r="AV392" s="75"/>
    </row>
    <row r="393" spans="1:48">
      <c r="A393" s="91"/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91"/>
      <c r="V393" s="91"/>
      <c r="W393" s="91"/>
      <c r="X393" s="91"/>
      <c r="Y393" s="91"/>
      <c r="Z393" s="91"/>
      <c r="AA393" s="91"/>
      <c r="AB393" s="91"/>
      <c r="AC393" s="91"/>
      <c r="AD393" s="82"/>
      <c r="AE393" s="82"/>
      <c r="AF393" s="82"/>
      <c r="AG393" s="82"/>
      <c r="AH393" s="82"/>
      <c r="AI393" s="82"/>
      <c r="AJ393" s="82"/>
      <c r="AK393" s="82"/>
      <c r="AL393" s="82"/>
      <c r="AM393" s="82"/>
      <c r="AN393" s="82"/>
      <c r="AO393" s="82"/>
      <c r="AP393" s="82"/>
      <c r="AQ393" s="82"/>
      <c r="AR393" s="82"/>
      <c r="AS393" s="82"/>
      <c r="AT393" s="82"/>
      <c r="AU393" s="82"/>
      <c r="AV393" s="75"/>
    </row>
    <row r="394" spans="1:48">
      <c r="A394" s="91"/>
      <c r="B394" s="91"/>
      <c r="C394" s="91"/>
      <c r="D394" s="91"/>
      <c r="E394" s="91"/>
      <c r="F394" s="91"/>
      <c r="G394" s="91"/>
      <c r="H394" s="91"/>
      <c r="I394" s="91"/>
      <c r="J394" s="91"/>
      <c r="K394" s="91"/>
      <c r="L394" s="91"/>
      <c r="M394" s="91"/>
      <c r="N394" s="91"/>
      <c r="O394" s="91"/>
      <c r="P394" s="91"/>
      <c r="Q394" s="91"/>
      <c r="R394" s="91"/>
      <c r="S394" s="91"/>
      <c r="T394" s="91"/>
      <c r="U394" s="91"/>
      <c r="V394" s="91"/>
      <c r="W394" s="91"/>
      <c r="X394" s="91"/>
      <c r="Y394" s="91"/>
      <c r="Z394" s="91"/>
      <c r="AA394" s="91"/>
      <c r="AB394" s="91"/>
      <c r="AC394" s="91"/>
      <c r="AD394" s="82"/>
      <c r="AE394" s="82"/>
      <c r="AF394" s="82"/>
      <c r="AG394" s="82"/>
      <c r="AH394" s="82"/>
      <c r="AI394" s="82"/>
      <c r="AJ394" s="82"/>
      <c r="AK394" s="82"/>
      <c r="AL394" s="82"/>
      <c r="AM394" s="82"/>
      <c r="AN394" s="82"/>
      <c r="AO394" s="82"/>
      <c r="AP394" s="82"/>
      <c r="AQ394" s="82"/>
      <c r="AR394" s="82"/>
      <c r="AS394" s="82"/>
      <c r="AT394" s="82"/>
      <c r="AU394" s="82"/>
      <c r="AV394" s="75"/>
    </row>
    <row r="395" spans="1:48">
      <c r="A395" s="91"/>
      <c r="B395" s="91"/>
      <c r="C395" s="91"/>
      <c r="D395" s="91"/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1"/>
      <c r="Q395" s="91"/>
      <c r="R395" s="91"/>
      <c r="S395" s="91"/>
      <c r="T395" s="91"/>
      <c r="U395" s="91"/>
      <c r="V395" s="91"/>
      <c r="W395" s="91"/>
      <c r="X395" s="91"/>
      <c r="Y395" s="91"/>
      <c r="Z395" s="91"/>
      <c r="AA395" s="91"/>
      <c r="AB395" s="91"/>
      <c r="AC395" s="91"/>
      <c r="AD395" s="82"/>
      <c r="AE395" s="82"/>
      <c r="AF395" s="82"/>
      <c r="AG395" s="82"/>
      <c r="AH395" s="82"/>
      <c r="AI395" s="82"/>
      <c r="AJ395" s="82"/>
      <c r="AK395" s="82"/>
      <c r="AL395" s="82"/>
      <c r="AM395" s="82"/>
      <c r="AN395" s="82"/>
      <c r="AO395" s="82"/>
      <c r="AP395" s="82"/>
      <c r="AQ395" s="82"/>
      <c r="AR395" s="82"/>
      <c r="AS395" s="82"/>
      <c r="AT395" s="82"/>
      <c r="AU395" s="82"/>
      <c r="AV395" s="75"/>
    </row>
    <row r="396" spans="1:48">
      <c r="A396" s="91"/>
      <c r="B396" s="91"/>
      <c r="C396" s="91"/>
      <c r="D396" s="91"/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91"/>
      <c r="V396" s="91"/>
      <c r="W396" s="91"/>
      <c r="X396" s="91"/>
      <c r="Y396" s="91"/>
      <c r="Z396" s="91"/>
      <c r="AA396" s="91"/>
      <c r="AB396" s="91"/>
      <c r="AC396" s="91"/>
      <c r="AD396" s="82"/>
      <c r="AE396" s="82"/>
      <c r="AF396" s="82"/>
      <c r="AG396" s="82"/>
      <c r="AH396" s="82"/>
      <c r="AI396" s="82"/>
      <c r="AJ396" s="82"/>
      <c r="AK396" s="82"/>
      <c r="AL396" s="82"/>
      <c r="AM396" s="82"/>
      <c r="AN396" s="82"/>
      <c r="AO396" s="82"/>
      <c r="AP396" s="82"/>
      <c r="AQ396" s="82"/>
      <c r="AR396" s="82"/>
      <c r="AS396" s="82"/>
      <c r="AT396" s="82"/>
      <c r="AU396" s="82"/>
      <c r="AV396" s="75"/>
    </row>
    <row r="397" spans="1:48">
      <c r="A397" s="91"/>
      <c r="B397" s="91"/>
      <c r="C397" s="91"/>
      <c r="D397" s="91"/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  <c r="P397" s="91"/>
      <c r="Q397" s="91"/>
      <c r="R397" s="91"/>
      <c r="S397" s="91"/>
      <c r="T397" s="91"/>
      <c r="U397" s="91"/>
      <c r="V397" s="91"/>
      <c r="W397" s="91"/>
      <c r="X397" s="91"/>
      <c r="Y397" s="91"/>
      <c r="Z397" s="91"/>
      <c r="AA397" s="91"/>
      <c r="AB397" s="91"/>
      <c r="AC397" s="91"/>
      <c r="AD397" s="82"/>
      <c r="AE397" s="82"/>
      <c r="AF397" s="82"/>
      <c r="AG397" s="82"/>
      <c r="AH397" s="82"/>
      <c r="AI397" s="82"/>
      <c r="AJ397" s="82"/>
      <c r="AK397" s="82"/>
      <c r="AL397" s="82"/>
      <c r="AM397" s="82"/>
      <c r="AN397" s="82"/>
      <c r="AO397" s="82"/>
      <c r="AP397" s="82"/>
      <c r="AQ397" s="82"/>
      <c r="AR397" s="82"/>
      <c r="AS397" s="82"/>
      <c r="AT397" s="82"/>
      <c r="AU397" s="82"/>
      <c r="AV397" s="75"/>
    </row>
    <row r="398" spans="1:48">
      <c r="A398" s="91"/>
      <c r="B398" s="91"/>
      <c r="C398" s="91"/>
      <c r="D398" s="91"/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1"/>
      <c r="R398" s="91"/>
      <c r="S398" s="91"/>
      <c r="T398" s="91"/>
      <c r="U398" s="91"/>
      <c r="V398" s="91"/>
      <c r="W398" s="91"/>
      <c r="X398" s="91"/>
      <c r="Y398" s="91"/>
      <c r="Z398" s="91"/>
      <c r="AA398" s="91"/>
      <c r="AB398" s="91"/>
      <c r="AC398" s="91"/>
      <c r="AD398" s="82"/>
      <c r="AE398" s="82"/>
      <c r="AF398" s="82"/>
      <c r="AG398" s="82"/>
      <c r="AH398" s="82"/>
      <c r="AI398" s="82"/>
      <c r="AJ398" s="82"/>
      <c r="AK398" s="82"/>
      <c r="AL398" s="82"/>
      <c r="AM398" s="82"/>
      <c r="AN398" s="82"/>
      <c r="AO398" s="82"/>
      <c r="AP398" s="82"/>
      <c r="AQ398" s="82"/>
      <c r="AR398" s="82"/>
      <c r="AS398" s="82"/>
      <c r="AT398" s="82"/>
      <c r="AU398" s="82"/>
      <c r="AV398" s="75"/>
    </row>
    <row r="399" spans="1:48">
      <c r="A399" s="91"/>
      <c r="B399" s="91"/>
      <c r="C399" s="91"/>
      <c r="D399" s="91"/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1"/>
      <c r="P399" s="91"/>
      <c r="Q399" s="91"/>
      <c r="R399" s="91"/>
      <c r="S399" s="91"/>
      <c r="T399" s="91"/>
      <c r="U399" s="91"/>
      <c r="V399" s="91"/>
      <c r="W399" s="91"/>
      <c r="X399" s="91"/>
      <c r="Y399" s="91"/>
      <c r="Z399" s="91"/>
      <c r="AA399" s="91"/>
      <c r="AB399" s="91"/>
      <c r="AC399" s="91"/>
      <c r="AD399" s="82"/>
      <c r="AE399" s="82"/>
      <c r="AF399" s="82"/>
      <c r="AG399" s="82"/>
      <c r="AH399" s="82"/>
      <c r="AI399" s="82"/>
      <c r="AJ399" s="82"/>
      <c r="AK399" s="82"/>
      <c r="AL399" s="82"/>
      <c r="AM399" s="82"/>
      <c r="AN399" s="82"/>
      <c r="AO399" s="82"/>
      <c r="AP399" s="82"/>
      <c r="AQ399" s="82"/>
      <c r="AR399" s="82"/>
      <c r="AS399" s="82"/>
      <c r="AT399" s="82"/>
      <c r="AU399" s="82"/>
      <c r="AV399" s="75"/>
    </row>
    <row r="400" spans="1:48">
      <c r="A400" s="91"/>
      <c r="B400" s="91"/>
      <c r="C400" s="91"/>
      <c r="D400" s="91"/>
      <c r="E400" s="91"/>
      <c r="F400" s="91"/>
      <c r="G400" s="91"/>
      <c r="H400" s="91"/>
      <c r="I400" s="91"/>
      <c r="J400" s="91"/>
      <c r="K400" s="91"/>
      <c r="L400" s="91"/>
      <c r="M400" s="91"/>
      <c r="N400" s="91"/>
      <c r="O400" s="91"/>
      <c r="P400" s="91"/>
      <c r="Q400" s="91"/>
      <c r="R400" s="91"/>
      <c r="S400" s="91"/>
      <c r="T400" s="91"/>
      <c r="U400" s="91"/>
      <c r="V400" s="91"/>
      <c r="W400" s="91"/>
      <c r="X400" s="91"/>
      <c r="Y400" s="91"/>
      <c r="Z400" s="91"/>
      <c r="AA400" s="91"/>
      <c r="AB400" s="91"/>
      <c r="AC400" s="91"/>
      <c r="AD400" s="82"/>
      <c r="AE400" s="82"/>
      <c r="AF400" s="82"/>
      <c r="AG400" s="82"/>
      <c r="AH400" s="82"/>
      <c r="AI400" s="82"/>
      <c r="AJ400" s="82"/>
      <c r="AK400" s="82"/>
      <c r="AL400" s="82"/>
      <c r="AM400" s="82"/>
      <c r="AN400" s="82"/>
      <c r="AO400" s="82"/>
      <c r="AP400" s="82"/>
      <c r="AQ400" s="82"/>
      <c r="AR400" s="82"/>
      <c r="AS400" s="82"/>
      <c r="AT400" s="82"/>
      <c r="AU400" s="82"/>
      <c r="AV400" s="75"/>
    </row>
    <row r="401" spans="1:48">
      <c r="A401" s="91"/>
      <c r="B401" s="91"/>
      <c r="C401" s="91"/>
      <c r="D401" s="91"/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1"/>
      <c r="R401" s="91"/>
      <c r="S401" s="91"/>
      <c r="T401" s="91"/>
      <c r="U401" s="91"/>
      <c r="V401" s="91"/>
      <c r="W401" s="91"/>
      <c r="X401" s="91"/>
      <c r="Y401" s="91"/>
      <c r="Z401" s="91"/>
      <c r="AA401" s="91"/>
      <c r="AB401" s="91"/>
      <c r="AC401" s="91"/>
      <c r="AD401" s="82"/>
      <c r="AE401" s="82"/>
      <c r="AF401" s="82"/>
      <c r="AG401" s="82"/>
      <c r="AH401" s="82"/>
      <c r="AI401" s="82"/>
      <c r="AJ401" s="82"/>
      <c r="AK401" s="82"/>
      <c r="AL401" s="82"/>
      <c r="AM401" s="82"/>
      <c r="AN401" s="82"/>
      <c r="AO401" s="82"/>
      <c r="AP401" s="82"/>
      <c r="AQ401" s="82"/>
      <c r="AR401" s="82"/>
      <c r="AS401" s="82"/>
      <c r="AT401" s="82"/>
      <c r="AU401" s="82"/>
      <c r="AV401" s="75"/>
    </row>
    <row r="402" spans="1:48">
      <c r="A402" s="91"/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91"/>
      <c r="V402" s="91"/>
      <c r="W402" s="91"/>
      <c r="X402" s="91"/>
      <c r="Y402" s="91"/>
      <c r="Z402" s="91"/>
      <c r="AA402" s="91"/>
      <c r="AB402" s="91"/>
      <c r="AC402" s="91"/>
      <c r="AD402" s="82"/>
      <c r="AE402" s="82"/>
      <c r="AF402" s="82"/>
      <c r="AG402" s="82"/>
      <c r="AH402" s="82"/>
      <c r="AI402" s="82"/>
      <c r="AJ402" s="82"/>
      <c r="AK402" s="82"/>
      <c r="AL402" s="82"/>
      <c r="AM402" s="82"/>
      <c r="AN402" s="82"/>
      <c r="AO402" s="82"/>
      <c r="AP402" s="82"/>
      <c r="AQ402" s="82"/>
      <c r="AR402" s="82"/>
      <c r="AS402" s="82"/>
      <c r="AT402" s="82"/>
      <c r="AU402" s="82"/>
      <c r="AV402" s="75"/>
    </row>
    <row r="403" spans="1:48">
      <c r="A403" s="91"/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  <c r="P403" s="91"/>
      <c r="Q403" s="91"/>
      <c r="R403" s="91"/>
      <c r="S403" s="91"/>
      <c r="T403" s="91"/>
      <c r="U403" s="91"/>
      <c r="V403" s="91"/>
      <c r="W403" s="91"/>
      <c r="X403" s="91"/>
      <c r="Y403" s="91"/>
      <c r="Z403" s="91"/>
      <c r="AA403" s="91"/>
      <c r="AB403" s="91"/>
      <c r="AC403" s="91"/>
      <c r="AD403" s="82"/>
      <c r="AE403" s="82"/>
      <c r="AF403" s="82"/>
      <c r="AG403" s="82"/>
      <c r="AH403" s="82"/>
      <c r="AI403" s="82"/>
      <c r="AJ403" s="82"/>
      <c r="AK403" s="82"/>
      <c r="AL403" s="82"/>
      <c r="AM403" s="82"/>
      <c r="AN403" s="82"/>
      <c r="AO403" s="82"/>
      <c r="AP403" s="82"/>
      <c r="AQ403" s="82"/>
      <c r="AR403" s="82"/>
      <c r="AS403" s="82"/>
      <c r="AT403" s="82"/>
      <c r="AU403" s="82"/>
      <c r="AV403" s="75"/>
    </row>
    <row r="404" spans="1:48">
      <c r="A404" s="91"/>
      <c r="B404" s="91"/>
      <c r="C404" s="91"/>
      <c r="D404" s="91"/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91"/>
      <c r="R404" s="91"/>
      <c r="S404" s="91"/>
      <c r="T404" s="91"/>
      <c r="U404" s="91"/>
      <c r="V404" s="91"/>
      <c r="W404" s="91"/>
      <c r="X404" s="91"/>
      <c r="Y404" s="91"/>
      <c r="Z404" s="91"/>
      <c r="AA404" s="91"/>
      <c r="AB404" s="91"/>
      <c r="AC404" s="91"/>
      <c r="AD404" s="82"/>
      <c r="AE404" s="82"/>
      <c r="AF404" s="82"/>
      <c r="AG404" s="82"/>
      <c r="AH404" s="82"/>
      <c r="AI404" s="82"/>
      <c r="AJ404" s="82"/>
      <c r="AK404" s="82"/>
      <c r="AL404" s="82"/>
      <c r="AM404" s="82"/>
      <c r="AN404" s="82"/>
      <c r="AO404" s="82"/>
      <c r="AP404" s="82"/>
      <c r="AQ404" s="82"/>
      <c r="AR404" s="82"/>
      <c r="AS404" s="82"/>
      <c r="AT404" s="82"/>
      <c r="AU404" s="82"/>
      <c r="AV404" s="75"/>
    </row>
    <row r="405" spans="1:48">
      <c r="A405" s="91"/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1"/>
      <c r="R405" s="91"/>
      <c r="S405" s="91"/>
      <c r="T405" s="91"/>
      <c r="U405" s="91"/>
      <c r="V405" s="91"/>
      <c r="W405" s="91"/>
      <c r="X405" s="91"/>
      <c r="Y405" s="91"/>
      <c r="Z405" s="91"/>
      <c r="AA405" s="91"/>
      <c r="AB405" s="91"/>
      <c r="AC405" s="91"/>
      <c r="AD405" s="82"/>
      <c r="AE405" s="82"/>
      <c r="AF405" s="82"/>
      <c r="AG405" s="82"/>
      <c r="AH405" s="82"/>
      <c r="AI405" s="82"/>
      <c r="AJ405" s="82"/>
      <c r="AK405" s="82"/>
      <c r="AL405" s="82"/>
      <c r="AM405" s="82"/>
      <c r="AN405" s="82"/>
      <c r="AO405" s="82"/>
      <c r="AP405" s="82"/>
      <c r="AQ405" s="82"/>
      <c r="AR405" s="82"/>
      <c r="AS405" s="82"/>
      <c r="AT405" s="82"/>
      <c r="AU405" s="82"/>
      <c r="AV405" s="75"/>
    </row>
    <row r="406" spans="1:48">
      <c r="A406" s="91"/>
      <c r="B406" s="91"/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  <c r="P406" s="91"/>
      <c r="Q406" s="91"/>
      <c r="R406" s="91"/>
      <c r="S406" s="91"/>
      <c r="T406" s="91"/>
      <c r="U406" s="91"/>
      <c r="V406" s="91"/>
      <c r="W406" s="91"/>
      <c r="X406" s="91"/>
      <c r="Y406" s="91"/>
      <c r="Z406" s="91"/>
      <c r="AA406" s="91"/>
      <c r="AB406" s="91"/>
      <c r="AC406" s="91"/>
      <c r="AD406" s="82"/>
      <c r="AE406" s="82"/>
      <c r="AF406" s="82"/>
      <c r="AG406" s="82"/>
      <c r="AH406" s="82"/>
      <c r="AI406" s="82"/>
      <c r="AJ406" s="82"/>
      <c r="AK406" s="82"/>
      <c r="AL406" s="82"/>
      <c r="AM406" s="82"/>
      <c r="AN406" s="82"/>
      <c r="AO406" s="82"/>
      <c r="AP406" s="82"/>
      <c r="AQ406" s="82"/>
      <c r="AR406" s="82"/>
      <c r="AS406" s="82"/>
      <c r="AT406" s="82"/>
      <c r="AU406" s="82"/>
      <c r="AV406" s="75"/>
    </row>
    <row r="407" spans="1:48">
      <c r="A407" s="91"/>
      <c r="B407" s="91"/>
      <c r="C407" s="91"/>
      <c r="D407" s="91"/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1"/>
      <c r="Q407" s="91"/>
      <c r="R407" s="91"/>
      <c r="S407" s="91"/>
      <c r="T407" s="91"/>
      <c r="U407" s="91"/>
      <c r="V407" s="91"/>
      <c r="W407" s="91"/>
      <c r="X407" s="91"/>
      <c r="Y407" s="91"/>
      <c r="Z407" s="91"/>
      <c r="AA407" s="91"/>
      <c r="AB407" s="91"/>
      <c r="AC407" s="91"/>
      <c r="AD407" s="82"/>
      <c r="AE407" s="82"/>
      <c r="AF407" s="82"/>
      <c r="AG407" s="82"/>
      <c r="AH407" s="82"/>
      <c r="AI407" s="82"/>
      <c r="AJ407" s="82"/>
      <c r="AK407" s="82"/>
      <c r="AL407" s="82"/>
      <c r="AM407" s="82"/>
      <c r="AN407" s="82"/>
      <c r="AO407" s="82"/>
      <c r="AP407" s="82"/>
      <c r="AQ407" s="82"/>
      <c r="AR407" s="82"/>
      <c r="AS407" s="82"/>
      <c r="AT407" s="82"/>
      <c r="AU407" s="82"/>
      <c r="AV407" s="75"/>
    </row>
    <row r="408" spans="1:48">
      <c r="A408" s="91"/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91"/>
      <c r="V408" s="91"/>
      <c r="W408" s="91"/>
      <c r="X408" s="91"/>
      <c r="Y408" s="91"/>
      <c r="Z408" s="91"/>
      <c r="AA408" s="91"/>
      <c r="AB408" s="91"/>
      <c r="AC408" s="91"/>
      <c r="AD408" s="82"/>
      <c r="AE408" s="82"/>
      <c r="AF408" s="82"/>
      <c r="AG408" s="82"/>
      <c r="AH408" s="82"/>
      <c r="AI408" s="82"/>
      <c r="AJ408" s="82"/>
      <c r="AK408" s="82"/>
      <c r="AL408" s="82"/>
      <c r="AM408" s="82"/>
      <c r="AN408" s="82"/>
      <c r="AO408" s="82"/>
      <c r="AP408" s="82"/>
      <c r="AQ408" s="82"/>
      <c r="AR408" s="82"/>
      <c r="AS408" s="82"/>
      <c r="AT408" s="82"/>
      <c r="AU408" s="82"/>
      <c r="AV408" s="75"/>
    </row>
    <row r="409" spans="1:48">
      <c r="A409" s="91"/>
      <c r="B409" s="91"/>
      <c r="C409" s="91"/>
      <c r="D409" s="91"/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  <c r="P409" s="91"/>
      <c r="Q409" s="91"/>
      <c r="R409" s="91"/>
      <c r="S409" s="91"/>
      <c r="T409" s="91"/>
      <c r="U409" s="91"/>
      <c r="V409" s="91"/>
      <c r="W409" s="91"/>
      <c r="X409" s="91"/>
      <c r="Y409" s="91"/>
      <c r="Z409" s="91"/>
      <c r="AA409" s="91"/>
      <c r="AB409" s="91"/>
      <c r="AC409" s="91"/>
      <c r="AD409" s="82"/>
      <c r="AE409" s="82"/>
      <c r="AF409" s="82"/>
      <c r="AG409" s="82"/>
      <c r="AH409" s="82"/>
      <c r="AI409" s="82"/>
      <c r="AJ409" s="82"/>
      <c r="AK409" s="82"/>
      <c r="AL409" s="82"/>
      <c r="AM409" s="82"/>
      <c r="AN409" s="82"/>
      <c r="AO409" s="82"/>
      <c r="AP409" s="82"/>
      <c r="AQ409" s="82"/>
      <c r="AR409" s="82"/>
      <c r="AS409" s="82"/>
      <c r="AT409" s="82"/>
      <c r="AU409" s="82"/>
      <c r="AV409" s="75"/>
    </row>
    <row r="410" spans="1:48">
      <c r="A410" s="91"/>
      <c r="B410" s="91"/>
      <c r="C410" s="91"/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1"/>
      <c r="R410" s="91"/>
      <c r="S410" s="91"/>
      <c r="T410" s="91"/>
      <c r="U410" s="91"/>
      <c r="V410" s="91"/>
      <c r="W410" s="91"/>
      <c r="X410" s="91"/>
      <c r="Y410" s="91"/>
      <c r="Z410" s="91"/>
      <c r="AA410" s="91"/>
      <c r="AB410" s="91"/>
      <c r="AC410" s="91"/>
      <c r="AD410" s="82"/>
      <c r="AE410" s="82"/>
      <c r="AF410" s="82"/>
      <c r="AG410" s="82"/>
      <c r="AH410" s="82"/>
      <c r="AI410" s="82"/>
      <c r="AJ410" s="82"/>
      <c r="AK410" s="82"/>
      <c r="AL410" s="82"/>
      <c r="AM410" s="82"/>
      <c r="AN410" s="82"/>
      <c r="AO410" s="82"/>
      <c r="AP410" s="82"/>
      <c r="AQ410" s="82"/>
      <c r="AR410" s="82"/>
      <c r="AS410" s="82"/>
      <c r="AT410" s="82"/>
      <c r="AU410" s="82"/>
      <c r="AV410" s="75"/>
    </row>
    <row r="411" spans="1:48">
      <c r="A411" s="91"/>
      <c r="B411" s="91"/>
      <c r="C411" s="91"/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91"/>
      <c r="V411" s="91"/>
      <c r="W411" s="91"/>
      <c r="X411" s="91"/>
      <c r="Y411" s="91"/>
      <c r="Z411" s="91"/>
      <c r="AA411" s="91"/>
      <c r="AB411" s="91"/>
      <c r="AC411" s="91"/>
      <c r="AD411" s="82"/>
      <c r="AE411" s="82"/>
      <c r="AF411" s="82"/>
      <c r="AG411" s="82"/>
      <c r="AH411" s="82"/>
      <c r="AI411" s="82"/>
      <c r="AJ411" s="82"/>
      <c r="AK411" s="82"/>
      <c r="AL411" s="82"/>
      <c r="AM411" s="82"/>
      <c r="AN411" s="82"/>
      <c r="AO411" s="82"/>
      <c r="AP411" s="82"/>
      <c r="AQ411" s="82"/>
      <c r="AR411" s="82"/>
      <c r="AS411" s="82"/>
      <c r="AT411" s="82"/>
      <c r="AU411" s="82"/>
      <c r="AV411" s="75"/>
    </row>
    <row r="412" spans="1:48">
      <c r="A412" s="91"/>
      <c r="B412" s="91"/>
      <c r="C412" s="91"/>
      <c r="D412" s="91"/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1"/>
      <c r="P412" s="91"/>
      <c r="Q412" s="91"/>
      <c r="R412" s="91"/>
      <c r="S412" s="91"/>
      <c r="T412" s="91"/>
      <c r="U412" s="91"/>
      <c r="V412" s="91"/>
      <c r="W412" s="91"/>
      <c r="X412" s="91"/>
      <c r="Y412" s="91"/>
      <c r="Z412" s="91"/>
      <c r="AA412" s="91"/>
      <c r="AB412" s="91"/>
      <c r="AC412" s="91"/>
      <c r="AD412" s="82"/>
      <c r="AE412" s="82"/>
      <c r="AF412" s="82"/>
      <c r="AG412" s="82"/>
      <c r="AH412" s="82"/>
      <c r="AI412" s="82"/>
      <c r="AJ412" s="82"/>
      <c r="AK412" s="82"/>
      <c r="AL412" s="82"/>
      <c r="AM412" s="82"/>
      <c r="AN412" s="82"/>
      <c r="AO412" s="82"/>
      <c r="AP412" s="82"/>
      <c r="AQ412" s="82"/>
      <c r="AR412" s="82"/>
      <c r="AS412" s="82"/>
      <c r="AT412" s="82"/>
      <c r="AU412" s="82"/>
      <c r="AV412" s="75"/>
    </row>
    <row r="413" spans="1:48">
      <c r="A413" s="91"/>
      <c r="B413" s="91"/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1"/>
      <c r="R413" s="91"/>
      <c r="S413" s="91"/>
      <c r="T413" s="91"/>
      <c r="U413" s="91"/>
      <c r="V413" s="91"/>
      <c r="W413" s="91"/>
      <c r="X413" s="91"/>
      <c r="Y413" s="91"/>
      <c r="Z413" s="91"/>
      <c r="AA413" s="91"/>
      <c r="AB413" s="91"/>
      <c r="AC413" s="91"/>
      <c r="AD413" s="82"/>
      <c r="AE413" s="82"/>
      <c r="AF413" s="82"/>
      <c r="AG413" s="82"/>
      <c r="AH413" s="82"/>
      <c r="AI413" s="82"/>
      <c r="AJ413" s="82"/>
      <c r="AK413" s="82"/>
      <c r="AL413" s="82"/>
      <c r="AM413" s="82"/>
      <c r="AN413" s="82"/>
      <c r="AO413" s="82"/>
      <c r="AP413" s="82"/>
      <c r="AQ413" s="82"/>
      <c r="AR413" s="82"/>
      <c r="AS413" s="82"/>
      <c r="AT413" s="82"/>
      <c r="AU413" s="82"/>
      <c r="AV413" s="75"/>
    </row>
    <row r="414" spans="1:48">
      <c r="A414" s="91"/>
      <c r="B414" s="91"/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1"/>
      <c r="R414" s="91"/>
      <c r="S414" s="91"/>
      <c r="T414" s="91"/>
      <c r="U414" s="91"/>
      <c r="V414" s="91"/>
      <c r="W414" s="91"/>
      <c r="X414" s="91"/>
      <c r="Y414" s="91"/>
      <c r="Z414" s="91"/>
      <c r="AA414" s="91"/>
      <c r="AB414" s="91"/>
      <c r="AC414" s="91"/>
      <c r="AD414" s="82"/>
      <c r="AE414" s="82"/>
      <c r="AF414" s="82"/>
      <c r="AG414" s="82"/>
      <c r="AH414" s="82"/>
      <c r="AI414" s="82"/>
      <c r="AJ414" s="82"/>
      <c r="AK414" s="82"/>
      <c r="AL414" s="82"/>
      <c r="AM414" s="82"/>
      <c r="AN414" s="82"/>
      <c r="AO414" s="82"/>
      <c r="AP414" s="82"/>
      <c r="AQ414" s="82"/>
      <c r="AR414" s="82"/>
      <c r="AS414" s="82"/>
      <c r="AT414" s="82"/>
      <c r="AU414" s="82"/>
      <c r="AV414" s="75"/>
    </row>
    <row r="415" spans="1:48">
      <c r="A415" s="91"/>
      <c r="B415" s="91"/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91"/>
      <c r="R415" s="91"/>
      <c r="S415" s="91"/>
      <c r="T415" s="91"/>
      <c r="U415" s="91"/>
      <c r="V415" s="91"/>
      <c r="W415" s="91"/>
      <c r="X415" s="91"/>
      <c r="Y415" s="91"/>
      <c r="Z415" s="91"/>
      <c r="AA415" s="91"/>
      <c r="AB415" s="91"/>
      <c r="AC415" s="91"/>
      <c r="AD415" s="82"/>
      <c r="AE415" s="82"/>
      <c r="AF415" s="82"/>
      <c r="AG415" s="82"/>
      <c r="AH415" s="82"/>
      <c r="AI415" s="82"/>
      <c r="AJ415" s="82"/>
      <c r="AK415" s="82"/>
      <c r="AL415" s="82"/>
      <c r="AM415" s="82"/>
      <c r="AN415" s="82"/>
      <c r="AO415" s="82"/>
      <c r="AP415" s="82"/>
      <c r="AQ415" s="82"/>
      <c r="AR415" s="82"/>
      <c r="AS415" s="82"/>
      <c r="AT415" s="82"/>
      <c r="AU415" s="82"/>
      <c r="AV415" s="75"/>
    </row>
    <row r="416" spans="1:48">
      <c r="A416" s="91"/>
      <c r="B416" s="91"/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  <c r="Q416" s="91"/>
      <c r="R416" s="91"/>
      <c r="S416" s="91"/>
      <c r="T416" s="91"/>
      <c r="U416" s="91"/>
      <c r="V416" s="91"/>
      <c r="W416" s="91"/>
      <c r="X416" s="91"/>
      <c r="Y416" s="91"/>
      <c r="Z416" s="91"/>
      <c r="AA416" s="91"/>
      <c r="AB416" s="91"/>
      <c r="AC416" s="91"/>
      <c r="AD416" s="82"/>
      <c r="AE416" s="82"/>
      <c r="AF416" s="82"/>
      <c r="AG416" s="82"/>
      <c r="AH416" s="82"/>
      <c r="AI416" s="82"/>
      <c r="AJ416" s="82"/>
      <c r="AK416" s="82"/>
      <c r="AL416" s="82"/>
      <c r="AM416" s="82"/>
      <c r="AN416" s="82"/>
      <c r="AO416" s="82"/>
      <c r="AP416" s="82"/>
      <c r="AQ416" s="82"/>
      <c r="AR416" s="82"/>
      <c r="AS416" s="82"/>
      <c r="AT416" s="82"/>
      <c r="AU416" s="82"/>
      <c r="AV416" s="75"/>
    </row>
    <row r="417" spans="1:48">
      <c r="A417" s="91"/>
      <c r="B417" s="91"/>
      <c r="C417" s="91"/>
      <c r="D417" s="91"/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1"/>
      <c r="P417" s="91"/>
      <c r="Q417" s="91"/>
      <c r="R417" s="91"/>
      <c r="S417" s="91"/>
      <c r="T417" s="91"/>
      <c r="U417" s="91"/>
      <c r="V417" s="91"/>
      <c r="W417" s="91"/>
      <c r="X417" s="91"/>
      <c r="Y417" s="91"/>
      <c r="Z417" s="91"/>
      <c r="AA417" s="91"/>
      <c r="AB417" s="91"/>
      <c r="AC417" s="91"/>
      <c r="AD417" s="82"/>
      <c r="AE417" s="82"/>
      <c r="AF417" s="82"/>
      <c r="AG417" s="82"/>
      <c r="AH417" s="82"/>
      <c r="AI417" s="82"/>
      <c r="AJ417" s="82"/>
      <c r="AK417" s="82"/>
      <c r="AL417" s="82"/>
      <c r="AM417" s="82"/>
      <c r="AN417" s="82"/>
      <c r="AO417" s="82"/>
      <c r="AP417" s="82"/>
      <c r="AQ417" s="82"/>
      <c r="AR417" s="82"/>
      <c r="AS417" s="82"/>
      <c r="AT417" s="82"/>
      <c r="AU417" s="82"/>
      <c r="AV417" s="75"/>
    </row>
    <row r="418" spans="1:48">
      <c r="A418" s="91"/>
      <c r="B418" s="91"/>
      <c r="C418" s="91"/>
      <c r="D418" s="91"/>
      <c r="E418" s="91"/>
      <c r="F418" s="91"/>
      <c r="G418" s="91"/>
      <c r="H418" s="91"/>
      <c r="I418" s="91"/>
      <c r="J418" s="91"/>
      <c r="K418" s="91"/>
      <c r="L418" s="91"/>
      <c r="M418" s="91"/>
      <c r="N418" s="91"/>
      <c r="O418" s="91"/>
      <c r="P418" s="91"/>
      <c r="Q418" s="91"/>
      <c r="R418" s="91"/>
      <c r="S418" s="91"/>
      <c r="T418" s="91"/>
      <c r="U418" s="91"/>
      <c r="V418" s="91"/>
      <c r="W418" s="91"/>
      <c r="X418" s="91"/>
      <c r="Y418" s="91"/>
      <c r="Z418" s="91"/>
      <c r="AA418" s="91"/>
      <c r="AB418" s="91"/>
      <c r="AC418" s="91"/>
      <c r="AD418" s="82"/>
      <c r="AE418" s="82"/>
      <c r="AF418" s="82"/>
      <c r="AG418" s="82"/>
      <c r="AH418" s="82"/>
      <c r="AI418" s="82"/>
      <c r="AJ418" s="82"/>
      <c r="AK418" s="82"/>
      <c r="AL418" s="82"/>
      <c r="AM418" s="82"/>
      <c r="AN418" s="82"/>
      <c r="AO418" s="82"/>
      <c r="AP418" s="82"/>
      <c r="AQ418" s="82"/>
      <c r="AR418" s="82"/>
      <c r="AS418" s="82"/>
      <c r="AT418" s="82"/>
      <c r="AU418" s="82"/>
      <c r="AV418" s="75"/>
    </row>
    <row r="419" spans="1:48">
      <c r="A419" s="91"/>
      <c r="B419" s="91"/>
      <c r="C419" s="91"/>
      <c r="D419" s="91"/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1"/>
      <c r="P419" s="91"/>
      <c r="Q419" s="91"/>
      <c r="R419" s="91"/>
      <c r="S419" s="91"/>
      <c r="T419" s="91"/>
      <c r="U419" s="91"/>
      <c r="V419" s="91"/>
      <c r="W419" s="91"/>
      <c r="X419" s="91"/>
      <c r="Y419" s="91"/>
      <c r="Z419" s="91"/>
      <c r="AA419" s="91"/>
      <c r="AB419" s="91"/>
      <c r="AC419" s="91"/>
      <c r="AD419" s="82"/>
      <c r="AE419" s="82"/>
      <c r="AF419" s="82"/>
      <c r="AG419" s="82"/>
      <c r="AH419" s="82"/>
      <c r="AI419" s="82"/>
      <c r="AJ419" s="82"/>
      <c r="AK419" s="82"/>
      <c r="AL419" s="82"/>
      <c r="AM419" s="82"/>
      <c r="AN419" s="82"/>
      <c r="AO419" s="82"/>
      <c r="AP419" s="82"/>
      <c r="AQ419" s="82"/>
      <c r="AR419" s="82"/>
      <c r="AS419" s="82"/>
      <c r="AT419" s="82"/>
      <c r="AU419" s="82"/>
      <c r="AV419" s="75"/>
    </row>
    <row r="420" spans="1:48">
      <c r="A420" s="91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  <c r="Q420" s="91"/>
      <c r="R420" s="91"/>
      <c r="S420" s="91"/>
      <c r="T420" s="91"/>
      <c r="U420" s="91"/>
      <c r="V420" s="91"/>
      <c r="W420" s="91"/>
      <c r="X420" s="91"/>
      <c r="Y420" s="91"/>
      <c r="Z420" s="91"/>
      <c r="AA420" s="91"/>
      <c r="AB420" s="91"/>
      <c r="AC420" s="91"/>
      <c r="AD420" s="82"/>
      <c r="AE420" s="82"/>
      <c r="AF420" s="82"/>
      <c r="AG420" s="82"/>
      <c r="AH420" s="82"/>
      <c r="AI420" s="82"/>
      <c r="AJ420" s="82"/>
      <c r="AK420" s="82"/>
      <c r="AL420" s="82"/>
      <c r="AM420" s="82"/>
      <c r="AN420" s="82"/>
      <c r="AO420" s="82"/>
      <c r="AP420" s="82"/>
      <c r="AQ420" s="82"/>
      <c r="AR420" s="82"/>
      <c r="AS420" s="82"/>
      <c r="AT420" s="82"/>
      <c r="AU420" s="82"/>
      <c r="AV420" s="75"/>
    </row>
    <row r="421" spans="1:48">
      <c r="A421" s="91"/>
      <c r="B421" s="91"/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  <c r="Q421" s="91"/>
      <c r="R421" s="91"/>
      <c r="S421" s="91"/>
      <c r="T421" s="91"/>
      <c r="U421" s="91"/>
      <c r="V421" s="91"/>
      <c r="W421" s="91"/>
      <c r="X421" s="91"/>
      <c r="Y421" s="91"/>
      <c r="Z421" s="91"/>
      <c r="AA421" s="91"/>
      <c r="AB421" s="91"/>
      <c r="AC421" s="91"/>
      <c r="AD421" s="82"/>
      <c r="AE421" s="82"/>
      <c r="AF421" s="82"/>
      <c r="AG421" s="82"/>
      <c r="AH421" s="82"/>
      <c r="AI421" s="82"/>
      <c r="AJ421" s="82"/>
      <c r="AK421" s="82"/>
      <c r="AL421" s="82"/>
      <c r="AM421" s="82"/>
      <c r="AN421" s="82"/>
      <c r="AO421" s="82"/>
      <c r="AP421" s="82"/>
      <c r="AQ421" s="82"/>
      <c r="AR421" s="82"/>
      <c r="AS421" s="82"/>
      <c r="AT421" s="82"/>
      <c r="AU421" s="82"/>
      <c r="AV421" s="75"/>
    </row>
    <row r="422" spans="1:48">
      <c r="A422" s="91"/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91"/>
      <c r="R422" s="91"/>
      <c r="S422" s="91"/>
      <c r="T422" s="91"/>
      <c r="U422" s="91"/>
      <c r="V422" s="91"/>
      <c r="W422" s="91"/>
      <c r="X422" s="91"/>
      <c r="Y422" s="91"/>
      <c r="Z422" s="91"/>
      <c r="AA422" s="91"/>
      <c r="AB422" s="91"/>
      <c r="AC422" s="91"/>
      <c r="AD422" s="82"/>
      <c r="AE422" s="82"/>
      <c r="AF422" s="82"/>
      <c r="AG422" s="82"/>
      <c r="AH422" s="82"/>
      <c r="AI422" s="82"/>
      <c r="AJ422" s="82"/>
      <c r="AK422" s="82"/>
      <c r="AL422" s="82"/>
      <c r="AM422" s="82"/>
      <c r="AN422" s="82"/>
      <c r="AO422" s="82"/>
      <c r="AP422" s="82"/>
      <c r="AQ422" s="82"/>
      <c r="AR422" s="82"/>
      <c r="AS422" s="82"/>
      <c r="AT422" s="82"/>
      <c r="AU422" s="82"/>
      <c r="AV422" s="75"/>
    </row>
    <row r="423" spans="1:48">
      <c r="A423" s="91"/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91"/>
      <c r="U423" s="91"/>
      <c r="V423" s="91"/>
      <c r="W423" s="91"/>
      <c r="X423" s="91"/>
      <c r="Y423" s="91"/>
      <c r="Z423" s="91"/>
      <c r="AA423" s="91"/>
      <c r="AB423" s="91"/>
      <c r="AC423" s="91"/>
      <c r="AD423" s="82"/>
      <c r="AE423" s="82"/>
      <c r="AF423" s="82"/>
      <c r="AG423" s="82"/>
      <c r="AH423" s="82"/>
      <c r="AI423" s="82"/>
      <c r="AJ423" s="82"/>
      <c r="AK423" s="82"/>
      <c r="AL423" s="82"/>
      <c r="AM423" s="82"/>
      <c r="AN423" s="82"/>
      <c r="AO423" s="82"/>
      <c r="AP423" s="82"/>
      <c r="AQ423" s="82"/>
      <c r="AR423" s="82"/>
      <c r="AS423" s="82"/>
      <c r="AT423" s="82"/>
      <c r="AU423" s="82"/>
      <c r="AV423" s="75"/>
    </row>
    <row r="424" spans="1:48">
      <c r="A424" s="91"/>
      <c r="B424" s="91"/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  <c r="P424" s="91"/>
      <c r="Q424" s="91"/>
      <c r="R424" s="91"/>
      <c r="S424" s="91"/>
      <c r="T424" s="91"/>
      <c r="U424" s="91"/>
      <c r="V424" s="91"/>
      <c r="W424" s="91"/>
      <c r="X424" s="91"/>
      <c r="Y424" s="91"/>
      <c r="Z424" s="91"/>
      <c r="AA424" s="91"/>
      <c r="AB424" s="91"/>
      <c r="AC424" s="91"/>
      <c r="AD424" s="82"/>
      <c r="AE424" s="82"/>
      <c r="AF424" s="82"/>
      <c r="AG424" s="82"/>
      <c r="AH424" s="82"/>
      <c r="AI424" s="82"/>
      <c r="AJ424" s="82"/>
      <c r="AK424" s="82"/>
      <c r="AL424" s="82"/>
      <c r="AM424" s="82"/>
      <c r="AN424" s="82"/>
      <c r="AO424" s="82"/>
      <c r="AP424" s="82"/>
      <c r="AQ424" s="82"/>
      <c r="AR424" s="82"/>
      <c r="AS424" s="82"/>
      <c r="AT424" s="82"/>
      <c r="AU424" s="82"/>
      <c r="AV424" s="75"/>
    </row>
    <row r="425" spans="1:48">
      <c r="A425" s="91"/>
      <c r="B425" s="91"/>
      <c r="C425" s="91"/>
      <c r="D425" s="91"/>
      <c r="E425" s="91"/>
      <c r="F425" s="91"/>
      <c r="G425" s="91"/>
      <c r="H425" s="91"/>
      <c r="I425" s="91"/>
      <c r="J425" s="91"/>
      <c r="K425" s="91"/>
      <c r="L425" s="91"/>
      <c r="M425" s="91"/>
      <c r="N425" s="91"/>
      <c r="O425" s="91"/>
      <c r="P425" s="91"/>
      <c r="Q425" s="91"/>
      <c r="R425" s="91"/>
      <c r="S425" s="91"/>
      <c r="T425" s="91"/>
      <c r="U425" s="91"/>
      <c r="V425" s="91"/>
      <c r="W425" s="91"/>
      <c r="X425" s="91"/>
      <c r="Y425" s="91"/>
      <c r="Z425" s="91"/>
      <c r="AA425" s="91"/>
      <c r="AB425" s="91"/>
      <c r="AC425" s="91"/>
      <c r="AD425" s="82"/>
      <c r="AE425" s="82"/>
      <c r="AF425" s="82"/>
      <c r="AG425" s="82"/>
      <c r="AH425" s="82"/>
      <c r="AI425" s="82"/>
      <c r="AJ425" s="82"/>
      <c r="AK425" s="82"/>
      <c r="AL425" s="82"/>
      <c r="AM425" s="82"/>
      <c r="AN425" s="82"/>
      <c r="AO425" s="82"/>
      <c r="AP425" s="82"/>
      <c r="AQ425" s="82"/>
      <c r="AR425" s="82"/>
      <c r="AS425" s="82"/>
      <c r="AT425" s="82"/>
      <c r="AU425" s="82"/>
      <c r="AV425" s="75"/>
    </row>
    <row r="426" spans="1:48">
      <c r="A426" s="91"/>
      <c r="B426" s="91"/>
      <c r="C426" s="91"/>
      <c r="D426" s="91"/>
      <c r="E426" s="91"/>
      <c r="F426" s="91"/>
      <c r="G426" s="91"/>
      <c r="H426" s="91"/>
      <c r="I426" s="91"/>
      <c r="J426" s="91"/>
      <c r="K426" s="91"/>
      <c r="L426" s="91"/>
      <c r="M426" s="91"/>
      <c r="N426" s="91"/>
      <c r="O426" s="91"/>
      <c r="P426" s="91"/>
      <c r="Q426" s="91"/>
      <c r="R426" s="91"/>
      <c r="S426" s="91"/>
      <c r="T426" s="91"/>
      <c r="U426" s="91"/>
      <c r="V426" s="91"/>
      <c r="W426" s="91"/>
      <c r="X426" s="91"/>
      <c r="Y426" s="91"/>
      <c r="Z426" s="91"/>
      <c r="AA426" s="91"/>
      <c r="AB426" s="91"/>
      <c r="AC426" s="91"/>
      <c r="AD426" s="82"/>
      <c r="AE426" s="82"/>
      <c r="AF426" s="82"/>
      <c r="AG426" s="82"/>
      <c r="AH426" s="82"/>
      <c r="AI426" s="82"/>
      <c r="AJ426" s="82"/>
      <c r="AK426" s="82"/>
      <c r="AL426" s="82"/>
      <c r="AM426" s="82"/>
      <c r="AN426" s="82"/>
      <c r="AO426" s="82"/>
      <c r="AP426" s="82"/>
      <c r="AQ426" s="82"/>
      <c r="AR426" s="82"/>
      <c r="AS426" s="82"/>
      <c r="AT426" s="82"/>
      <c r="AU426" s="82"/>
      <c r="AV426" s="75"/>
    </row>
    <row r="427" spans="1:48">
      <c r="A427" s="91"/>
      <c r="B427" s="91"/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  <c r="U427" s="91"/>
      <c r="V427" s="91"/>
      <c r="W427" s="91"/>
      <c r="X427" s="91"/>
      <c r="Y427" s="91"/>
      <c r="Z427" s="91"/>
      <c r="AA427" s="91"/>
      <c r="AB427" s="91"/>
      <c r="AC427" s="91"/>
      <c r="AD427" s="82"/>
      <c r="AE427" s="82"/>
      <c r="AF427" s="82"/>
      <c r="AG427" s="82"/>
      <c r="AH427" s="82"/>
      <c r="AI427" s="82"/>
      <c r="AJ427" s="82"/>
      <c r="AK427" s="82"/>
      <c r="AL427" s="82"/>
      <c r="AM427" s="82"/>
      <c r="AN427" s="82"/>
      <c r="AO427" s="82"/>
      <c r="AP427" s="82"/>
      <c r="AQ427" s="82"/>
      <c r="AR427" s="82"/>
      <c r="AS427" s="82"/>
      <c r="AT427" s="82"/>
      <c r="AU427" s="82"/>
      <c r="AV427" s="75"/>
    </row>
    <row r="428" spans="1:48">
      <c r="A428" s="91"/>
      <c r="B428" s="91"/>
      <c r="C428" s="91"/>
      <c r="D428" s="91"/>
      <c r="E428" s="91"/>
      <c r="F428" s="91"/>
      <c r="G428" s="91"/>
      <c r="H428" s="91"/>
      <c r="I428" s="91"/>
      <c r="J428" s="91"/>
      <c r="K428" s="91"/>
      <c r="L428" s="91"/>
      <c r="M428" s="91"/>
      <c r="N428" s="91"/>
      <c r="O428" s="91"/>
      <c r="P428" s="91"/>
      <c r="Q428" s="91"/>
      <c r="R428" s="91"/>
      <c r="S428" s="91"/>
      <c r="T428" s="91"/>
      <c r="U428" s="91"/>
      <c r="V428" s="91"/>
      <c r="W428" s="91"/>
      <c r="X428" s="91"/>
      <c r="Y428" s="91"/>
      <c r="Z428" s="91"/>
      <c r="AA428" s="91"/>
      <c r="AB428" s="91"/>
      <c r="AC428" s="91"/>
      <c r="AD428" s="82"/>
      <c r="AE428" s="82"/>
      <c r="AF428" s="82"/>
      <c r="AG428" s="82"/>
      <c r="AH428" s="82"/>
      <c r="AI428" s="82"/>
      <c r="AJ428" s="82"/>
      <c r="AK428" s="82"/>
      <c r="AL428" s="82"/>
      <c r="AM428" s="82"/>
      <c r="AN428" s="82"/>
      <c r="AO428" s="82"/>
      <c r="AP428" s="82"/>
      <c r="AQ428" s="82"/>
      <c r="AR428" s="82"/>
      <c r="AS428" s="82"/>
      <c r="AT428" s="82"/>
      <c r="AU428" s="82"/>
      <c r="AV428" s="75"/>
    </row>
    <row r="429" spans="1:48">
      <c r="A429" s="91"/>
      <c r="B429" s="91"/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91"/>
      <c r="U429" s="91"/>
      <c r="V429" s="91"/>
      <c r="W429" s="91"/>
      <c r="X429" s="91"/>
      <c r="Y429" s="91"/>
      <c r="Z429" s="91"/>
      <c r="AA429" s="91"/>
      <c r="AB429" s="91"/>
      <c r="AC429" s="91"/>
      <c r="AD429" s="82"/>
      <c r="AE429" s="82"/>
      <c r="AF429" s="82"/>
      <c r="AG429" s="82"/>
      <c r="AH429" s="82"/>
      <c r="AI429" s="82"/>
      <c r="AJ429" s="82"/>
      <c r="AK429" s="82"/>
      <c r="AL429" s="82"/>
      <c r="AM429" s="82"/>
      <c r="AN429" s="82"/>
      <c r="AO429" s="82"/>
      <c r="AP429" s="82"/>
      <c r="AQ429" s="82"/>
      <c r="AR429" s="82"/>
      <c r="AS429" s="82"/>
      <c r="AT429" s="82"/>
      <c r="AU429" s="82"/>
      <c r="AV429" s="75"/>
    </row>
    <row r="430" spans="1:48">
      <c r="A430" s="91"/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  <c r="V430" s="91"/>
      <c r="W430" s="91"/>
      <c r="X430" s="91"/>
      <c r="Y430" s="91"/>
      <c r="Z430" s="91"/>
      <c r="AA430" s="91"/>
      <c r="AB430" s="91"/>
      <c r="AC430" s="91"/>
      <c r="AD430" s="82"/>
      <c r="AE430" s="82"/>
      <c r="AF430" s="82"/>
      <c r="AG430" s="82"/>
      <c r="AH430" s="82"/>
      <c r="AI430" s="82"/>
      <c r="AJ430" s="82"/>
      <c r="AK430" s="82"/>
      <c r="AL430" s="82"/>
      <c r="AM430" s="82"/>
      <c r="AN430" s="82"/>
      <c r="AO430" s="82"/>
      <c r="AP430" s="82"/>
      <c r="AQ430" s="82"/>
      <c r="AR430" s="82"/>
      <c r="AS430" s="82"/>
      <c r="AT430" s="82"/>
      <c r="AU430" s="82"/>
      <c r="AV430" s="75"/>
    </row>
    <row r="431" spans="1:48">
      <c r="A431" s="91"/>
      <c r="B431" s="91"/>
      <c r="C431" s="91"/>
      <c r="D431" s="91"/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91"/>
      <c r="P431" s="91"/>
      <c r="Q431" s="91"/>
      <c r="R431" s="91"/>
      <c r="S431" s="91"/>
      <c r="T431" s="91"/>
      <c r="U431" s="91"/>
      <c r="V431" s="91"/>
      <c r="W431" s="91"/>
      <c r="X431" s="91"/>
      <c r="Y431" s="91"/>
      <c r="Z431" s="91"/>
      <c r="AA431" s="91"/>
      <c r="AB431" s="91"/>
      <c r="AC431" s="91"/>
      <c r="AD431" s="82"/>
      <c r="AE431" s="82"/>
      <c r="AF431" s="82"/>
      <c r="AG431" s="82"/>
      <c r="AH431" s="82"/>
      <c r="AI431" s="82"/>
      <c r="AJ431" s="82"/>
      <c r="AK431" s="82"/>
      <c r="AL431" s="82"/>
      <c r="AM431" s="82"/>
      <c r="AN431" s="82"/>
      <c r="AO431" s="82"/>
      <c r="AP431" s="82"/>
      <c r="AQ431" s="82"/>
      <c r="AR431" s="82"/>
      <c r="AS431" s="82"/>
      <c r="AT431" s="82"/>
      <c r="AU431" s="82"/>
      <c r="AV431" s="75"/>
    </row>
    <row r="432" spans="1:48">
      <c r="A432" s="91"/>
      <c r="B432" s="91"/>
      <c r="C432" s="91"/>
      <c r="D432" s="91"/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91"/>
      <c r="P432" s="91"/>
      <c r="Q432" s="91"/>
      <c r="R432" s="91"/>
      <c r="S432" s="91"/>
      <c r="T432" s="91"/>
      <c r="U432" s="91"/>
      <c r="V432" s="91"/>
      <c r="W432" s="91"/>
      <c r="X432" s="91"/>
      <c r="Y432" s="91"/>
      <c r="Z432" s="91"/>
      <c r="AA432" s="91"/>
      <c r="AB432" s="91"/>
      <c r="AC432" s="91"/>
      <c r="AD432" s="82"/>
      <c r="AE432" s="82"/>
      <c r="AF432" s="82"/>
      <c r="AG432" s="82"/>
      <c r="AH432" s="82"/>
      <c r="AI432" s="82"/>
      <c r="AJ432" s="82"/>
      <c r="AK432" s="82"/>
      <c r="AL432" s="82"/>
      <c r="AM432" s="82"/>
      <c r="AN432" s="82"/>
      <c r="AO432" s="82"/>
      <c r="AP432" s="82"/>
      <c r="AQ432" s="82"/>
      <c r="AR432" s="82"/>
      <c r="AS432" s="82"/>
      <c r="AT432" s="82"/>
      <c r="AU432" s="82"/>
      <c r="AV432" s="75"/>
    </row>
    <row r="433" spans="1:48">
      <c r="A433" s="91"/>
      <c r="B433" s="91"/>
      <c r="C433" s="91"/>
      <c r="D433" s="91"/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91"/>
      <c r="P433" s="91"/>
      <c r="Q433" s="91"/>
      <c r="R433" s="91"/>
      <c r="S433" s="91"/>
      <c r="T433" s="91"/>
      <c r="U433" s="91"/>
      <c r="V433" s="91"/>
      <c r="W433" s="91"/>
      <c r="X433" s="91"/>
      <c r="Y433" s="91"/>
      <c r="Z433" s="91"/>
      <c r="AA433" s="91"/>
      <c r="AB433" s="91"/>
      <c r="AC433" s="91"/>
      <c r="AD433" s="82"/>
      <c r="AE433" s="82"/>
      <c r="AF433" s="82"/>
      <c r="AG433" s="82"/>
      <c r="AH433" s="82"/>
      <c r="AI433" s="82"/>
      <c r="AJ433" s="82"/>
      <c r="AK433" s="82"/>
      <c r="AL433" s="82"/>
      <c r="AM433" s="82"/>
      <c r="AN433" s="82"/>
      <c r="AO433" s="82"/>
      <c r="AP433" s="82"/>
      <c r="AQ433" s="82"/>
      <c r="AR433" s="82"/>
      <c r="AS433" s="82"/>
      <c r="AT433" s="82"/>
      <c r="AU433" s="82"/>
      <c r="AV433" s="75"/>
    </row>
    <row r="434" spans="1:48">
      <c r="A434" s="91"/>
      <c r="B434" s="91"/>
      <c r="C434" s="91"/>
      <c r="D434" s="91"/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91"/>
      <c r="P434" s="91"/>
      <c r="Q434" s="91"/>
      <c r="R434" s="91"/>
      <c r="S434" s="91"/>
      <c r="T434" s="91"/>
      <c r="U434" s="91"/>
      <c r="V434" s="91"/>
      <c r="W434" s="91"/>
      <c r="X434" s="91"/>
      <c r="Y434" s="91"/>
      <c r="Z434" s="91"/>
      <c r="AA434" s="91"/>
      <c r="AB434" s="91"/>
      <c r="AC434" s="91"/>
      <c r="AD434" s="82"/>
      <c r="AE434" s="82"/>
      <c r="AF434" s="82"/>
      <c r="AG434" s="82"/>
      <c r="AH434" s="82"/>
      <c r="AI434" s="82"/>
      <c r="AJ434" s="82"/>
      <c r="AK434" s="82"/>
      <c r="AL434" s="82"/>
      <c r="AM434" s="82"/>
      <c r="AN434" s="82"/>
      <c r="AO434" s="82"/>
      <c r="AP434" s="82"/>
      <c r="AQ434" s="82"/>
      <c r="AR434" s="82"/>
      <c r="AS434" s="82"/>
      <c r="AT434" s="82"/>
      <c r="AU434" s="82"/>
      <c r="AV434" s="75"/>
    </row>
    <row r="435" spans="1:48">
      <c r="A435" s="91"/>
      <c r="B435" s="91"/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91"/>
      <c r="V435" s="91"/>
      <c r="W435" s="91"/>
      <c r="X435" s="91"/>
      <c r="Y435" s="91"/>
      <c r="Z435" s="91"/>
      <c r="AA435" s="91"/>
      <c r="AB435" s="91"/>
      <c r="AC435" s="91"/>
      <c r="AD435" s="82"/>
      <c r="AE435" s="82"/>
      <c r="AF435" s="82"/>
      <c r="AG435" s="82"/>
      <c r="AH435" s="82"/>
      <c r="AI435" s="82"/>
      <c r="AJ435" s="82"/>
      <c r="AK435" s="82"/>
      <c r="AL435" s="82"/>
      <c r="AM435" s="82"/>
      <c r="AN435" s="82"/>
      <c r="AO435" s="82"/>
      <c r="AP435" s="82"/>
      <c r="AQ435" s="82"/>
      <c r="AR435" s="82"/>
      <c r="AS435" s="82"/>
      <c r="AT435" s="82"/>
      <c r="AU435" s="82"/>
      <c r="AV435" s="75"/>
    </row>
    <row r="436" spans="1:48">
      <c r="A436" s="91"/>
      <c r="B436" s="91"/>
      <c r="C436" s="91"/>
      <c r="D436" s="91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1"/>
      <c r="Q436" s="91"/>
      <c r="R436" s="91"/>
      <c r="S436" s="91"/>
      <c r="T436" s="91"/>
      <c r="U436" s="91"/>
      <c r="V436" s="91"/>
      <c r="W436" s="91"/>
      <c r="X436" s="91"/>
      <c r="Y436" s="91"/>
      <c r="Z436" s="91"/>
      <c r="AA436" s="91"/>
      <c r="AB436" s="91"/>
      <c r="AC436" s="91"/>
      <c r="AD436" s="82"/>
      <c r="AE436" s="82"/>
      <c r="AF436" s="82"/>
      <c r="AG436" s="82"/>
      <c r="AH436" s="82"/>
      <c r="AI436" s="82"/>
      <c r="AJ436" s="82"/>
      <c r="AK436" s="82"/>
      <c r="AL436" s="82"/>
      <c r="AM436" s="82"/>
      <c r="AN436" s="82"/>
      <c r="AO436" s="82"/>
      <c r="AP436" s="82"/>
      <c r="AQ436" s="82"/>
      <c r="AR436" s="82"/>
      <c r="AS436" s="82"/>
      <c r="AT436" s="82"/>
      <c r="AU436" s="82"/>
      <c r="AV436" s="75"/>
    </row>
    <row r="437" spans="1:48">
      <c r="A437" s="91"/>
      <c r="B437" s="91"/>
      <c r="C437" s="91"/>
      <c r="D437" s="91"/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  <c r="P437" s="91"/>
      <c r="Q437" s="91"/>
      <c r="R437" s="91"/>
      <c r="S437" s="91"/>
      <c r="T437" s="91"/>
      <c r="U437" s="91"/>
      <c r="V437" s="91"/>
      <c r="W437" s="91"/>
      <c r="X437" s="91"/>
      <c r="Y437" s="91"/>
      <c r="Z437" s="91"/>
      <c r="AA437" s="91"/>
      <c r="AB437" s="91"/>
      <c r="AC437" s="91"/>
      <c r="AD437" s="82"/>
      <c r="AE437" s="82"/>
      <c r="AF437" s="82"/>
      <c r="AG437" s="82"/>
      <c r="AH437" s="82"/>
      <c r="AI437" s="82"/>
      <c r="AJ437" s="82"/>
      <c r="AK437" s="82"/>
      <c r="AL437" s="82"/>
      <c r="AM437" s="82"/>
      <c r="AN437" s="82"/>
      <c r="AO437" s="82"/>
      <c r="AP437" s="82"/>
      <c r="AQ437" s="82"/>
      <c r="AR437" s="82"/>
      <c r="AS437" s="82"/>
      <c r="AT437" s="82"/>
      <c r="AU437" s="82"/>
      <c r="AV437" s="75"/>
    </row>
    <row r="438" spans="1:48">
      <c r="A438" s="91"/>
      <c r="B438" s="91"/>
      <c r="C438" s="91"/>
      <c r="D438" s="91"/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91"/>
      <c r="V438" s="91"/>
      <c r="W438" s="91"/>
      <c r="X438" s="91"/>
      <c r="Y438" s="91"/>
      <c r="Z438" s="91"/>
      <c r="AA438" s="91"/>
      <c r="AB438" s="91"/>
      <c r="AC438" s="91"/>
      <c r="AD438" s="82"/>
      <c r="AE438" s="82"/>
      <c r="AF438" s="82"/>
      <c r="AG438" s="82"/>
      <c r="AH438" s="82"/>
      <c r="AI438" s="82"/>
      <c r="AJ438" s="82"/>
      <c r="AK438" s="82"/>
      <c r="AL438" s="82"/>
      <c r="AM438" s="82"/>
      <c r="AN438" s="82"/>
      <c r="AO438" s="82"/>
      <c r="AP438" s="82"/>
      <c r="AQ438" s="82"/>
      <c r="AR438" s="82"/>
      <c r="AS438" s="82"/>
      <c r="AT438" s="82"/>
      <c r="AU438" s="82"/>
      <c r="AV438" s="75"/>
    </row>
    <row r="439" spans="1:48">
      <c r="A439" s="91"/>
      <c r="B439" s="91"/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91"/>
      <c r="Z439" s="91"/>
      <c r="AA439" s="91"/>
      <c r="AB439" s="91"/>
      <c r="AC439" s="91"/>
      <c r="AD439" s="82"/>
      <c r="AE439" s="82"/>
      <c r="AF439" s="82"/>
      <c r="AG439" s="82"/>
      <c r="AH439" s="82"/>
      <c r="AI439" s="82"/>
      <c r="AJ439" s="82"/>
      <c r="AK439" s="82"/>
      <c r="AL439" s="82"/>
      <c r="AM439" s="82"/>
      <c r="AN439" s="82"/>
      <c r="AO439" s="82"/>
      <c r="AP439" s="82"/>
      <c r="AQ439" s="82"/>
      <c r="AR439" s="82"/>
      <c r="AS439" s="82"/>
      <c r="AT439" s="82"/>
      <c r="AU439" s="82"/>
      <c r="AV439" s="75"/>
    </row>
    <row r="440" spans="1:48">
      <c r="A440" s="91"/>
      <c r="B440" s="91"/>
      <c r="C440" s="91"/>
      <c r="D440" s="91"/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91"/>
      <c r="V440" s="91"/>
      <c r="W440" s="91"/>
      <c r="X440" s="91"/>
      <c r="Y440" s="91"/>
      <c r="Z440" s="91"/>
      <c r="AA440" s="91"/>
      <c r="AB440" s="91"/>
      <c r="AC440" s="91"/>
      <c r="AD440" s="82"/>
      <c r="AE440" s="82"/>
      <c r="AF440" s="82"/>
      <c r="AG440" s="82"/>
      <c r="AH440" s="82"/>
      <c r="AI440" s="82"/>
      <c r="AJ440" s="82"/>
      <c r="AK440" s="82"/>
      <c r="AL440" s="82"/>
      <c r="AM440" s="82"/>
      <c r="AN440" s="82"/>
      <c r="AO440" s="82"/>
      <c r="AP440" s="82"/>
      <c r="AQ440" s="82"/>
      <c r="AR440" s="82"/>
      <c r="AS440" s="82"/>
      <c r="AT440" s="82"/>
      <c r="AU440" s="82"/>
      <c r="AV440" s="75"/>
    </row>
    <row r="441" spans="1:48">
      <c r="A441" s="91"/>
      <c r="B441" s="91"/>
      <c r="C441" s="91"/>
      <c r="D441" s="91"/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91"/>
      <c r="V441" s="91"/>
      <c r="W441" s="91"/>
      <c r="X441" s="91"/>
      <c r="Y441" s="91"/>
      <c r="Z441" s="91"/>
      <c r="AA441" s="91"/>
      <c r="AB441" s="91"/>
      <c r="AC441" s="91"/>
      <c r="AD441" s="82"/>
      <c r="AE441" s="82"/>
      <c r="AF441" s="82"/>
      <c r="AG441" s="82"/>
      <c r="AH441" s="82"/>
      <c r="AI441" s="82"/>
      <c r="AJ441" s="82"/>
      <c r="AK441" s="82"/>
      <c r="AL441" s="82"/>
      <c r="AM441" s="82"/>
      <c r="AN441" s="82"/>
      <c r="AO441" s="82"/>
      <c r="AP441" s="82"/>
      <c r="AQ441" s="82"/>
      <c r="AR441" s="82"/>
      <c r="AS441" s="82"/>
      <c r="AT441" s="82"/>
      <c r="AU441" s="82"/>
      <c r="AV441" s="75"/>
    </row>
    <row r="442" spans="1:48">
      <c r="A442" s="91"/>
      <c r="B442" s="91"/>
      <c r="C442" s="91"/>
      <c r="D442" s="91"/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91"/>
      <c r="V442" s="91"/>
      <c r="W442" s="91"/>
      <c r="X442" s="91"/>
      <c r="Y442" s="91"/>
      <c r="Z442" s="91"/>
      <c r="AA442" s="91"/>
      <c r="AB442" s="91"/>
      <c r="AC442" s="91"/>
      <c r="AD442" s="82"/>
      <c r="AE442" s="82"/>
      <c r="AF442" s="82"/>
      <c r="AG442" s="82"/>
      <c r="AH442" s="82"/>
      <c r="AI442" s="82"/>
      <c r="AJ442" s="82"/>
      <c r="AK442" s="82"/>
      <c r="AL442" s="82"/>
      <c r="AM442" s="82"/>
      <c r="AN442" s="82"/>
      <c r="AO442" s="82"/>
      <c r="AP442" s="82"/>
      <c r="AQ442" s="82"/>
      <c r="AR442" s="82"/>
      <c r="AS442" s="82"/>
      <c r="AT442" s="82"/>
      <c r="AU442" s="82"/>
      <c r="AV442" s="75"/>
    </row>
    <row r="443" spans="1:48">
      <c r="A443" s="91"/>
      <c r="B443" s="91"/>
      <c r="C443" s="91"/>
      <c r="D443" s="91"/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91"/>
      <c r="P443" s="91"/>
      <c r="Q443" s="91"/>
      <c r="R443" s="91"/>
      <c r="S443" s="91"/>
      <c r="T443" s="91"/>
      <c r="U443" s="91"/>
      <c r="V443" s="91"/>
      <c r="W443" s="91"/>
      <c r="X443" s="91"/>
      <c r="Y443" s="91"/>
      <c r="Z443" s="91"/>
      <c r="AA443" s="91"/>
      <c r="AB443" s="91"/>
      <c r="AC443" s="91"/>
      <c r="AD443" s="82"/>
      <c r="AE443" s="82"/>
      <c r="AF443" s="82"/>
      <c r="AG443" s="82"/>
      <c r="AH443" s="82"/>
      <c r="AI443" s="82"/>
      <c r="AJ443" s="82"/>
      <c r="AK443" s="82"/>
      <c r="AL443" s="82"/>
      <c r="AM443" s="82"/>
      <c r="AN443" s="82"/>
      <c r="AO443" s="82"/>
      <c r="AP443" s="82"/>
      <c r="AQ443" s="82"/>
      <c r="AR443" s="82"/>
      <c r="AS443" s="82"/>
      <c r="AT443" s="82"/>
      <c r="AU443" s="82"/>
      <c r="AV443" s="75"/>
    </row>
    <row r="444" spans="1:48">
      <c r="A444" s="91"/>
      <c r="B444" s="91"/>
      <c r="C444" s="91"/>
      <c r="D444" s="91"/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91"/>
      <c r="P444" s="91"/>
      <c r="Q444" s="91"/>
      <c r="R444" s="91"/>
      <c r="S444" s="91"/>
      <c r="T444" s="91"/>
      <c r="U444" s="91"/>
      <c r="V444" s="91"/>
      <c r="W444" s="91"/>
      <c r="X444" s="91"/>
      <c r="Y444" s="91"/>
      <c r="Z444" s="91"/>
      <c r="AA444" s="91"/>
      <c r="AB444" s="91"/>
      <c r="AC444" s="91"/>
      <c r="AD444" s="82"/>
      <c r="AE444" s="82"/>
      <c r="AF444" s="82"/>
      <c r="AG444" s="82"/>
      <c r="AH444" s="82"/>
      <c r="AI444" s="82"/>
      <c r="AJ444" s="82"/>
      <c r="AK444" s="82"/>
      <c r="AL444" s="82"/>
      <c r="AM444" s="82"/>
      <c r="AN444" s="82"/>
      <c r="AO444" s="82"/>
      <c r="AP444" s="82"/>
      <c r="AQ444" s="82"/>
      <c r="AR444" s="82"/>
      <c r="AS444" s="82"/>
      <c r="AT444" s="82"/>
      <c r="AU444" s="82"/>
      <c r="AV444" s="75"/>
    </row>
    <row r="445" spans="1:48">
      <c r="A445" s="91"/>
      <c r="B445" s="91"/>
      <c r="C445" s="91"/>
      <c r="D445" s="91"/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91"/>
      <c r="P445" s="91"/>
      <c r="Q445" s="91"/>
      <c r="R445" s="91"/>
      <c r="S445" s="91"/>
      <c r="T445" s="91"/>
      <c r="U445" s="91"/>
      <c r="V445" s="91"/>
      <c r="W445" s="91"/>
      <c r="X445" s="91"/>
      <c r="Y445" s="91"/>
      <c r="Z445" s="91"/>
      <c r="AA445" s="91"/>
      <c r="AB445" s="91"/>
      <c r="AC445" s="91"/>
      <c r="AD445" s="82"/>
      <c r="AE445" s="82"/>
      <c r="AF445" s="82"/>
      <c r="AG445" s="82"/>
      <c r="AH445" s="82"/>
      <c r="AI445" s="82"/>
      <c r="AJ445" s="82"/>
      <c r="AK445" s="82"/>
      <c r="AL445" s="82"/>
      <c r="AM445" s="82"/>
      <c r="AN445" s="82"/>
      <c r="AO445" s="82"/>
      <c r="AP445" s="82"/>
      <c r="AQ445" s="82"/>
      <c r="AR445" s="82"/>
      <c r="AS445" s="82"/>
      <c r="AT445" s="82"/>
      <c r="AU445" s="82"/>
      <c r="AV445" s="75"/>
    </row>
    <row r="446" spans="1:48">
      <c r="A446" s="91"/>
      <c r="B446" s="91"/>
      <c r="C446" s="91"/>
      <c r="D446" s="91"/>
      <c r="E446" s="91"/>
      <c r="F446" s="91"/>
      <c r="G446" s="91"/>
      <c r="H446" s="91"/>
      <c r="I446" s="91"/>
      <c r="J446" s="91"/>
      <c r="K446" s="91"/>
      <c r="L446" s="91"/>
      <c r="M446" s="91"/>
      <c r="N446" s="91"/>
      <c r="O446" s="91"/>
      <c r="P446" s="91"/>
      <c r="Q446" s="91"/>
      <c r="R446" s="91"/>
      <c r="S446" s="91"/>
      <c r="T446" s="91"/>
      <c r="U446" s="91"/>
      <c r="V446" s="91"/>
      <c r="W446" s="91"/>
      <c r="X446" s="91"/>
      <c r="Y446" s="91"/>
      <c r="Z446" s="91"/>
      <c r="AA446" s="91"/>
      <c r="AB446" s="91"/>
      <c r="AC446" s="91"/>
      <c r="AD446" s="82"/>
      <c r="AE446" s="82"/>
      <c r="AF446" s="82"/>
      <c r="AG446" s="82"/>
      <c r="AH446" s="82"/>
      <c r="AI446" s="82"/>
      <c r="AJ446" s="82"/>
      <c r="AK446" s="82"/>
      <c r="AL446" s="82"/>
      <c r="AM446" s="82"/>
      <c r="AN446" s="82"/>
      <c r="AO446" s="82"/>
      <c r="AP446" s="82"/>
      <c r="AQ446" s="82"/>
      <c r="AR446" s="82"/>
      <c r="AS446" s="82"/>
      <c r="AT446" s="82"/>
      <c r="AU446" s="82"/>
      <c r="AV446" s="75"/>
    </row>
    <row r="447" spans="1:48">
      <c r="A447" s="91"/>
      <c r="B447" s="91"/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  <c r="P447" s="91"/>
      <c r="Q447" s="91"/>
      <c r="R447" s="91"/>
      <c r="S447" s="91"/>
      <c r="T447" s="91"/>
      <c r="U447" s="91"/>
      <c r="V447" s="91"/>
      <c r="W447" s="91"/>
      <c r="X447" s="91"/>
      <c r="Y447" s="91"/>
      <c r="Z447" s="91"/>
      <c r="AA447" s="91"/>
      <c r="AB447" s="91"/>
      <c r="AC447" s="91"/>
      <c r="AD447" s="82"/>
      <c r="AE447" s="82"/>
      <c r="AF447" s="82"/>
      <c r="AG447" s="82"/>
      <c r="AH447" s="82"/>
      <c r="AI447" s="82"/>
      <c r="AJ447" s="82"/>
      <c r="AK447" s="82"/>
      <c r="AL447" s="82"/>
      <c r="AM447" s="82"/>
      <c r="AN447" s="82"/>
      <c r="AO447" s="82"/>
      <c r="AP447" s="82"/>
      <c r="AQ447" s="82"/>
      <c r="AR447" s="82"/>
      <c r="AS447" s="82"/>
      <c r="AT447" s="82"/>
      <c r="AU447" s="82"/>
      <c r="AV447" s="75"/>
    </row>
    <row r="448" spans="1:48">
      <c r="A448" s="91"/>
      <c r="B448" s="91"/>
      <c r="C448" s="91"/>
      <c r="D448" s="91"/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91"/>
      <c r="P448" s="91"/>
      <c r="Q448" s="91"/>
      <c r="R448" s="91"/>
      <c r="S448" s="91"/>
      <c r="T448" s="91"/>
      <c r="U448" s="91"/>
      <c r="V448" s="91"/>
      <c r="W448" s="91"/>
      <c r="X448" s="91"/>
      <c r="Y448" s="91"/>
      <c r="Z448" s="91"/>
      <c r="AA448" s="91"/>
      <c r="AB448" s="91"/>
      <c r="AC448" s="91"/>
      <c r="AD448" s="82"/>
      <c r="AE448" s="82"/>
      <c r="AF448" s="82"/>
      <c r="AG448" s="82"/>
      <c r="AH448" s="82"/>
      <c r="AI448" s="82"/>
      <c r="AJ448" s="82"/>
      <c r="AK448" s="82"/>
      <c r="AL448" s="82"/>
      <c r="AM448" s="82"/>
      <c r="AN448" s="82"/>
      <c r="AO448" s="82"/>
      <c r="AP448" s="82"/>
      <c r="AQ448" s="82"/>
      <c r="AR448" s="82"/>
      <c r="AS448" s="82"/>
      <c r="AT448" s="82"/>
      <c r="AU448" s="82"/>
      <c r="AV448" s="75"/>
    </row>
    <row r="449" spans="1:48">
      <c r="A449" s="91"/>
      <c r="B449" s="91"/>
      <c r="C449" s="91"/>
      <c r="D449" s="91"/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91"/>
      <c r="P449" s="91"/>
      <c r="Q449" s="91"/>
      <c r="R449" s="91"/>
      <c r="S449" s="91"/>
      <c r="T449" s="91"/>
      <c r="U449" s="91"/>
      <c r="V449" s="91"/>
      <c r="W449" s="91"/>
      <c r="X449" s="91"/>
      <c r="Y449" s="91"/>
      <c r="Z449" s="91"/>
      <c r="AA449" s="91"/>
      <c r="AB449" s="91"/>
      <c r="AC449" s="91"/>
      <c r="AD449" s="82"/>
      <c r="AE449" s="82"/>
      <c r="AF449" s="82"/>
      <c r="AG449" s="82"/>
      <c r="AH449" s="82"/>
      <c r="AI449" s="82"/>
      <c r="AJ449" s="82"/>
      <c r="AK449" s="82"/>
      <c r="AL449" s="82"/>
      <c r="AM449" s="82"/>
      <c r="AN449" s="82"/>
      <c r="AO449" s="82"/>
      <c r="AP449" s="82"/>
      <c r="AQ449" s="82"/>
      <c r="AR449" s="82"/>
      <c r="AS449" s="82"/>
      <c r="AT449" s="82"/>
      <c r="AU449" s="82"/>
      <c r="AV449" s="75"/>
    </row>
    <row r="450" spans="1:48">
      <c r="A450" s="91"/>
      <c r="B450" s="91"/>
      <c r="C450" s="91"/>
      <c r="D450" s="91"/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91"/>
      <c r="P450" s="91"/>
      <c r="Q450" s="91"/>
      <c r="R450" s="91"/>
      <c r="S450" s="91"/>
      <c r="T450" s="91"/>
      <c r="U450" s="91"/>
      <c r="V450" s="91"/>
      <c r="W450" s="91"/>
      <c r="X450" s="91"/>
      <c r="Y450" s="91"/>
      <c r="Z450" s="91"/>
      <c r="AA450" s="91"/>
      <c r="AB450" s="91"/>
      <c r="AC450" s="91"/>
      <c r="AD450" s="82"/>
      <c r="AE450" s="82"/>
      <c r="AF450" s="82"/>
      <c r="AG450" s="82"/>
      <c r="AH450" s="82"/>
      <c r="AI450" s="82"/>
      <c r="AJ450" s="82"/>
      <c r="AK450" s="82"/>
      <c r="AL450" s="82"/>
      <c r="AM450" s="82"/>
      <c r="AN450" s="82"/>
      <c r="AO450" s="82"/>
      <c r="AP450" s="82"/>
      <c r="AQ450" s="82"/>
      <c r="AR450" s="82"/>
      <c r="AS450" s="82"/>
      <c r="AT450" s="82"/>
      <c r="AU450" s="82"/>
      <c r="AV450" s="75"/>
    </row>
    <row r="451" spans="1:48">
      <c r="A451" s="91"/>
      <c r="B451" s="91"/>
      <c r="C451" s="91"/>
      <c r="D451" s="91"/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1"/>
      <c r="Q451" s="91"/>
      <c r="R451" s="91"/>
      <c r="S451" s="91"/>
      <c r="T451" s="91"/>
      <c r="U451" s="91"/>
      <c r="V451" s="91"/>
      <c r="W451" s="91"/>
      <c r="X451" s="91"/>
      <c r="Y451" s="91"/>
      <c r="Z451" s="91"/>
      <c r="AA451" s="91"/>
      <c r="AB451" s="91"/>
      <c r="AC451" s="91"/>
      <c r="AD451" s="82"/>
      <c r="AE451" s="82"/>
      <c r="AF451" s="82"/>
      <c r="AG451" s="82"/>
      <c r="AH451" s="82"/>
      <c r="AI451" s="82"/>
      <c r="AJ451" s="82"/>
      <c r="AK451" s="82"/>
      <c r="AL451" s="82"/>
      <c r="AM451" s="82"/>
      <c r="AN451" s="82"/>
      <c r="AO451" s="82"/>
      <c r="AP451" s="82"/>
      <c r="AQ451" s="82"/>
      <c r="AR451" s="82"/>
      <c r="AS451" s="82"/>
      <c r="AT451" s="82"/>
      <c r="AU451" s="82"/>
      <c r="AV451" s="75"/>
    </row>
    <row r="452" spans="1:48">
      <c r="A452" s="91"/>
      <c r="B452" s="91"/>
      <c r="C452" s="91"/>
      <c r="D452" s="91"/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  <c r="P452" s="91"/>
      <c r="Q452" s="91"/>
      <c r="R452" s="91"/>
      <c r="S452" s="91"/>
      <c r="T452" s="91"/>
      <c r="U452" s="91"/>
      <c r="V452" s="91"/>
      <c r="W452" s="91"/>
      <c r="X452" s="91"/>
      <c r="Y452" s="91"/>
      <c r="Z452" s="91"/>
      <c r="AA452" s="91"/>
      <c r="AB452" s="91"/>
      <c r="AC452" s="91"/>
      <c r="AD452" s="82"/>
      <c r="AE452" s="82"/>
      <c r="AF452" s="82"/>
      <c r="AG452" s="82"/>
      <c r="AH452" s="82"/>
      <c r="AI452" s="82"/>
      <c r="AJ452" s="82"/>
      <c r="AK452" s="82"/>
      <c r="AL452" s="82"/>
      <c r="AM452" s="82"/>
      <c r="AN452" s="82"/>
      <c r="AO452" s="82"/>
      <c r="AP452" s="82"/>
      <c r="AQ452" s="82"/>
      <c r="AR452" s="82"/>
      <c r="AS452" s="82"/>
      <c r="AT452" s="82"/>
      <c r="AU452" s="82"/>
      <c r="AV452" s="75"/>
    </row>
    <row r="453" spans="1:48">
      <c r="A453" s="91"/>
      <c r="B453" s="91"/>
      <c r="C453" s="91"/>
      <c r="D453" s="91"/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91"/>
      <c r="P453" s="91"/>
      <c r="Q453" s="91"/>
      <c r="R453" s="91"/>
      <c r="S453" s="91"/>
      <c r="T453" s="91"/>
      <c r="U453" s="91"/>
      <c r="V453" s="91"/>
      <c r="W453" s="91"/>
      <c r="X453" s="91"/>
      <c r="Y453" s="91"/>
      <c r="Z453" s="91"/>
      <c r="AA453" s="91"/>
      <c r="AB453" s="91"/>
      <c r="AC453" s="91"/>
      <c r="AD453" s="82"/>
      <c r="AE453" s="82"/>
      <c r="AF453" s="82"/>
      <c r="AG453" s="82"/>
      <c r="AH453" s="82"/>
      <c r="AI453" s="82"/>
      <c r="AJ453" s="82"/>
      <c r="AK453" s="82"/>
      <c r="AL453" s="82"/>
      <c r="AM453" s="82"/>
      <c r="AN453" s="82"/>
      <c r="AO453" s="82"/>
      <c r="AP453" s="82"/>
      <c r="AQ453" s="82"/>
      <c r="AR453" s="82"/>
      <c r="AS453" s="82"/>
      <c r="AT453" s="82"/>
      <c r="AU453" s="82"/>
      <c r="AV453" s="75"/>
    </row>
    <row r="454" spans="1:48">
      <c r="A454" s="91"/>
      <c r="B454" s="91"/>
      <c r="C454" s="91"/>
      <c r="D454" s="91"/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  <c r="P454" s="91"/>
      <c r="Q454" s="91"/>
      <c r="R454" s="91"/>
      <c r="S454" s="91"/>
      <c r="T454" s="91"/>
      <c r="U454" s="91"/>
      <c r="V454" s="91"/>
      <c r="W454" s="91"/>
      <c r="X454" s="91"/>
      <c r="Y454" s="91"/>
      <c r="Z454" s="91"/>
      <c r="AA454" s="91"/>
      <c r="AB454" s="91"/>
      <c r="AC454" s="91"/>
      <c r="AD454" s="82"/>
      <c r="AE454" s="82"/>
      <c r="AF454" s="82"/>
      <c r="AG454" s="82"/>
      <c r="AH454" s="82"/>
      <c r="AI454" s="82"/>
      <c r="AJ454" s="82"/>
      <c r="AK454" s="82"/>
      <c r="AL454" s="82"/>
      <c r="AM454" s="82"/>
      <c r="AN454" s="82"/>
      <c r="AO454" s="82"/>
      <c r="AP454" s="82"/>
      <c r="AQ454" s="82"/>
      <c r="AR454" s="82"/>
      <c r="AS454" s="82"/>
      <c r="AT454" s="82"/>
      <c r="AU454" s="82"/>
      <c r="AV454" s="75"/>
    </row>
    <row r="455" spans="1:48">
      <c r="A455" s="91"/>
      <c r="B455" s="91"/>
      <c r="C455" s="91"/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  <c r="U455" s="91"/>
      <c r="V455" s="91"/>
      <c r="W455" s="91"/>
      <c r="X455" s="91"/>
      <c r="Y455" s="91"/>
      <c r="Z455" s="91"/>
      <c r="AA455" s="91"/>
      <c r="AB455" s="91"/>
      <c r="AC455" s="91"/>
      <c r="AD455" s="82"/>
      <c r="AE455" s="82"/>
      <c r="AF455" s="82"/>
      <c r="AG455" s="82"/>
      <c r="AH455" s="82"/>
      <c r="AI455" s="82"/>
      <c r="AJ455" s="82"/>
      <c r="AK455" s="82"/>
      <c r="AL455" s="82"/>
      <c r="AM455" s="82"/>
      <c r="AN455" s="82"/>
      <c r="AO455" s="82"/>
      <c r="AP455" s="82"/>
      <c r="AQ455" s="82"/>
      <c r="AR455" s="82"/>
      <c r="AS455" s="82"/>
      <c r="AT455" s="82"/>
      <c r="AU455" s="82"/>
      <c r="AV455" s="75"/>
    </row>
    <row r="456" spans="1:48">
      <c r="A456" s="91"/>
      <c r="B456" s="91"/>
      <c r="C456" s="91"/>
      <c r="D456" s="91"/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  <c r="P456" s="91"/>
      <c r="Q456" s="91"/>
      <c r="R456" s="91"/>
      <c r="S456" s="91"/>
      <c r="T456" s="91"/>
      <c r="U456" s="91"/>
      <c r="V456" s="91"/>
      <c r="W456" s="91"/>
      <c r="X456" s="91"/>
      <c r="Y456" s="91"/>
      <c r="Z456" s="91"/>
      <c r="AA456" s="91"/>
      <c r="AB456" s="91"/>
      <c r="AC456" s="91"/>
      <c r="AD456" s="82"/>
      <c r="AE456" s="82"/>
      <c r="AF456" s="82"/>
      <c r="AG456" s="82"/>
      <c r="AH456" s="82"/>
      <c r="AI456" s="82"/>
      <c r="AJ456" s="82"/>
      <c r="AK456" s="82"/>
      <c r="AL456" s="82"/>
      <c r="AM456" s="82"/>
      <c r="AN456" s="82"/>
      <c r="AO456" s="82"/>
      <c r="AP456" s="82"/>
      <c r="AQ456" s="82"/>
      <c r="AR456" s="82"/>
      <c r="AS456" s="82"/>
      <c r="AT456" s="82"/>
      <c r="AU456" s="82"/>
      <c r="AV456" s="75"/>
    </row>
    <row r="457" spans="1:48">
      <c r="A457" s="91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91"/>
      <c r="Q457" s="91"/>
      <c r="R457" s="91"/>
      <c r="S457" s="91"/>
      <c r="T457" s="91"/>
      <c r="U457" s="91"/>
      <c r="V457" s="91"/>
      <c r="W457" s="91"/>
      <c r="X457" s="91"/>
      <c r="Y457" s="91"/>
      <c r="Z457" s="91"/>
      <c r="AA457" s="91"/>
      <c r="AB457" s="91"/>
      <c r="AC457" s="91"/>
      <c r="AD457" s="82"/>
      <c r="AE457" s="82"/>
      <c r="AF457" s="82"/>
      <c r="AG457" s="82"/>
      <c r="AH457" s="82"/>
      <c r="AI457" s="82"/>
      <c r="AJ457" s="82"/>
      <c r="AK457" s="82"/>
      <c r="AL457" s="82"/>
      <c r="AM457" s="82"/>
      <c r="AN457" s="82"/>
      <c r="AO457" s="82"/>
      <c r="AP457" s="82"/>
      <c r="AQ457" s="82"/>
      <c r="AR457" s="82"/>
      <c r="AS457" s="82"/>
      <c r="AT457" s="82"/>
      <c r="AU457" s="82"/>
      <c r="AV457" s="75"/>
    </row>
    <row r="458" spans="1:48">
      <c r="A458" s="91"/>
      <c r="B458" s="91"/>
      <c r="C458" s="91"/>
      <c r="D458" s="91"/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91"/>
      <c r="P458" s="91"/>
      <c r="Q458" s="91"/>
      <c r="R458" s="91"/>
      <c r="S458" s="91"/>
      <c r="T458" s="91"/>
      <c r="U458" s="91"/>
      <c r="V458" s="91"/>
      <c r="W458" s="91"/>
      <c r="X458" s="91"/>
      <c r="Y458" s="91"/>
      <c r="Z458" s="91"/>
      <c r="AA458" s="91"/>
      <c r="AB458" s="91"/>
      <c r="AC458" s="91"/>
      <c r="AD458" s="82"/>
      <c r="AE458" s="82"/>
      <c r="AF458" s="82"/>
      <c r="AG458" s="82"/>
      <c r="AH458" s="82"/>
      <c r="AI458" s="82"/>
      <c r="AJ458" s="82"/>
      <c r="AK458" s="82"/>
      <c r="AL458" s="82"/>
      <c r="AM458" s="82"/>
      <c r="AN458" s="82"/>
      <c r="AO458" s="82"/>
      <c r="AP458" s="82"/>
      <c r="AQ458" s="82"/>
      <c r="AR458" s="82"/>
      <c r="AS458" s="82"/>
      <c r="AT458" s="82"/>
      <c r="AU458" s="82"/>
      <c r="AV458" s="75"/>
    </row>
    <row r="459" spans="1:48">
      <c r="A459" s="91"/>
      <c r="B459" s="91"/>
      <c r="C459" s="91"/>
      <c r="D459" s="91"/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  <c r="P459" s="91"/>
      <c r="Q459" s="91"/>
      <c r="R459" s="91"/>
      <c r="S459" s="91"/>
      <c r="T459" s="91"/>
      <c r="U459" s="91"/>
      <c r="V459" s="91"/>
      <c r="W459" s="91"/>
      <c r="X459" s="91"/>
      <c r="Y459" s="91"/>
      <c r="Z459" s="91"/>
      <c r="AA459" s="91"/>
      <c r="AB459" s="91"/>
      <c r="AC459" s="91"/>
      <c r="AD459" s="82"/>
      <c r="AE459" s="82"/>
      <c r="AF459" s="82"/>
      <c r="AG459" s="82"/>
      <c r="AH459" s="82"/>
      <c r="AI459" s="82"/>
      <c r="AJ459" s="82"/>
      <c r="AK459" s="82"/>
      <c r="AL459" s="82"/>
      <c r="AM459" s="82"/>
      <c r="AN459" s="82"/>
      <c r="AO459" s="82"/>
      <c r="AP459" s="82"/>
      <c r="AQ459" s="82"/>
      <c r="AR459" s="82"/>
      <c r="AS459" s="82"/>
      <c r="AT459" s="82"/>
      <c r="AU459" s="82"/>
      <c r="AV459" s="75"/>
    </row>
    <row r="460" spans="1:48">
      <c r="A460" s="91"/>
      <c r="B460" s="91"/>
      <c r="C460" s="91"/>
      <c r="D460" s="91"/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91"/>
      <c r="P460" s="91"/>
      <c r="Q460" s="91"/>
      <c r="R460" s="91"/>
      <c r="S460" s="91"/>
      <c r="T460" s="91"/>
      <c r="U460" s="91"/>
      <c r="V460" s="91"/>
      <c r="W460" s="91"/>
      <c r="X460" s="91"/>
      <c r="Y460" s="91"/>
      <c r="Z460" s="91"/>
      <c r="AA460" s="91"/>
      <c r="AB460" s="91"/>
      <c r="AC460" s="91"/>
      <c r="AD460" s="82"/>
      <c r="AE460" s="82"/>
      <c r="AF460" s="82"/>
      <c r="AG460" s="82"/>
      <c r="AH460" s="82"/>
      <c r="AI460" s="82"/>
      <c r="AJ460" s="82"/>
      <c r="AK460" s="82"/>
      <c r="AL460" s="82"/>
      <c r="AM460" s="82"/>
      <c r="AN460" s="82"/>
      <c r="AO460" s="82"/>
      <c r="AP460" s="82"/>
      <c r="AQ460" s="82"/>
      <c r="AR460" s="82"/>
      <c r="AS460" s="82"/>
      <c r="AT460" s="82"/>
      <c r="AU460" s="82"/>
      <c r="AV460" s="75"/>
    </row>
    <row r="461" spans="1:48">
      <c r="A461" s="91"/>
      <c r="B461" s="91"/>
      <c r="C461" s="91"/>
      <c r="D461" s="91"/>
      <c r="E461" s="91"/>
      <c r="F461" s="91"/>
      <c r="G461" s="91"/>
      <c r="H461" s="91"/>
      <c r="I461" s="91"/>
      <c r="J461" s="91"/>
      <c r="K461" s="91"/>
      <c r="L461" s="91"/>
      <c r="M461" s="91"/>
      <c r="N461" s="91"/>
      <c r="O461" s="91"/>
      <c r="P461" s="91"/>
      <c r="Q461" s="91"/>
      <c r="R461" s="91"/>
      <c r="S461" s="91"/>
      <c r="T461" s="91"/>
      <c r="U461" s="91"/>
      <c r="V461" s="91"/>
      <c r="W461" s="91"/>
      <c r="X461" s="91"/>
      <c r="Y461" s="91"/>
      <c r="Z461" s="91"/>
      <c r="AA461" s="91"/>
      <c r="AB461" s="91"/>
      <c r="AC461" s="91"/>
      <c r="AD461" s="82"/>
      <c r="AE461" s="82"/>
      <c r="AF461" s="82"/>
      <c r="AG461" s="82"/>
      <c r="AH461" s="82"/>
      <c r="AI461" s="82"/>
      <c r="AJ461" s="82"/>
      <c r="AK461" s="82"/>
      <c r="AL461" s="82"/>
      <c r="AM461" s="82"/>
      <c r="AN461" s="82"/>
      <c r="AO461" s="82"/>
      <c r="AP461" s="82"/>
      <c r="AQ461" s="82"/>
      <c r="AR461" s="82"/>
      <c r="AS461" s="82"/>
      <c r="AT461" s="82"/>
      <c r="AU461" s="82"/>
      <c r="AV461" s="75"/>
    </row>
    <row r="462" spans="1:48">
      <c r="A462" s="91"/>
      <c r="B462" s="91"/>
      <c r="C462" s="91"/>
      <c r="D462" s="91"/>
      <c r="E462" s="91"/>
      <c r="F462" s="91"/>
      <c r="G462" s="91"/>
      <c r="H462" s="91"/>
      <c r="I462" s="91"/>
      <c r="J462" s="91"/>
      <c r="K462" s="91"/>
      <c r="L462" s="91"/>
      <c r="M462" s="91"/>
      <c r="N462" s="91"/>
      <c r="O462" s="91"/>
      <c r="P462" s="91"/>
      <c r="Q462" s="91"/>
      <c r="R462" s="91"/>
      <c r="S462" s="91"/>
      <c r="T462" s="91"/>
      <c r="U462" s="91"/>
      <c r="V462" s="91"/>
      <c r="W462" s="91"/>
      <c r="X462" s="91"/>
      <c r="Y462" s="91"/>
      <c r="Z462" s="91"/>
      <c r="AA462" s="91"/>
      <c r="AB462" s="91"/>
      <c r="AC462" s="91"/>
      <c r="AD462" s="82"/>
      <c r="AE462" s="82"/>
      <c r="AF462" s="82"/>
      <c r="AG462" s="82"/>
      <c r="AH462" s="82"/>
      <c r="AI462" s="82"/>
      <c r="AJ462" s="82"/>
      <c r="AK462" s="82"/>
      <c r="AL462" s="82"/>
      <c r="AM462" s="82"/>
      <c r="AN462" s="82"/>
      <c r="AO462" s="82"/>
      <c r="AP462" s="82"/>
      <c r="AQ462" s="82"/>
      <c r="AR462" s="82"/>
      <c r="AS462" s="82"/>
      <c r="AT462" s="82"/>
      <c r="AU462" s="82"/>
      <c r="AV462" s="75"/>
    </row>
    <row r="463" spans="1:48">
      <c r="A463" s="91"/>
      <c r="B463" s="91"/>
      <c r="C463" s="91"/>
      <c r="D463" s="91"/>
      <c r="E463" s="91"/>
      <c r="F463" s="91"/>
      <c r="G463" s="91"/>
      <c r="H463" s="91"/>
      <c r="I463" s="91"/>
      <c r="J463" s="91"/>
      <c r="K463" s="91"/>
      <c r="L463" s="91"/>
      <c r="M463" s="91"/>
      <c r="N463" s="91"/>
      <c r="O463" s="91"/>
      <c r="P463" s="91"/>
      <c r="Q463" s="91"/>
      <c r="R463" s="91"/>
      <c r="S463" s="91"/>
      <c r="T463" s="91"/>
      <c r="U463" s="91"/>
      <c r="V463" s="91"/>
      <c r="W463" s="91"/>
      <c r="X463" s="91"/>
      <c r="Y463" s="91"/>
      <c r="Z463" s="91"/>
      <c r="AA463" s="91"/>
      <c r="AB463" s="91"/>
      <c r="AC463" s="91"/>
      <c r="AD463" s="82"/>
      <c r="AE463" s="82"/>
      <c r="AF463" s="82"/>
      <c r="AG463" s="82"/>
      <c r="AH463" s="82"/>
      <c r="AI463" s="82"/>
      <c r="AJ463" s="82"/>
      <c r="AK463" s="82"/>
      <c r="AL463" s="82"/>
      <c r="AM463" s="82"/>
      <c r="AN463" s="82"/>
      <c r="AO463" s="82"/>
      <c r="AP463" s="82"/>
      <c r="AQ463" s="82"/>
      <c r="AR463" s="82"/>
      <c r="AS463" s="82"/>
      <c r="AT463" s="82"/>
      <c r="AU463" s="82"/>
      <c r="AV463" s="75"/>
    </row>
    <row r="464" spans="1:48">
      <c r="A464" s="91"/>
      <c r="B464" s="91"/>
      <c r="C464" s="91"/>
      <c r="D464" s="91"/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91"/>
      <c r="P464" s="91"/>
      <c r="Q464" s="91"/>
      <c r="R464" s="91"/>
      <c r="S464" s="91"/>
      <c r="T464" s="91"/>
      <c r="U464" s="91"/>
      <c r="V464" s="91"/>
      <c r="W464" s="91"/>
      <c r="X464" s="91"/>
      <c r="Y464" s="91"/>
      <c r="Z464" s="91"/>
      <c r="AA464" s="91"/>
      <c r="AB464" s="91"/>
      <c r="AC464" s="91"/>
      <c r="AD464" s="82"/>
      <c r="AE464" s="82"/>
      <c r="AF464" s="82"/>
      <c r="AG464" s="82"/>
      <c r="AH464" s="82"/>
      <c r="AI464" s="82"/>
      <c r="AJ464" s="82"/>
      <c r="AK464" s="82"/>
      <c r="AL464" s="82"/>
      <c r="AM464" s="82"/>
      <c r="AN464" s="82"/>
      <c r="AO464" s="82"/>
      <c r="AP464" s="82"/>
      <c r="AQ464" s="82"/>
      <c r="AR464" s="82"/>
      <c r="AS464" s="82"/>
      <c r="AT464" s="82"/>
      <c r="AU464" s="82"/>
      <c r="AV464" s="75"/>
    </row>
  </sheetData>
  <mergeCells count="61">
    <mergeCell ref="A136:H136"/>
    <mergeCell ref="A77:O77"/>
    <mergeCell ref="A78:O78"/>
    <mergeCell ref="A81:O81"/>
    <mergeCell ref="A82:O82"/>
    <mergeCell ref="A85:G85"/>
    <mergeCell ref="A134:H134"/>
    <mergeCell ref="A135:H135"/>
    <mergeCell ref="A133:H133"/>
    <mergeCell ref="A131:L131"/>
    <mergeCell ref="A132:L132"/>
    <mergeCell ref="A128:L128"/>
    <mergeCell ref="A120:O120"/>
    <mergeCell ref="A111:O111"/>
    <mergeCell ref="A112:O112"/>
    <mergeCell ref="A127:L127"/>
    <mergeCell ref="A100:O100"/>
    <mergeCell ref="A101:O101"/>
    <mergeCell ref="A104:O104"/>
    <mergeCell ref="A105:O105"/>
    <mergeCell ref="A108:G108"/>
    <mergeCell ref="A115:O115"/>
    <mergeCell ref="A116:O116"/>
    <mergeCell ref="A119:O119"/>
    <mergeCell ref="A124:L124"/>
    <mergeCell ref="A123:L123"/>
    <mergeCell ref="A89:O89"/>
    <mergeCell ref="A92:O92"/>
    <mergeCell ref="A93:O93"/>
    <mergeCell ref="A96:O96"/>
    <mergeCell ref="A97:G97"/>
    <mergeCell ref="A69:O69"/>
    <mergeCell ref="A72:O72"/>
    <mergeCell ref="A73:O73"/>
    <mergeCell ref="A74:G74"/>
    <mergeCell ref="A88:O88"/>
    <mergeCell ref="A60:O60"/>
    <mergeCell ref="A63:O63"/>
    <mergeCell ref="A64:O64"/>
    <mergeCell ref="A65:O65"/>
    <mergeCell ref="A68:O68"/>
    <mergeCell ref="A48:O48"/>
    <mergeCell ref="A49:B49"/>
    <mergeCell ref="A52:O52"/>
    <mergeCell ref="A53:O53"/>
    <mergeCell ref="A47:O47"/>
    <mergeCell ref="A39:O39"/>
    <mergeCell ref="A40:O40"/>
    <mergeCell ref="A44:O44"/>
    <mergeCell ref="A43:O43"/>
    <mergeCell ref="A1:B1"/>
    <mergeCell ref="A2:B2"/>
    <mergeCell ref="A3:B3"/>
    <mergeCell ref="A4:B4"/>
    <mergeCell ref="A12:O12"/>
    <mergeCell ref="A5:B5"/>
    <mergeCell ref="A6:B6"/>
    <mergeCell ref="A7:K7"/>
    <mergeCell ref="A9:K9"/>
    <mergeCell ref="A35:O35"/>
    <mergeCell ref="A13:O13"/>
  </mergeCells>
  <phoneticPr fontId="11" type="noConversion"/>
  <printOptions horizontalCentered="1"/>
  <pageMargins left="7.874015748031496E-2" right="7.874015748031496E-2" top="0.19685039370078741" bottom="0.19685039370078741" header="0.51181102362204722" footer="0.51181102362204722"/>
  <pageSetup scale="48" fitToHeight="0" orientation="landscape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2"/>
  <sheetViews>
    <sheetView workbookViewId="0">
      <selection activeCell="B25" sqref="B25"/>
    </sheetView>
  </sheetViews>
  <sheetFormatPr defaultRowHeight="12.75"/>
  <cols>
    <col min="1" max="1" width="16.85546875" customWidth="1"/>
    <col min="2" max="2" width="18.5703125" customWidth="1"/>
    <col min="3" max="3" width="13.85546875" bestFit="1" customWidth="1"/>
    <col min="4" max="4" width="13.5703125" customWidth="1"/>
    <col min="6" max="6" width="13.85546875" bestFit="1" customWidth="1"/>
    <col min="7" max="7" width="18.140625" customWidth="1"/>
    <col min="8" max="8" width="14.5703125" customWidth="1"/>
    <col min="9" max="9" width="10.85546875" customWidth="1"/>
    <col min="10" max="10" width="12.5703125" bestFit="1" customWidth="1"/>
    <col min="11" max="11" width="11.7109375" bestFit="1" customWidth="1"/>
    <col min="12" max="12" width="13.85546875" bestFit="1" customWidth="1"/>
    <col min="13" max="13" width="24.140625" customWidth="1"/>
    <col min="14" max="14" width="17" customWidth="1"/>
    <col min="15" max="15" width="12.28515625" customWidth="1"/>
    <col min="16" max="16" width="12.140625" customWidth="1"/>
    <col min="17" max="17" width="14.85546875" customWidth="1"/>
    <col min="18" max="18" width="13.5703125" customWidth="1"/>
  </cols>
  <sheetData>
    <row r="1" spans="1:19">
      <c r="A1" s="422" t="s">
        <v>24</v>
      </c>
      <c r="B1" s="422"/>
      <c r="C1" s="422"/>
      <c r="D1" s="43" t="s">
        <v>88</v>
      </c>
      <c r="E1" s="70"/>
      <c r="F1" s="2"/>
    </row>
    <row r="2" spans="1:19">
      <c r="A2" s="422" t="s">
        <v>25</v>
      </c>
      <c r="B2" s="422"/>
      <c r="C2" s="422"/>
      <c r="D2" s="43" t="s">
        <v>84</v>
      </c>
      <c r="E2" s="70"/>
      <c r="F2" s="2"/>
      <c r="R2" s="158" t="s">
        <v>295</v>
      </c>
    </row>
    <row r="3" spans="1:19">
      <c r="A3" s="422" t="s">
        <v>26</v>
      </c>
      <c r="B3" s="422"/>
      <c r="C3" s="422"/>
      <c r="D3" s="43" t="s">
        <v>89</v>
      </c>
      <c r="E3" s="70"/>
      <c r="F3" s="2"/>
    </row>
    <row r="4" spans="1:19">
      <c r="A4" s="422" t="s">
        <v>27</v>
      </c>
      <c r="B4" s="422"/>
      <c r="C4" s="422"/>
      <c r="D4" s="43"/>
      <c r="E4" s="70"/>
      <c r="F4" s="2"/>
    </row>
    <row r="5" spans="1:19">
      <c r="A5" s="422" t="s">
        <v>28</v>
      </c>
      <c r="B5" s="422"/>
      <c r="C5" s="422"/>
      <c r="D5" s="43" t="s">
        <v>90</v>
      </c>
      <c r="E5" s="70"/>
      <c r="F5" s="2"/>
    </row>
    <row r="6" spans="1:19">
      <c r="A6" s="422" t="s">
        <v>29</v>
      </c>
      <c r="B6" s="422"/>
      <c r="C6" s="422"/>
      <c r="D6" s="43" t="s">
        <v>85</v>
      </c>
      <c r="E6" s="70"/>
      <c r="F6" s="2"/>
    </row>
    <row r="8" spans="1:19" s="171" customFormat="1" ht="13.5" customHeight="1">
      <c r="A8" s="421" t="s">
        <v>478</v>
      </c>
      <c r="B8" s="421"/>
      <c r="C8" s="421"/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1"/>
      <c r="Q8" s="421"/>
      <c r="R8" s="421"/>
    </row>
    <row r="9" spans="1:19" ht="51">
      <c r="A9" s="348" t="s">
        <v>153</v>
      </c>
      <c r="B9" s="418" t="s">
        <v>51</v>
      </c>
      <c r="C9" s="419"/>
      <c r="D9" s="419"/>
      <c r="E9" s="419"/>
      <c r="F9" s="420"/>
      <c r="G9" s="418" t="s">
        <v>154</v>
      </c>
      <c r="H9" s="419"/>
      <c r="I9" s="419"/>
      <c r="J9" s="419"/>
      <c r="K9" s="420"/>
      <c r="L9" s="348" t="s">
        <v>155</v>
      </c>
      <c r="M9" s="348" t="s">
        <v>156</v>
      </c>
      <c r="N9" s="348" t="s">
        <v>157</v>
      </c>
      <c r="O9" s="348" t="s">
        <v>158</v>
      </c>
      <c r="P9" s="348" t="s">
        <v>159</v>
      </c>
      <c r="Q9" s="348" t="s">
        <v>160</v>
      </c>
      <c r="R9" s="348" t="s">
        <v>50</v>
      </c>
    </row>
    <row r="10" spans="1:19" ht="38.25">
      <c r="A10" s="122"/>
      <c r="B10" s="123" t="s">
        <v>5</v>
      </c>
      <c r="C10" s="123" t="s">
        <v>161</v>
      </c>
      <c r="D10" s="123" t="s">
        <v>162</v>
      </c>
      <c r="E10" s="124" t="s">
        <v>53</v>
      </c>
      <c r="F10" s="125" t="s">
        <v>52</v>
      </c>
      <c r="G10" s="124" t="s">
        <v>163</v>
      </c>
      <c r="H10" s="124" t="s">
        <v>49</v>
      </c>
      <c r="I10" s="124" t="s">
        <v>225</v>
      </c>
      <c r="J10" s="124" t="s">
        <v>53</v>
      </c>
      <c r="K10" s="125" t="s">
        <v>52</v>
      </c>
      <c r="L10" s="122"/>
      <c r="M10" s="122"/>
      <c r="N10" s="122"/>
      <c r="O10" s="122"/>
      <c r="P10" s="122"/>
      <c r="Q10" s="122"/>
      <c r="R10" s="122"/>
    </row>
    <row r="11" spans="1:19" ht="25.5">
      <c r="A11" s="119">
        <v>1</v>
      </c>
      <c r="B11" s="119">
        <v>2</v>
      </c>
      <c r="C11" s="119">
        <v>3</v>
      </c>
      <c r="D11" s="120">
        <v>4</v>
      </c>
      <c r="E11" s="120">
        <v>5</v>
      </c>
      <c r="F11" s="121" t="s">
        <v>164</v>
      </c>
      <c r="G11" s="121">
        <v>7</v>
      </c>
      <c r="H11" s="121">
        <v>8</v>
      </c>
      <c r="I11" s="121">
        <v>9</v>
      </c>
      <c r="J11" s="121">
        <v>10</v>
      </c>
      <c r="K11" s="121" t="s">
        <v>165</v>
      </c>
      <c r="L11" s="118" t="s">
        <v>390</v>
      </c>
      <c r="M11" s="121">
        <v>13</v>
      </c>
      <c r="N11" s="118" t="s">
        <v>226</v>
      </c>
      <c r="O11" s="119">
        <v>15</v>
      </c>
      <c r="P11" s="118" t="s">
        <v>166</v>
      </c>
      <c r="Q11" s="119">
        <v>17</v>
      </c>
      <c r="R11" s="118" t="s">
        <v>227</v>
      </c>
    </row>
    <row r="12" spans="1:19">
      <c r="A12" s="350" t="s">
        <v>467</v>
      </c>
      <c r="B12" s="317">
        <v>6494485.3603225825</v>
      </c>
      <c r="C12" s="317">
        <v>6318101.9083870975</v>
      </c>
      <c r="D12" s="317">
        <v>8707.1300000000028</v>
      </c>
      <c r="E12" s="354">
        <v>0</v>
      </c>
      <c r="F12" s="317">
        <v>12821294.398709675</v>
      </c>
      <c r="G12" s="317">
        <v>0</v>
      </c>
      <c r="H12" s="317">
        <v>10085.123870967744</v>
      </c>
      <c r="I12" s="317">
        <v>7721.7090322580671</v>
      </c>
      <c r="J12" s="317">
        <v>0</v>
      </c>
      <c r="K12" s="317">
        <v>17806.832903225819</v>
      </c>
      <c r="L12" s="317">
        <v>12803487.565806454</v>
      </c>
      <c r="M12" s="317">
        <v>277964.64290322544</v>
      </c>
      <c r="N12" s="317">
        <v>12525522.922903227</v>
      </c>
      <c r="O12" s="355"/>
      <c r="P12" s="356">
        <v>16974.47</v>
      </c>
      <c r="Q12" s="357">
        <v>2235737</v>
      </c>
      <c r="R12" s="317">
        <v>5.7267413679723749</v>
      </c>
      <c r="S12" s="253"/>
    </row>
    <row r="13" spans="1:19">
      <c r="A13" s="350" t="s">
        <v>468</v>
      </c>
      <c r="B13" s="317">
        <v>6454235.6796551738</v>
      </c>
      <c r="C13" s="317">
        <v>6246871.3344827583</v>
      </c>
      <c r="D13" s="317">
        <v>8755.2127586206916</v>
      </c>
      <c r="E13" s="354">
        <v>0</v>
      </c>
      <c r="F13" s="317">
        <v>12709862.226896551</v>
      </c>
      <c r="G13" s="317">
        <v>0.18482758620689657</v>
      </c>
      <c r="H13" s="317">
        <v>13928.090689655182</v>
      </c>
      <c r="I13" s="317">
        <v>4682.6124137931038</v>
      </c>
      <c r="J13" s="317">
        <v>0</v>
      </c>
      <c r="K13" s="317">
        <v>18610.8879310345</v>
      </c>
      <c r="L13" s="317">
        <v>12691251.338965515</v>
      </c>
      <c r="M13" s="317">
        <v>294599.63310344878</v>
      </c>
      <c r="N13" s="317">
        <v>12396651.705862068</v>
      </c>
      <c r="O13" s="355"/>
      <c r="P13" s="356">
        <v>15715.980000000001</v>
      </c>
      <c r="Q13" s="357">
        <v>2235737</v>
      </c>
      <c r="R13" s="317">
        <v>5.6765403707884783</v>
      </c>
      <c r="S13" s="253"/>
    </row>
    <row r="14" spans="1:19">
      <c r="A14" s="350" t="s">
        <v>469</v>
      </c>
      <c r="B14" s="317">
        <v>6416858.8367741937</v>
      </c>
      <c r="C14" s="317">
        <v>6019170.1683870954</v>
      </c>
      <c r="D14" s="317">
        <v>9714.8229032258059</v>
      </c>
      <c r="E14" s="354">
        <v>0</v>
      </c>
      <c r="F14" s="317">
        <v>12445743.828064518</v>
      </c>
      <c r="G14" s="317">
        <v>0</v>
      </c>
      <c r="H14" s="317">
        <v>4529.1699999999973</v>
      </c>
      <c r="I14" s="317">
        <v>3041.9754838709673</v>
      </c>
      <c r="J14" s="317">
        <v>0.17290322580645162</v>
      </c>
      <c r="K14" s="317">
        <v>7571.1454838709687</v>
      </c>
      <c r="L14" s="317">
        <v>12438172.682580648</v>
      </c>
      <c r="M14" s="317">
        <v>253135.34999999986</v>
      </c>
      <c r="N14" s="317">
        <v>12185037.332580645</v>
      </c>
      <c r="O14" s="355"/>
      <c r="P14" s="356">
        <v>16513.080000000005</v>
      </c>
      <c r="Q14" s="357">
        <v>2235737</v>
      </c>
      <c r="R14" s="317">
        <v>5.5633433997740553</v>
      </c>
      <c r="S14" s="253"/>
    </row>
    <row r="15" spans="1:19">
      <c r="A15" s="350" t="s">
        <v>470</v>
      </c>
      <c r="B15" s="317">
        <v>6388531.0386666702</v>
      </c>
      <c r="C15" s="317">
        <v>5787130.8583333343</v>
      </c>
      <c r="D15" s="317">
        <v>8707.1300000000028</v>
      </c>
      <c r="E15" s="354">
        <v>0</v>
      </c>
      <c r="F15" s="317">
        <v>12184369.026999997</v>
      </c>
      <c r="G15" s="317">
        <v>0</v>
      </c>
      <c r="H15" s="317">
        <v>2105.0479999999966</v>
      </c>
      <c r="I15" s="317">
        <v>4403.4880000000012</v>
      </c>
      <c r="J15" s="317">
        <v>0</v>
      </c>
      <c r="K15" s="317">
        <v>6508.5359999999991</v>
      </c>
      <c r="L15" s="317">
        <v>12177860.490999999</v>
      </c>
      <c r="M15" s="317">
        <v>0</v>
      </c>
      <c r="N15" s="317">
        <v>12177860.490999999</v>
      </c>
      <c r="O15" s="355"/>
      <c r="P15" s="356">
        <v>15970.97</v>
      </c>
      <c r="Q15" s="357">
        <v>2235737</v>
      </c>
      <c r="R15" s="317">
        <v>5.4469110145781903</v>
      </c>
      <c r="S15" s="253"/>
    </row>
    <row r="16" spans="1:19">
      <c r="A16" s="350" t="s">
        <v>471</v>
      </c>
      <c r="B16" s="317">
        <v>6358827.7041935436</v>
      </c>
      <c r="C16" s="317">
        <v>5749784.9987096786</v>
      </c>
      <c r="D16" s="317">
        <v>8850.6290322580662</v>
      </c>
      <c r="E16" s="354">
        <v>0</v>
      </c>
      <c r="F16" s="317">
        <v>12117463.331935484</v>
      </c>
      <c r="G16" s="317">
        <v>0</v>
      </c>
      <c r="H16" s="317">
        <v>2889.2383870967747</v>
      </c>
      <c r="I16" s="317">
        <v>4121.5406451612898</v>
      </c>
      <c r="J16" s="317">
        <v>0</v>
      </c>
      <c r="K16" s="317">
        <v>7010.7790322580631</v>
      </c>
      <c r="L16" s="317">
        <v>12110452.552903226</v>
      </c>
      <c r="M16" s="317">
        <v>0</v>
      </c>
      <c r="N16" s="317">
        <v>12110452.552903226</v>
      </c>
      <c r="O16" s="355"/>
      <c r="P16" s="356">
        <v>16411.990000000002</v>
      </c>
      <c r="Q16" s="357">
        <v>2235737</v>
      </c>
      <c r="R16" s="317">
        <v>5.4167608054539649</v>
      </c>
      <c r="S16" s="253"/>
    </row>
    <row r="17" spans="1:19">
      <c r="A17" s="350" t="s">
        <v>472</v>
      </c>
      <c r="B17" s="317">
        <v>6333814.9320000019</v>
      </c>
      <c r="C17" s="317">
        <v>5836956.3549999995</v>
      </c>
      <c r="D17" s="317">
        <v>27613.033333333333</v>
      </c>
      <c r="E17" s="354">
        <v>0</v>
      </c>
      <c r="F17" s="317">
        <v>12198384.320333336</v>
      </c>
      <c r="G17" s="317">
        <v>0</v>
      </c>
      <c r="H17" s="317">
        <v>4516.361666666663</v>
      </c>
      <c r="I17" s="317">
        <v>6564.7959999999994</v>
      </c>
      <c r="J17" s="317">
        <v>0</v>
      </c>
      <c r="K17" s="317">
        <v>11081.157666666677</v>
      </c>
      <c r="L17" s="317">
        <v>12187303.162666667</v>
      </c>
      <c r="M17" s="317">
        <v>16097.49399999936</v>
      </c>
      <c r="N17" s="317">
        <v>12171205.668666668</v>
      </c>
      <c r="O17" s="355"/>
      <c r="P17" s="356">
        <v>15962.250000000004</v>
      </c>
      <c r="Q17" s="357">
        <v>2235737</v>
      </c>
      <c r="R17" s="317">
        <v>5.4511345308802728</v>
      </c>
      <c r="S17" s="253"/>
    </row>
    <row r="18" spans="1:19">
      <c r="A18" s="126" t="s">
        <v>78</v>
      </c>
      <c r="B18" s="250">
        <f>+SUM(B12:B17)</f>
        <v>38446753.551612161</v>
      </c>
      <c r="C18" s="250">
        <f t="shared" ref="C18:P18" si="0">+SUM(C12:C17)</f>
        <v>35958015.623299964</v>
      </c>
      <c r="D18" s="250">
        <f t="shared" si="0"/>
        <v>72347.958027437911</v>
      </c>
      <c r="E18" s="250">
        <f t="shared" si="0"/>
        <v>0</v>
      </c>
      <c r="F18" s="250">
        <f t="shared" si="0"/>
        <v>74477117.132939547</v>
      </c>
      <c r="G18" s="250">
        <f t="shared" si="0"/>
        <v>0.18482758620689657</v>
      </c>
      <c r="H18" s="250">
        <f t="shared" si="0"/>
        <v>38053.032614386357</v>
      </c>
      <c r="I18" s="250">
        <f t="shared" si="0"/>
        <v>30536.121575083427</v>
      </c>
      <c r="J18" s="250">
        <f t="shared" si="0"/>
        <v>0.17290322580645162</v>
      </c>
      <c r="K18" s="250">
        <f t="shared" si="0"/>
        <v>68589.339017056031</v>
      </c>
      <c r="L18" s="250">
        <f t="shared" si="0"/>
        <v>74408527.793922514</v>
      </c>
      <c r="M18" s="250">
        <f t="shared" si="0"/>
        <v>841797.12000667339</v>
      </c>
      <c r="N18" s="250">
        <f t="shared" si="0"/>
        <v>73566730.673915833</v>
      </c>
      <c r="O18" s="250"/>
      <c r="P18" s="250">
        <f t="shared" si="0"/>
        <v>97548.74000000002</v>
      </c>
      <c r="Q18" s="250"/>
      <c r="R18" s="250"/>
    </row>
    <row r="19" spans="1:19">
      <c r="A19" s="126" t="s">
        <v>167</v>
      </c>
      <c r="B19" s="250">
        <f>+AVERAGE(B12:B17)</f>
        <v>6407792.2586020268</v>
      </c>
      <c r="C19" s="250">
        <f t="shared" ref="C19:R19" si="1">+AVERAGE(C12:C17)</f>
        <v>5993002.603883327</v>
      </c>
      <c r="D19" s="250">
        <f t="shared" si="1"/>
        <v>12057.993004572985</v>
      </c>
      <c r="E19" s="250">
        <f t="shared" si="1"/>
        <v>0</v>
      </c>
      <c r="F19" s="250">
        <f t="shared" si="1"/>
        <v>12412852.855489925</v>
      </c>
      <c r="G19" s="250">
        <f t="shared" si="1"/>
        <v>3.080459770114943E-2</v>
      </c>
      <c r="H19" s="250">
        <f t="shared" si="1"/>
        <v>6342.1721023977261</v>
      </c>
      <c r="I19" s="250">
        <f t="shared" si="1"/>
        <v>5089.3535958472376</v>
      </c>
      <c r="J19" s="250">
        <f t="shared" si="1"/>
        <v>2.8817204301075271E-2</v>
      </c>
      <c r="K19" s="250">
        <f t="shared" si="1"/>
        <v>11431.556502842672</v>
      </c>
      <c r="L19" s="250">
        <f t="shared" si="1"/>
        <v>12401421.298987085</v>
      </c>
      <c r="M19" s="250">
        <f t="shared" si="1"/>
        <v>140299.52000111222</v>
      </c>
      <c r="N19" s="250">
        <f t="shared" si="1"/>
        <v>12261121.778985972</v>
      </c>
      <c r="O19" s="250"/>
      <c r="P19" s="250">
        <f t="shared" si="1"/>
        <v>16258.123333333337</v>
      </c>
      <c r="Q19" s="250">
        <f t="shared" si="1"/>
        <v>2235737</v>
      </c>
      <c r="R19" s="250">
        <f t="shared" si="1"/>
        <v>5.5469052482412229</v>
      </c>
    </row>
    <row r="21" spans="1:19"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</row>
    <row r="22" spans="1:19" ht="12.75" customHeight="1">
      <c r="A22" s="107" t="str">
        <f>+'Prilog 2'!A138</f>
        <v>Datum izvještaja: 30.06.2024</v>
      </c>
      <c r="C22" s="291"/>
      <c r="G22" s="107"/>
      <c r="K22" s="253"/>
      <c r="O22" s="107" t="s">
        <v>173</v>
      </c>
    </row>
    <row r="23" spans="1:19" ht="12.75" customHeight="1">
      <c r="A23" s="127" t="s">
        <v>228</v>
      </c>
      <c r="M23" s="253"/>
    </row>
    <row r="24" spans="1:19" ht="12.75" customHeight="1">
      <c r="G24" s="107"/>
      <c r="M24" s="351"/>
      <c r="O24" s="222" t="s">
        <v>229</v>
      </c>
      <c r="P24" s="222"/>
      <c r="Q24" s="222"/>
      <c r="R24" s="222"/>
    </row>
    <row r="25" spans="1:19" ht="12.75" customHeight="1">
      <c r="A25" s="318"/>
      <c r="B25" s="318"/>
      <c r="M25" s="253"/>
      <c r="O25" t="s">
        <v>375</v>
      </c>
    </row>
    <row r="26" spans="1:19" ht="12.75" customHeight="1">
      <c r="A26" s="107" t="s">
        <v>412</v>
      </c>
    </row>
    <row r="51" spans="15:15" ht="13.5" thickBot="1"/>
    <row r="52" spans="15:15" ht="13.5" thickBot="1">
      <c r="O52" s="109"/>
    </row>
  </sheetData>
  <mergeCells count="9">
    <mergeCell ref="B9:F9"/>
    <mergeCell ref="G9:K9"/>
    <mergeCell ref="A8:R8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scale="51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S42"/>
  <sheetViews>
    <sheetView showGridLines="0" zoomScaleNormal="100" workbookViewId="0">
      <selection activeCell="Q42" sqref="A1:R42"/>
    </sheetView>
  </sheetViews>
  <sheetFormatPr defaultRowHeight="12.75"/>
  <cols>
    <col min="1" max="1" width="13.140625" style="2" customWidth="1"/>
    <col min="2" max="2" width="33.7109375" style="2" customWidth="1"/>
    <col min="3" max="3" width="29.28515625" style="2" customWidth="1"/>
    <col min="4" max="4" width="2.42578125" style="2" customWidth="1"/>
    <col min="5" max="7" width="9.140625" style="2" hidden="1" customWidth="1"/>
    <col min="8" max="10" width="9.140625" style="2"/>
    <col min="11" max="11" width="3.85546875" style="2" customWidth="1"/>
    <col min="12" max="12" width="4.140625" style="2" customWidth="1"/>
    <col min="13" max="13" width="9.140625" style="2" hidden="1" customWidth="1"/>
    <col min="14" max="14" width="9.140625" style="2"/>
    <col min="15" max="15" width="5.7109375" style="2" customWidth="1"/>
    <col min="16" max="16" width="10.5703125" style="2" customWidth="1"/>
    <col min="17" max="17" width="7.42578125" style="2" customWidth="1"/>
    <col min="18" max="18" width="2.28515625" style="2" customWidth="1"/>
    <col min="19" max="21" width="9.140625" style="2"/>
    <col min="22" max="22" width="10" style="2" bestFit="1" customWidth="1"/>
    <col min="23" max="16384" width="9.140625" style="2"/>
  </cols>
  <sheetData>
    <row r="1" spans="1:22">
      <c r="A1" s="385" t="s">
        <v>24</v>
      </c>
      <c r="B1" s="385"/>
      <c r="C1" s="77"/>
      <c r="D1" s="78" t="s">
        <v>88</v>
      </c>
      <c r="E1" s="77"/>
      <c r="F1" s="79"/>
      <c r="G1"/>
      <c r="H1"/>
      <c r="I1"/>
      <c r="J1"/>
      <c r="K1"/>
      <c r="L1"/>
      <c r="M1"/>
      <c r="N1"/>
      <c r="O1"/>
      <c r="P1" s="107"/>
      <c r="Q1" s="107" t="s">
        <v>416</v>
      </c>
      <c r="R1" s="107"/>
    </row>
    <row r="2" spans="1:22" ht="12.75" customHeight="1">
      <c r="A2" s="385" t="s">
        <v>25</v>
      </c>
      <c r="B2" s="385"/>
      <c r="C2" s="77"/>
      <c r="D2" s="78" t="s">
        <v>84</v>
      </c>
      <c r="E2" s="77"/>
      <c r="F2" s="79"/>
      <c r="G2"/>
      <c r="H2"/>
      <c r="I2"/>
      <c r="J2" s="107"/>
      <c r="K2"/>
      <c r="L2"/>
      <c r="M2"/>
      <c r="N2"/>
      <c r="O2"/>
      <c r="P2"/>
      <c r="Q2"/>
      <c r="R2"/>
    </row>
    <row r="3" spans="1:22" ht="12.75" customHeight="1">
      <c r="A3" s="385" t="s">
        <v>26</v>
      </c>
      <c r="B3" s="385"/>
      <c r="C3" s="77"/>
      <c r="D3" s="78" t="s">
        <v>89</v>
      </c>
      <c r="E3" s="77"/>
      <c r="F3" s="79"/>
      <c r="G3"/>
      <c r="H3"/>
      <c r="I3"/>
      <c r="J3"/>
      <c r="K3"/>
      <c r="L3"/>
      <c r="N3"/>
      <c r="O3"/>
      <c r="P3"/>
      <c r="Q3"/>
      <c r="R3"/>
    </row>
    <row r="4" spans="1:22" ht="12.75" customHeight="1">
      <c r="A4" s="385" t="s">
        <v>27</v>
      </c>
      <c r="B4" s="385"/>
      <c r="C4" s="77"/>
      <c r="D4" s="82" t="s">
        <v>90</v>
      </c>
      <c r="E4" s="77"/>
      <c r="F4" s="79"/>
      <c r="G4"/>
      <c r="H4"/>
      <c r="I4"/>
      <c r="J4"/>
      <c r="K4"/>
      <c r="L4"/>
      <c r="M4"/>
      <c r="N4"/>
      <c r="O4"/>
      <c r="P4"/>
      <c r="Q4"/>
      <c r="R4"/>
    </row>
    <row r="5" spans="1:22" ht="12.75" customHeight="1">
      <c r="A5" s="385" t="s">
        <v>28</v>
      </c>
      <c r="B5" s="385"/>
      <c r="C5" s="77"/>
      <c r="D5" s="319" t="s">
        <v>90</v>
      </c>
      <c r="E5" s="77"/>
      <c r="F5" s="79"/>
      <c r="G5"/>
      <c r="H5"/>
      <c r="I5"/>
      <c r="J5"/>
      <c r="K5"/>
      <c r="L5"/>
      <c r="M5"/>
      <c r="N5"/>
      <c r="O5"/>
      <c r="P5"/>
      <c r="Q5"/>
      <c r="R5"/>
    </row>
    <row r="6" spans="1:22" ht="12.75" customHeight="1">
      <c r="A6" s="385" t="s">
        <v>29</v>
      </c>
      <c r="B6" s="385"/>
      <c r="C6" s="77"/>
      <c r="D6" s="320" t="s">
        <v>85</v>
      </c>
      <c r="E6" s="77"/>
      <c r="F6" s="79"/>
      <c r="G6"/>
      <c r="H6"/>
      <c r="I6"/>
      <c r="J6"/>
      <c r="K6"/>
      <c r="L6"/>
      <c r="M6"/>
      <c r="N6"/>
      <c r="O6"/>
      <c r="P6"/>
      <c r="Q6"/>
      <c r="R6"/>
    </row>
    <row r="7" spans="1:22" ht="20.25" customHeight="1">
      <c r="A7"/>
      <c r="B7" s="321" t="s">
        <v>480</v>
      </c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3"/>
      <c r="O7"/>
      <c r="P7"/>
      <c r="Q7"/>
      <c r="R7"/>
    </row>
    <row r="8" spans="1:22" ht="30" customHeight="1">
      <c r="A8" s="324" t="s">
        <v>417</v>
      </c>
      <c r="B8" s="423" t="s">
        <v>418</v>
      </c>
      <c r="C8" s="423"/>
      <c r="D8" s="423"/>
      <c r="E8" s="423"/>
      <c r="F8" s="423"/>
      <c r="G8" s="423"/>
      <c r="H8" s="423" t="s">
        <v>419</v>
      </c>
      <c r="I8" s="423"/>
      <c r="J8" s="423"/>
      <c r="K8" s="423"/>
      <c r="L8" s="423"/>
      <c r="M8" s="423"/>
      <c r="N8" s="424" t="s">
        <v>420</v>
      </c>
      <c r="O8" s="424"/>
      <c r="P8" s="424"/>
      <c r="Q8" s="424"/>
      <c r="R8" s="424"/>
    </row>
    <row r="9" spans="1:22" ht="12.75" customHeight="1">
      <c r="A9" s="349">
        <v>1</v>
      </c>
      <c r="B9" s="425">
        <v>2</v>
      </c>
      <c r="C9" s="425"/>
      <c r="D9" s="425"/>
      <c r="E9" s="425"/>
      <c r="F9" s="425"/>
      <c r="G9" s="425"/>
      <c r="H9" s="425">
        <v>3</v>
      </c>
      <c r="I9" s="425"/>
      <c r="J9" s="425"/>
      <c r="K9" s="425"/>
      <c r="L9" s="425"/>
      <c r="M9" s="425"/>
      <c r="N9" s="425">
        <v>4</v>
      </c>
      <c r="O9" s="425"/>
      <c r="P9" s="425"/>
      <c r="Q9" s="425"/>
      <c r="R9" s="425"/>
    </row>
    <row r="10" spans="1:22">
      <c r="A10" s="325" t="s">
        <v>6</v>
      </c>
      <c r="B10" s="426" t="s">
        <v>421</v>
      </c>
      <c r="C10" s="426"/>
      <c r="D10" s="426"/>
      <c r="E10" s="426"/>
      <c r="F10" s="426"/>
      <c r="G10" s="426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</row>
    <row r="11" spans="1:22">
      <c r="A11" s="326" t="s">
        <v>0</v>
      </c>
      <c r="B11" s="428" t="s">
        <v>5</v>
      </c>
      <c r="C11" s="429"/>
      <c r="D11" s="429"/>
      <c r="E11" s="429"/>
      <c r="F11" s="429"/>
      <c r="G11" s="429"/>
      <c r="H11" s="430">
        <v>6327900.9100000001</v>
      </c>
      <c r="I11" s="430"/>
      <c r="J11" s="430"/>
      <c r="K11" s="430"/>
      <c r="L11" s="430"/>
      <c r="M11" s="430"/>
      <c r="N11" s="431">
        <v>0.50883920947681038</v>
      </c>
      <c r="O11" s="431"/>
      <c r="P11" s="431"/>
      <c r="Q11" s="431"/>
      <c r="R11" s="431"/>
      <c r="T11" s="18"/>
      <c r="U11" s="18"/>
      <c r="V11" s="18"/>
    </row>
    <row r="12" spans="1:22">
      <c r="A12" s="326" t="s">
        <v>1</v>
      </c>
      <c r="B12" s="428" t="s">
        <v>422</v>
      </c>
      <c r="C12" s="429"/>
      <c r="D12" s="429"/>
      <c r="E12" s="429"/>
      <c r="F12" s="429"/>
      <c r="G12" s="429"/>
      <c r="H12" s="430">
        <v>5944499.9083120003</v>
      </c>
      <c r="I12" s="430"/>
      <c r="J12" s="430"/>
      <c r="K12" s="430"/>
      <c r="L12" s="430"/>
      <c r="M12" s="430"/>
      <c r="N12" s="431">
        <v>0.47800916561451817</v>
      </c>
      <c r="O12" s="431"/>
      <c r="P12" s="431"/>
      <c r="Q12" s="431"/>
      <c r="R12" s="431"/>
      <c r="T12" s="18"/>
      <c r="U12" s="18"/>
      <c r="V12" s="18"/>
    </row>
    <row r="13" spans="1:22">
      <c r="A13" s="326" t="s">
        <v>423</v>
      </c>
      <c r="B13" s="428" t="s">
        <v>424</v>
      </c>
      <c r="C13" s="429"/>
      <c r="D13" s="429"/>
      <c r="E13" s="429"/>
      <c r="F13" s="429"/>
      <c r="G13" s="429"/>
      <c r="H13" s="430">
        <v>5061233.4788119998</v>
      </c>
      <c r="I13" s="430"/>
      <c r="J13" s="430"/>
      <c r="K13" s="430"/>
      <c r="L13" s="430"/>
      <c r="M13" s="430"/>
      <c r="N13" s="431">
        <v>0.40698393969261204</v>
      </c>
      <c r="O13" s="431"/>
      <c r="P13" s="431"/>
      <c r="Q13" s="431"/>
      <c r="R13" s="431"/>
      <c r="T13" s="18"/>
      <c r="U13" s="18"/>
      <c r="V13" s="18"/>
    </row>
    <row r="14" spans="1:22">
      <c r="A14" s="326" t="s">
        <v>425</v>
      </c>
      <c r="B14" s="428" t="s">
        <v>426</v>
      </c>
      <c r="C14" s="429"/>
      <c r="D14" s="429"/>
      <c r="E14" s="429"/>
      <c r="F14" s="429"/>
      <c r="G14" s="429"/>
      <c r="H14" s="430">
        <v>28775.5075</v>
      </c>
      <c r="I14" s="430"/>
      <c r="J14" s="430"/>
      <c r="K14" s="430"/>
      <c r="L14" s="430"/>
      <c r="M14" s="430"/>
      <c r="N14" s="431">
        <v>2.3138962978157679E-3</v>
      </c>
      <c r="O14" s="431"/>
      <c r="P14" s="431"/>
      <c r="Q14" s="431"/>
      <c r="R14" s="431"/>
      <c r="T14" s="18"/>
      <c r="U14" s="18"/>
      <c r="V14" s="18"/>
    </row>
    <row r="15" spans="1:22">
      <c r="A15" s="326" t="s">
        <v>427</v>
      </c>
      <c r="B15" s="428" t="s">
        <v>428</v>
      </c>
      <c r="C15" s="429"/>
      <c r="D15" s="429"/>
      <c r="E15" s="429"/>
      <c r="F15" s="429"/>
      <c r="G15" s="429"/>
      <c r="H15" s="430"/>
      <c r="I15" s="430"/>
      <c r="J15" s="430"/>
      <c r="K15" s="430"/>
      <c r="L15" s="430"/>
      <c r="M15" s="430"/>
      <c r="N15" s="431">
        <v>0</v>
      </c>
      <c r="O15" s="431"/>
      <c r="P15" s="431"/>
      <c r="Q15" s="431"/>
      <c r="R15" s="431"/>
      <c r="U15" s="18"/>
      <c r="V15" s="18"/>
    </row>
    <row r="16" spans="1:22">
      <c r="A16" s="326" t="s">
        <v>429</v>
      </c>
      <c r="B16" s="428" t="s">
        <v>430</v>
      </c>
      <c r="C16" s="429"/>
      <c r="D16" s="429"/>
      <c r="E16" s="429"/>
      <c r="F16" s="429"/>
      <c r="G16" s="429"/>
      <c r="H16" s="430">
        <v>854490.92200000002</v>
      </c>
      <c r="I16" s="430"/>
      <c r="J16" s="430"/>
      <c r="K16" s="430"/>
      <c r="L16" s="430"/>
      <c r="M16" s="430"/>
      <c r="N16" s="431">
        <v>6.8711329624090281E-2</v>
      </c>
      <c r="O16" s="431"/>
      <c r="P16" s="431"/>
      <c r="Q16" s="431"/>
      <c r="R16" s="431"/>
      <c r="T16" s="18"/>
      <c r="U16" s="18"/>
      <c r="V16" s="18"/>
    </row>
    <row r="17" spans="1:22">
      <c r="A17" s="326" t="s">
        <v>431</v>
      </c>
      <c r="B17" s="428" t="s">
        <v>432</v>
      </c>
      <c r="C17" s="429"/>
      <c r="D17" s="429"/>
      <c r="E17" s="429"/>
      <c r="F17" s="429"/>
      <c r="G17" s="429"/>
      <c r="H17" s="430"/>
      <c r="I17" s="430"/>
      <c r="J17" s="430"/>
      <c r="K17" s="430"/>
      <c r="L17" s="430"/>
      <c r="M17" s="430"/>
      <c r="N17" s="431">
        <v>0</v>
      </c>
      <c r="O17" s="431"/>
      <c r="P17" s="431"/>
      <c r="Q17" s="431"/>
      <c r="R17" s="431"/>
      <c r="U17" s="18"/>
      <c r="V17" s="18"/>
    </row>
    <row r="18" spans="1:22">
      <c r="A18" s="326" t="s">
        <v>433</v>
      </c>
      <c r="B18" s="428" t="s">
        <v>434</v>
      </c>
      <c r="C18" s="429"/>
      <c r="D18" s="429"/>
      <c r="E18" s="429"/>
      <c r="F18" s="429"/>
      <c r="G18" s="429"/>
      <c r="H18" s="430"/>
      <c r="I18" s="430"/>
      <c r="J18" s="430"/>
      <c r="K18" s="430"/>
      <c r="L18" s="430"/>
      <c r="M18" s="430"/>
      <c r="N18" s="431">
        <v>0</v>
      </c>
      <c r="O18" s="431"/>
      <c r="P18" s="431"/>
      <c r="Q18" s="431"/>
      <c r="R18" s="431"/>
      <c r="U18" s="18"/>
      <c r="V18" s="18"/>
    </row>
    <row r="19" spans="1:22">
      <c r="A19" s="326" t="s">
        <v>435</v>
      </c>
      <c r="B19" s="428" t="s">
        <v>436</v>
      </c>
      <c r="C19" s="429"/>
      <c r="D19" s="429"/>
      <c r="E19" s="429"/>
      <c r="F19" s="429"/>
      <c r="G19" s="429"/>
      <c r="H19" s="430"/>
      <c r="I19" s="430"/>
      <c r="J19" s="430"/>
      <c r="K19" s="430"/>
      <c r="L19" s="430"/>
      <c r="M19" s="430"/>
      <c r="N19" s="431">
        <v>0</v>
      </c>
      <c r="O19" s="431"/>
      <c r="P19" s="431"/>
      <c r="Q19" s="431"/>
      <c r="R19" s="431"/>
      <c r="U19" s="18"/>
      <c r="V19" s="18"/>
    </row>
    <row r="20" spans="1:22">
      <c r="A20" s="326" t="s">
        <v>2</v>
      </c>
      <c r="B20" s="428" t="s">
        <v>437</v>
      </c>
      <c r="C20" s="429"/>
      <c r="D20" s="429"/>
      <c r="E20" s="429"/>
      <c r="F20" s="429"/>
      <c r="G20" s="429"/>
      <c r="H20" s="430">
        <v>163553</v>
      </c>
      <c r="I20" s="430"/>
      <c r="J20" s="430"/>
      <c r="K20" s="430"/>
      <c r="L20" s="430"/>
      <c r="M20" s="430"/>
      <c r="N20" s="431">
        <v>1.3151624908671455E-2</v>
      </c>
      <c r="O20" s="431"/>
      <c r="P20" s="431"/>
      <c r="Q20" s="431"/>
      <c r="R20" s="431"/>
      <c r="T20" s="18"/>
      <c r="U20" s="18"/>
      <c r="V20" s="18"/>
    </row>
    <row r="21" spans="1:22">
      <c r="A21" s="327" t="s">
        <v>438</v>
      </c>
      <c r="B21" s="428" t="s">
        <v>439</v>
      </c>
      <c r="C21" s="429"/>
      <c r="D21" s="429"/>
      <c r="E21" s="429"/>
      <c r="F21" s="429"/>
      <c r="G21" s="429"/>
      <c r="H21" s="430">
        <v>163553</v>
      </c>
      <c r="I21" s="430"/>
      <c r="J21" s="430"/>
      <c r="K21" s="430"/>
      <c r="L21" s="430"/>
      <c r="M21" s="430"/>
      <c r="N21" s="431">
        <v>1.3151624908671455E-2</v>
      </c>
      <c r="O21" s="431"/>
      <c r="P21" s="431"/>
      <c r="Q21" s="431"/>
      <c r="R21" s="431"/>
      <c r="T21" s="18"/>
      <c r="U21" s="18"/>
      <c r="V21" s="18"/>
    </row>
    <row r="22" spans="1:22">
      <c r="A22" s="327" t="s">
        <v>440</v>
      </c>
      <c r="B22" s="428" t="s">
        <v>441</v>
      </c>
      <c r="C22" s="429"/>
      <c r="D22" s="429"/>
      <c r="E22" s="429"/>
      <c r="F22" s="429"/>
      <c r="G22" s="429"/>
      <c r="H22" s="430"/>
      <c r="I22" s="430"/>
      <c r="J22" s="430"/>
      <c r="K22" s="430"/>
      <c r="L22" s="430"/>
      <c r="M22" s="430"/>
      <c r="N22" s="431">
        <v>0</v>
      </c>
      <c r="O22" s="431"/>
      <c r="P22" s="431"/>
      <c r="Q22" s="431"/>
      <c r="R22" s="431"/>
      <c r="U22" s="18"/>
      <c r="V22" s="18"/>
    </row>
    <row r="23" spans="1:22">
      <c r="A23" s="326" t="s">
        <v>442</v>
      </c>
      <c r="B23" s="428" t="s">
        <v>443</v>
      </c>
      <c r="C23" s="429"/>
      <c r="D23" s="429"/>
      <c r="E23" s="429"/>
      <c r="F23" s="429"/>
      <c r="G23" s="429"/>
      <c r="H23" s="430"/>
      <c r="I23" s="430"/>
      <c r="J23" s="430"/>
      <c r="K23" s="430"/>
      <c r="L23" s="430"/>
      <c r="M23" s="430"/>
      <c r="N23" s="431">
        <v>0</v>
      </c>
      <c r="O23" s="431"/>
      <c r="P23" s="431"/>
      <c r="Q23" s="431"/>
      <c r="R23" s="431"/>
      <c r="U23" s="18"/>
      <c r="V23" s="18"/>
    </row>
    <row r="24" spans="1:22" ht="18" customHeight="1">
      <c r="A24" s="328" t="s">
        <v>444</v>
      </c>
      <c r="B24" s="432" t="s">
        <v>445</v>
      </c>
      <c r="C24" s="432"/>
      <c r="D24" s="432"/>
      <c r="E24" s="432"/>
      <c r="F24" s="432"/>
      <c r="G24" s="432"/>
      <c r="H24" s="433">
        <v>12435953.818312</v>
      </c>
      <c r="I24" s="433"/>
      <c r="J24" s="433"/>
      <c r="K24" s="433"/>
      <c r="L24" s="433"/>
      <c r="M24" s="433"/>
      <c r="N24" s="431">
        <v>1</v>
      </c>
      <c r="O24" s="431"/>
      <c r="P24" s="431"/>
      <c r="Q24" s="431"/>
      <c r="R24" s="431"/>
      <c r="T24" s="18"/>
      <c r="U24" s="18"/>
      <c r="V24" s="18"/>
    </row>
    <row r="25" spans="1:22">
      <c r="A25" s="325" t="s">
        <v>7</v>
      </c>
      <c r="B25" s="426" t="s">
        <v>446</v>
      </c>
      <c r="C25" s="426"/>
      <c r="D25" s="426"/>
      <c r="E25" s="426"/>
      <c r="F25" s="426"/>
      <c r="G25" s="426"/>
      <c r="H25" s="430"/>
      <c r="I25" s="430"/>
      <c r="J25" s="430"/>
      <c r="K25" s="430"/>
      <c r="L25" s="430"/>
      <c r="M25" s="430"/>
      <c r="N25" s="329"/>
      <c r="O25" s="330"/>
      <c r="P25" s="330"/>
      <c r="Q25" s="330"/>
      <c r="R25" s="330"/>
      <c r="U25" s="18"/>
      <c r="V25" s="18"/>
    </row>
    <row r="26" spans="1:22">
      <c r="A26" s="326" t="s">
        <v>3</v>
      </c>
      <c r="B26" s="428" t="s">
        <v>163</v>
      </c>
      <c r="C26" s="429"/>
      <c r="D26" s="429"/>
      <c r="E26" s="429"/>
      <c r="F26" s="429"/>
      <c r="G26" s="429"/>
      <c r="H26" s="430">
        <v>0</v>
      </c>
      <c r="I26" s="430"/>
      <c r="J26" s="430"/>
      <c r="K26" s="430"/>
      <c r="L26" s="430"/>
      <c r="M26" s="430"/>
      <c r="N26" s="331"/>
      <c r="O26" s="330"/>
      <c r="P26" s="330"/>
      <c r="Q26" s="330"/>
      <c r="R26" s="330"/>
      <c r="U26" s="18"/>
      <c r="V26" s="18"/>
    </row>
    <row r="27" spans="1:22">
      <c r="A27" s="326" t="s">
        <v>4</v>
      </c>
      <c r="B27" s="428" t="s">
        <v>49</v>
      </c>
      <c r="C27" s="429"/>
      <c r="D27" s="429"/>
      <c r="E27" s="429"/>
      <c r="F27" s="429"/>
      <c r="G27" s="429"/>
      <c r="H27" s="430">
        <f>11452.48+1117.17</f>
        <v>12569.65</v>
      </c>
      <c r="I27" s="430"/>
      <c r="J27" s="430"/>
      <c r="K27" s="430"/>
      <c r="L27" s="430"/>
      <c r="M27" s="430"/>
      <c r="N27" s="331"/>
      <c r="O27" s="330"/>
      <c r="P27" s="330"/>
      <c r="Q27" s="330"/>
      <c r="R27" s="330"/>
      <c r="T27" s="18"/>
      <c r="U27" s="18"/>
      <c r="V27" s="18"/>
    </row>
    <row r="28" spans="1:22" s="44" customFormat="1" ht="15" customHeight="1">
      <c r="A28" s="326" t="s">
        <v>447</v>
      </c>
      <c r="B28" s="428" t="s">
        <v>448</v>
      </c>
      <c r="C28" s="429"/>
      <c r="D28" s="429"/>
      <c r="E28" s="429"/>
      <c r="F28" s="429"/>
      <c r="G28" s="429"/>
      <c r="H28" s="434">
        <v>15962.25</v>
      </c>
      <c r="I28" s="435"/>
      <c r="J28" s="435"/>
      <c r="K28" s="435"/>
      <c r="L28" s="435"/>
      <c r="M28" s="436"/>
      <c r="N28" s="331"/>
      <c r="O28" s="330"/>
      <c r="P28" s="330"/>
      <c r="Q28" s="330"/>
      <c r="R28" s="330"/>
      <c r="U28" s="18"/>
      <c r="V28" s="18"/>
    </row>
    <row r="29" spans="1:22" s="44" customFormat="1" ht="15" customHeight="1">
      <c r="A29" s="326" t="s">
        <v>449</v>
      </c>
      <c r="B29" s="428" t="s">
        <v>450</v>
      </c>
      <c r="C29" s="429"/>
      <c r="D29" s="429"/>
      <c r="E29" s="429"/>
      <c r="F29" s="429"/>
      <c r="G29" s="429"/>
      <c r="H29" s="433">
        <v>0</v>
      </c>
      <c r="I29" s="433"/>
      <c r="J29" s="433"/>
      <c r="K29" s="433"/>
      <c r="L29" s="433"/>
      <c r="M29" s="433"/>
      <c r="N29" s="331"/>
      <c r="O29" s="330"/>
      <c r="P29" s="330"/>
      <c r="Q29" s="330"/>
      <c r="R29" s="330"/>
      <c r="U29" s="18"/>
      <c r="V29" s="18"/>
    </row>
    <row r="30" spans="1:22" s="44" customFormat="1" ht="21" customHeight="1">
      <c r="A30" s="328" t="s">
        <v>451</v>
      </c>
      <c r="B30" s="432" t="s">
        <v>452</v>
      </c>
      <c r="C30" s="432"/>
      <c r="D30" s="432"/>
      <c r="E30" s="432"/>
      <c r="F30" s="432"/>
      <c r="G30" s="432"/>
      <c r="H30" s="433">
        <f>+H29+H28+H27+H26</f>
        <v>28531.9</v>
      </c>
      <c r="I30" s="433"/>
      <c r="J30" s="433"/>
      <c r="K30" s="433"/>
      <c r="L30" s="433"/>
      <c r="M30" s="433"/>
      <c r="N30" s="331"/>
      <c r="O30" s="330"/>
      <c r="P30" s="330"/>
      <c r="Q30" s="330"/>
      <c r="R30" s="330"/>
      <c r="T30" s="332"/>
      <c r="U30" s="18"/>
      <c r="V30" s="18"/>
    </row>
    <row r="31" spans="1:22" s="44" customFormat="1" ht="15" customHeight="1">
      <c r="A31" s="333" t="s">
        <v>453</v>
      </c>
      <c r="B31" s="437" t="s">
        <v>454</v>
      </c>
      <c r="C31" s="437"/>
      <c r="D31" s="437"/>
      <c r="E31" s="437"/>
      <c r="F31" s="437"/>
      <c r="G31" s="437"/>
      <c r="H31" s="441">
        <f>+H24-H30</f>
        <v>12407421.918312</v>
      </c>
      <c r="I31" s="441"/>
      <c r="J31" s="441"/>
      <c r="K31" s="441"/>
      <c r="L31" s="441"/>
      <c r="M31" s="441"/>
      <c r="N31" s="331"/>
      <c r="O31" s="334"/>
      <c r="P31" s="330"/>
      <c r="Q31" s="330"/>
      <c r="R31" s="330"/>
      <c r="T31" s="332"/>
      <c r="U31" s="18"/>
      <c r="V31" s="18"/>
    </row>
    <row r="32" spans="1:22" s="44" customFormat="1" ht="15" customHeight="1">
      <c r="A32" s="333" t="s">
        <v>8</v>
      </c>
      <c r="B32" s="439" t="s">
        <v>455</v>
      </c>
      <c r="C32" s="439"/>
      <c r="D32" s="439"/>
      <c r="E32" s="439"/>
      <c r="F32" s="439"/>
      <c r="G32" s="439"/>
      <c r="H32" s="442">
        <v>2235737</v>
      </c>
      <c r="I32" s="440"/>
      <c r="J32" s="440"/>
      <c r="K32" s="440"/>
      <c r="L32" s="440"/>
      <c r="M32" s="440"/>
      <c r="N32" s="331"/>
      <c r="O32" s="330"/>
      <c r="P32" s="330"/>
      <c r="Q32" s="330"/>
      <c r="R32" s="330"/>
      <c r="T32" s="335"/>
      <c r="U32" s="18"/>
      <c r="V32" s="18"/>
    </row>
    <row r="33" spans="1:45">
      <c r="A33" s="333" t="s">
        <v>456</v>
      </c>
      <c r="B33" s="437" t="s">
        <v>457</v>
      </c>
      <c r="C33" s="437"/>
      <c r="D33" s="437"/>
      <c r="E33" s="437"/>
      <c r="F33" s="437"/>
      <c r="G33" s="437"/>
      <c r="H33" s="438">
        <v>5.5572284836329136</v>
      </c>
      <c r="I33" s="438"/>
      <c r="J33" s="438"/>
      <c r="K33" s="438"/>
      <c r="L33" s="438"/>
      <c r="M33" s="438"/>
      <c r="N33" s="331"/>
      <c r="O33"/>
      <c r="P33"/>
      <c r="Q33"/>
      <c r="R33"/>
      <c r="U33" s="18"/>
      <c r="V33" s="18"/>
    </row>
    <row r="34" spans="1:45">
      <c r="A34" s="333" t="s">
        <v>458</v>
      </c>
      <c r="B34" s="439" t="s">
        <v>459</v>
      </c>
      <c r="C34" s="439"/>
      <c r="D34" s="439"/>
      <c r="E34" s="439"/>
      <c r="F34" s="439"/>
      <c r="G34" s="439"/>
      <c r="H34" s="440">
        <v>1.92</v>
      </c>
      <c r="I34" s="440"/>
      <c r="J34" s="440"/>
      <c r="K34" s="440"/>
      <c r="L34" s="440"/>
      <c r="M34" s="440"/>
      <c r="N34" s="331"/>
      <c r="O34"/>
      <c r="P34"/>
      <c r="Q34"/>
      <c r="R34"/>
      <c r="U34" s="18"/>
      <c r="V34" s="18"/>
    </row>
    <row r="35" spans="1:45">
      <c r="N35" s="330"/>
      <c r="U35" s="18"/>
    </row>
    <row r="36" spans="1:45">
      <c r="C36" s="91"/>
      <c r="N36" s="330"/>
    </row>
    <row r="37" spans="1:45">
      <c r="A37" s="107" t="s">
        <v>466</v>
      </c>
      <c r="C37" s="91"/>
      <c r="J37" s="91"/>
      <c r="K37" s="91"/>
      <c r="L37" s="91"/>
    </row>
    <row r="38" spans="1:45" s="30" customFormat="1">
      <c r="A38" s="127" t="s">
        <v>228</v>
      </c>
      <c r="B38"/>
      <c r="C38" s="82"/>
      <c r="D38" s="91"/>
      <c r="E38" s="91"/>
      <c r="F38" s="91"/>
      <c r="G38" s="91"/>
      <c r="H38" s="107" t="s">
        <v>173</v>
      </c>
      <c r="I38" s="91"/>
      <c r="J38" s="91"/>
      <c r="K38" s="82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75"/>
    </row>
    <row r="39" spans="1:45" s="30" customFormat="1">
      <c r="A39"/>
      <c r="B39"/>
      <c r="C39" s="82"/>
      <c r="D39" s="91"/>
      <c r="E39" s="91"/>
      <c r="F39" s="91"/>
      <c r="G39" s="91"/>
      <c r="H39"/>
      <c r="I39" s="91"/>
      <c r="J39" s="91"/>
      <c r="K39" s="82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75"/>
    </row>
    <row r="40" spans="1:45" s="30" customFormat="1">
      <c r="A40" s="107" t="s">
        <v>412</v>
      </c>
      <c r="B40"/>
      <c r="C40" s="82"/>
      <c r="D40" s="91"/>
      <c r="E40" s="91"/>
      <c r="F40" s="91"/>
      <c r="G40" s="91"/>
      <c r="H40" s="107" t="s">
        <v>375</v>
      </c>
      <c r="I40" s="91"/>
      <c r="J40" s="91"/>
      <c r="K40" s="82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75"/>
    </row>
    <row r="41" spans="1:45">
      <c r="C41" s="91"/>
      <c r="J41" s="91"/>
      <c r="K41" s="91"/>
      <c r="L41" s="91"/>
    </row>
    <row r="42" spans="1:45">
      <c r="C42" s="91"/>
    </row>
  </sheetData>
  <mergeCells count="77">
    <mergeCell ref="B33:G33"/>
    <mergeCell ref="H33:M33"/>
    <mergeCell ref="B34:G34"/>
    <mergeCell ref="H34:M34"/>
    <mergeCell ref="B30:G30"/>
    <mergeCell ref="H30:M30"/>
    <mergeCell ref="B31:G31"/>
    <mergeCell ref="H31:M31"/>
    <mergeCell ref="B32:G32"/>
    <mergeCell ref="H32:M32"/>
    <mergeCell ref="B27:G27"/>
    <mergeCell ref="H27:M27"/>
    <mergeCell ref="B28:G28"/>
    <mergeCell ref="H28:M28"/>
    <mergeCell ref="B29:G29"/>
    <mergeCell ref="H29:M29"/>
    <mergeCell ref="B26:G26"/>
    <mergeCell ref="H26:M26"/>
    <mergeCell ref="B22:G22"/>
    <mergeCell ref="H22:M22"/>
    <mergeCell ref="N22:R22"/>
    <mergeCell ref="B23:G23"/>
    <mergeCell ref="H23:M23"/>
    <mergeCell ref="N23:R23"/>
    <mergeCell ref="B24:G24"/>
    <mergeCell ref="H24:M24"/>
    <mergeCell ref="N24:R24"/>
    <mergeCell ref="B25:G25"/>
    <mergeCell ref="H25:M25"/>
    <mergeCell ref="B20:G20"/>
    <mergeCell ref="H20:M20"/>
    <mergeCell ref="N20:R20"/>
    <mergeCell ref="B21:G21"/>
    <mergeCell ref="H21:M21"/>
    <mergeCell ref="N21:R21"/>
    <mergeCell ref="B18:G18"/>
    <mergeCell ref="H18:M18"/>
    <mergeCell ref="N18:R18"/>
    <mergeCell ref="B19:G19"/>
    <mergeCell ref="H19:M19"/>
    <mergeCell ref="N19:R19"/>
    <mergeCell ref="B16:G16"/>
    <mergeCell ref="H16:M16"/>
    <mergeCell ref="N16:R16"/>
    <mergeCell ref="B17:G17"/>
    <mergeCell ref="H17:M17"/>
    <mergeCell ref="N17:R17"/>
    <mergeCell ref="B14:G14"/>
    <mergeCell ref="H14:M14"/>
    <mergeCell ref="N14:R14"/>
    <mergeCell ref="B15:G15"/>
    <mergeCell ref="H15:M15"/>
    <mergeCell ref="N15:R15"/>
    <mergeCell ref="B12:G12"/>
    <mergeCell ref="H12:M12"/>
    <mergeCell ref="N12:R12"/>
    <mergeCell ref="B13:G13"/>
    <mergeCell ref="H13:M13"/>
    <mergeCell ref="N13:R13"/>
    <mergeCell ref="B10:G10"/>
    <mergeCell ref="H10:M10"/>
    <mergeCell ref="N10:R10"/>
    <mergeCell ref="B11:G11"/>
    <mergeCell ref="H11:M11"/>
    <mergeCell ref="N11:R11"/>
    <mergeCell ref="B8:G8"/>
    <mergeCell ref="H8:M8"/>
    <mergeCell ref="N8:R8"/>
    <mergeCell ref="B9:G9"/>
    <mergeCell ref="H9:M9"/>
    <mergeCell ref="N9:R9"/>
    <mergeCell ref="A6:B6"/>
    <mergeCell ref="A1:B1"/>
    <mergeCell ref="A2:B2"/>
    <mergeCell ref="A3:B3"/>
    <mergeCell ref="A4:B4"/>
    <mergeCell ref="A5:B5"/>
  </mergeCells>
  <phoneticPr fontId="11" type="noConversion"/>
  <pageMargins left="0.75" right="0.75" top="1" bottom="1" header="0.5" footer="0.5"/>
  <pageSetup scale="8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7"/>
  <sheetViews>
    <sheetView zoomScaleNormal="100" workbookViewId="0">
      <selection activeCell="C14" sqref="C14"/>
    </sheetView>
  </sheetViews>
  <sheetFormatPr defaultRowHeight="12.75"/>
  <cols>
    <col min="1" max="1" width="5.140625" style="48" customWidth="1"/>
    <col min="2" max="2" width="63.85546875" style="48" customWidth="1"/>
    <col min="3" max="3" width="24.85546875" style="48" customWidth="1"/>
    <col min="4" max="4" width="17.28515625" style="48" customWidth="1"/>
    <col min="5" max="6" width="9.140625" style="48"/>
    <col min="7" max="7" width="10.140625" style="48" customWidth="1"/>
    <col min="8" max="16384" width="9.140625" style="48"/>
  </cols>
  <sheetData>
    <row r="1" spans="1:15">
      <c r="B1" s="14" t="s">
        <v>24</v>
      </c>
      <c r="C1" s="47" t="str">
        <f>'Prilog 2'!D1</f>
        <v>ZIF "FORTUNA FOND" d.d.</v>
      </c>
      <c r="D1" s="164" t="s">
        <v>288</v>
      </c>
    </row>
    <row r="2" spans="1:15">
      <c r="B2" s="14" t="s">
        <v>25</v>
      </c>
      <c r="C2" s="47" t="str">
        <f>'Prilog 2'!D2</f>
        <v>ZJP-031-03</v>
      </c>
      <c r="D2" s="14"/>
    </row>
    <row r="3" spans="1:15">
      <c r="B3" s="14" t="s">
        <v>26</v>
      </c>
      <c r="C3" s="47" t="str">
        <f>'Prilog 2'!D3</f>
        <v>LILIUM ASSET MANAGEMENT d.o.o. Sarajevo</v>
      </c>
      <c r="D3" s="14"/>
    </row>
    <row r="4" spans="1:15">
      <c r="B4" s="14" t="s">
        <v>27</v>
      </c>
      <c r="C4" s="82"/>
      <c r="D4" s="14"/>
    </row>
    <row r="5" spans="1:15">
      <c r="B5" s="14" t="s">
        <v>28</v>
      </c>
      <c r="C5" s="47" t="str">
        <f>'Prilog 2'!D5</f>
        <v>4201337670008</v>
      </c>
      <c r="D5" s="14"/>
    </row>
    <row r="6" spans="1:15">
      <c r="B6" s="14" t="s">
        <v>29</v>
      </c>
      <c r="C6" s="47" t="str">
        <f>'Prilog 2'!D6</f>
        <v>4263012890007</v>
      </c>
      <c r="D6" s="14"/>
    </row>
    <row r="8" spans="1:15" ht="12.75" customHeight="1">
      <c r="A8" s="443" t="s">
        <v>473</v>
      </c>
      <c r="B8" s="443"/>
      <c r="C8" s="443"/>
      <c r="D8" s="443"/>
    </row>
    <row r="9" spans="1:15">
      <c r="A9" s="443"/>
      <c r="B9" s="443"/>
      <c r="C9" s="443"/>
      <c r="D9" s="443"/>
    </row>
    <row r="10" spans="1:15" ht="13.5" thickBot="1">
      <c r="A10" s="1"/>
      <c r="B10" s="1"/>
      <c r="C10" s="1"/>
    </row>
    <row r="11" spans="1:15" ht="13.5" customHeight="1">
      <c r="A11" s="452" t="s">
        <v>168</v>
      </c>
      <c r="B11" s="446" t="s">
        <v>15</v>
      </c>
      <c r="C11" s="448" t="s">
        <v>16</v>
      </c>
      <c r="D11" s="450" t="s">
        <v>17</v>
      </c>
    </row>
    <row r="12" spans="1:15">
      <c r="A12" s="453"/>
      <c r="B12" s="447"/>
      <c r="C12" s="449"/>
      <c r="D12" s="451"/>
    </row>
    <row r="13" spans="1:15">
      <c r="A13" s="187">
        <v>1</v>
      </c>
      <c r="B13" s="165">
        <v>2</v>
      </c>
      <c r="C13" s="166">
        <v>3</v>
      </c>
      <c r="D13" s="188">
        <v>4</v>
      </c>
    </row>
    <row r="14" spans="1:15">
      <c r="A14" s="189">
        <v>1</v>
      </c>
      <c r="B14" s="110" t="s">
        <v>87</v>
      </c>
      <c r="C14" s="33">
        <v>97548.74000000002</v>
      </c>
      <c r="D14" s="244">
        <f>+C14/$C$27</f>
        <v>0.51828755305688123</v>
      </c>
      <c r="G14" s="282"/>
      <c r="O14" s="53"/>
    </row>
    <row r="15" spans="1:15">
      <c r="A15" s="191">
        <v>2</v>
      </c>
      <c r="B15" s="111" t="s">
        <v>169</v>
      </c>
      <c r="C15" s="33">
        <v>6108.51</v>
      </c>
      <c r="D15" s="244">
        <f t="shared" ref="D15:D28" si="0">+C15/$C$27</f>
        <v>3.2455208552396364E-2</v>
      </c>
      <c r="G15" s="282"/>
    </row>
    <row r="16" spans="1:15">
      <c r="A16" s="191">
        <v>3</v>
      </c>
      <c r="B16" s="112" t="s">
        <v>9</v>
      </c>
      <c r="C16" s="33">
        <v>11201.09</v>
      </c>
      <c r="D16" s="244">
        <f t="shared" si="0"/>
        <v>5.9512665439552588E-2</v>
      </c>
      <c r="G16" s="282"/>
    </row>
    <row r="17" spans="1:15">
      <c r="A17" s="191">
        <v>4</v>
      </c>
      <c r="B17" s="112" t="s">
        <v>10</v>
      </c>
      <c r="C17" s="33">
        <v>0</v>
      </c>
      <c r="D17" s="244">
        <f t="shared" si="0"/>
        <v>0</v>
      </c>
      <c r="G17" s="282"/>
    </row>
    <row r="18" spans="1:15">
      <c r="A18" s="191">
        <v>5</v>
      </c>
      <c r="B18" s="112" t="s">
        <v>11</v>
      </c>
      <c r="C18" s="33">
        <v>0</v>
      </c>
      <c r="D18" s="244">
        <f t="shared" si="0"/>
        <v>0</v>
      </c>
      <c r="G18" s="282"/>
    </row>
    <row r="19" spans="1:15">
      <c r="A19" s="191">
        <v>6</v>
      </c>
      <c r="B19" s="112" t="s">
        <v>30</v>
      </c>
      <c r="C19" s="33">
        <v>11400</v>
      </c>
      <c r="D19" s="244">
        <f t="shared" si="0"/>
        <v>6.0569496898150048E-2</v>
      </c>
      <c r="G19" s="282"/>
    </row>
    <row r="20" spans="1:15">
      <c r="A20" s="191">
        <v>7</v>
      </c>
      <c r="B20" s="112" t="s">
        <v>32</v>
      </c>
      <c r="C20" s="33">
        <v>2.68</v>
      </c>
      <c r="D20" s="244">
        <f t="shared" si="0"/>
        <v>1.4239144884828258E-5</v>
      </c>
      <c r="G20" s="282"/>
    </row>
    <row r="21" spans="1:15">
      <c r="A21" s="191">
        <v>8</v>
      </c>
      <c r="B21" s="112" t="s">
        <v>12</v>
      </c>
      <c r="C21" s="33">
        <v>1370.0700000000002</v>
      </c>
      <c r="D21" s="244">
        <f t="shared" si="0"/>
        <v>7.2793377732674079E-3</v>
      </c>
      <c r="G21" s="282"/>
    </row>
    <row r="22" spans="1:15">
      <c r="A22" s="191">
        <v>9</v>
      </c>
      <c r="B22" s="112" t="s">
        <v>31</v>
      </c>
      <c r="C22" s="33">
        <v>7143.24</v>
      </c>
      <c r="D22" s="244">
        <f t="shared" si="0"/>
        <v>3.7952846756380818E-2</v>
      </c>
      <c r="G22" s="282"/>
    </row>
    <row r="23" spans="1:15">
      <c r="A23" s="191">
        <v>10</v>
      </c>
      <c r="B23" s="112" t="s">
        <v>86</v>
      </c>
      <c r="C23" s="33">
        <v>43394.860000000008</v>
      </c>
      <c r="D23" s="244">
        <f t="shared" si="0"/>
        <v>0.23056182790926807</v>
      </c>
      <c r="F23" s="282"/>
      <c r="G23" s="282"/>
      <c r="O23" s="372"/>
    </row>
    <row r="24" spans="1:15" ht="12.75" customHeight="1">
      <c r="A24" s="191">
        <v>11</v>
      </c>
      <c r="B24" s="112" t="s">
        <v>170</v>
      </c>
      <c r="C24" s="33">
        <v>6820.7694565777801</v>
      </c>
      <c r="D24" s="244">
        <f t="shared" si="0"/>
        <v>3.6239524073963546E-2</v>
      </c>
      <c r="F24" s="282"/>
      <c r="G24" s="282"/>
    </row>
    <row r="25" spans="1:15">
      <c r="A25" s="191">
        <v>12</v>
      </c>
      <c r="B25" s="112" t="s">
        <v>171</v>
      </c>
      <c r="C25" s="33">
        <v>0</v>
      </c>
      <c r="D25" s="244">
        <f t="shared" si="0"/>
        <v>0</v>
      </c>
      <c r="F25" s="282"/>
      <c r="G25" s="282"/>
    </row>
    <row r="26" spans="1:15">
      <c r="A26" s="191">
        <v>13</v>
      </c>
      <c r="B26" s="112" t="s">
        <v>13</v>
      </c>
      <c r="C26" s="33">
        <v>3223.5899999999997</v>
      </c>
      <c r="D26" s="244">
        <f t="shared" si="0"/>
        <v>1.7127300395255042E-2</v>
      </c>
      <c r="F26" s="282"/>
      <c r="G26" s="282"/>
    </row>
    <row r="27" spans="1:15">
      <c r="A27" s="191">
        <v>14</v>
      </c>
      <c r="B27" s="128" t="s">
        <v>14</v>
      </c>
      <c r="C27" s="33">
        <f>+SUM(C14:C26)</f>
        <v>188213.54945657781</v>
      </c>
      <c r="D27" s="244">
        <f t="shared" si="0"/>
        <v>1</v>
      </c>
      <c r="F27" s="282"/>
      <c r="G27" s="282"/>
    </row>
    <row r="28" spans="1:15">
      <c r="A28" s="191">
        <v>15</v>
      </c>
      <c r="B28" s="192" t="s">
        <v>172</v>
      </c>
      <c r="C28" s="33">
        <f>+C27</f>
        <v>188213.54945657781</v>
      </c>
      <c r="D28" s="190">
        <f t="shared" si="0"/>
        <v>1</v>
      </c>
      <c r="F28" s="282"/>
      <c r="G28" s="282"/>
    </row>
    <row r="29" spans="1:15" s="51" customFormat="1">
      <c r="A29" s="193">
        <v>16</v>
      </c>
      <c r="B29" s="128" t="s">
        <v>479</v>
      </c>
      <c r="C29" s="13">
        <f>+'Prilog 3'!L19</f>
        <v>12401421.298987085</v>
      </c>
      <c r="D29" s="194"/>
      <c r="F29" s="282"/>
      <c r="G29" s="282"/>
    </row>
    <row r="30" spans="1:15" s="51" customFormat="1" ht="13.5" thickBot="1">
      <c r="A30" s="195">
        <v>17</v>
      </c>
      <c r="B30" s="196" t="s">
        <v>300</v>
      </c>
      <c r="C30" s="252">
        <f>+C28/C29</f>
        <v>1.5176772477840954E-2</v>
      </c>
      <c r="D30" s="197"/>
      <c r="F30" s="282"/>
      <c r="G30" s="282"/>
    </row>
    <row r="31" spans="1:15" s="51" customFormat="1">
      <c r="A31" s="20"/>
      <c r="B31" s="49"/>
      <c r="C31" s="48"/>
      <c r="D31" s="48"/>
    </row>
    <row r="32" spans="1:15" s="51" customFormat="1">
      <c r="A32" s="294"/>
      <c r="B32" s="49"/>
      <c r="C32" s="53"/>
      <c r="D32" s="48"/>
    </row>
    <row r="33" spans="1:4">
      <c r="A33" s="50"/>
      <c r="B33" s="48" t="str">
        <f>' Prilog 1'!A38</f>
        <v>Datum izvještaja: 30.06.2024</v>
      </c>
      <c r="C33" s="50"/>
      <c r="D33" s="50"/>
    </row>
    <row r="34" spans="1:4">
      <c r="B34" s="48" t="s">
        <v>230</v>
      </c>
      <c r="C34" s="113" t="s">
        <v>173</v>
      </c>
      <c r="D34" s="113"/>
    </row>
    <row r="35" spans="1:4">
      <c r="C35" s="444"/>
      <c r="D35" s="445"/>
    </row>
    <row r="36" spans="1:4">
      <c r="B36" s="48" t="str">
        <f>+' Prilog 1'!A41</f>
        <v>Amra Mehanovic  dipl. oec</v>
      </c>
      <c r="C36" s="52" t="str">
        <f>+' Prilog 1'!C41</f>
        <v>Nedim Vilogorac dipl. oec.</v>
      </c>
      <c r="D36" s="51"/>
    </row>
    <row r="37" spans="1:4">
      <c r="C37" s="53"/>
    </row>
  </sheetData>
  <mergeCells count="6">
    <mergeCell ref="A8:D9"/>
    <mergeCell ref="C35:D35"/>
    <mergeCell ref="B11:B12"/>
    <mergeCell ref="C11:C12"/>
    <mergeCell ref="D11:D12"/>
    <mergeCell ref="A11:A12"/>
  </mergeCells>
  <phoneticPr fontId="11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V62"/>
  <sheetViews>
    <sheetView topLeftCell="A7" zoomScaleNormal="100" workbookViewId="0">
      <selection activeCell="D17" sqref="D17"/>
    </sheetView>
  </sheetViews>
  <sheetFormatPr defaultRowHeight="12.75"/>
  <cols>
    <col min="1" max="1" width="7.28515625" style="2" customWidth="1"/>
    <col min="2" max="2" width="28.85546875" style="2" customWidth="1"/>
    <col min="3" max="3" width="11.28515625" style="2" customWidth="1"/>
    <col min="4" max="4" width="11.42578125" style="2" customWidth="1"/>
    <col min="5" max="5" width="12.28515625" style="2" customWidth="1"/>
    <col min="6" max="6" width="11.7109375" style="2" customWidth="1"/>
    <col min="7" max="7" width="11.28515625" style="2" customWidth="1"/>
    <col min="8" max="8" width="8.7109375" style="2" customWidth="1"/>
    <col min="9" max="9" width="9.140625" style="2" customWidth="1"/>
    <col min="10" max="10" width="9.5703125" style="2" customWidth="1"/>
    <col min="11" max="11" width="8.7109375" style="2" customWidth="1"/>
    <col min="12" max="12" width="10.42578125" style="2" customWidth="1"/>
    <col min="13" max="13" width="9.5703125" style="2" customWidth="1"/>
    <col min="14" max="14" width="10.28515625" style="2" customWidth="1"/>
    <col min="15" max="15" width="9.85546875" style="2" customWidth="1"/>
    <col min="16" max="16" width="11" style="2" customWidth="1"/>
    <col min="17" max="16384" width="9.140625" style="2"/>
  </cols>
  <sheetData>
    <row r="1" spans="1:17" ht="12.75" customHeight="1">
      <c r="B1" s="6" t="s">
        <v>24</v>
      </c>
      <c r="C1" s="6"/>
      <c r="D1" s="7"/>
      <c r="E1" s="43" t="str">
        <f>'Prilog 2'!D1</f>
        <v>ZIF "FORTUNA FOND" d.d.</v>
      </c>
      <c r="F1" s="7"/>
    </row>
    <row r="2" spans="1:17" ht="12.75" customHeight="1">
      <c r="B2" s="6" t="s">
        <v>25</v>
      </c>
      <c r="C2" s="6"/>
      <c r="D2" s="7"/>
      <c r="E2" s="43" t="str">
        <f>'Prilog 2'!D2</f>
        <v>ZJP-031-03</v>
      </c>
      <c r="F2" s="7"/>
      <c r="Q2" s="159" t="s">
        <v>296</v>
      </c>
    </row>
    <row r="3" spans="1:17" ht="12.75" customHeight="1">
      <c r="B3" s="6" t="s">
        <v>26</v>
      </c>
      <c r="C3" s="6"/>
      <c r="D3" s="7"/>
      <c r="E3" s="43" t="str">
        <f>'Prilog 2'!D3</f>
        <v>LILIUM ASSET MANAGEMENT d.o.o. Sarajevo</v>
      </c>
      <c r="F3" s="7"/>
    </row>
    <row r="4" spans="1:17" ht="14.25" customHeight="1">
      <c r="B4" s="6" t="s">
        <v>27</v>
      </c>
      <c r="C4" s="6"/>
      <c r="D4" s="7"/>
      <c r="E4" s="43"/>
      <c r="F4" s="7"/>
    </row>
    <row r="5" spans="1:17" ht="12.75" customHeight="1">
      <c r="B5" s="6" t="s">
        <v>28</v>
      </c>
      <c r="C5" s="6"/>
      <c r="D5" s="7"/>
      <c r="E5" s="43" t="str">
        <f>'Prilog 2'!D5</f>
        <v>4201337670008</v>
      </c>
      <c r="F5" s="7"/>
    </row>
    <row r="6" spans="1:17" ht="12.75" customHeight="1">
      <c r="B6" s="6" t="s">
        <v>29</v>
      </c>
      <c r="C6" s="6"/>
      <c r="D6" s="7"/>
      <c r="E6" s="43" t="str">
        <f>'Prilog 2'!D6</f>
        <v>4263012890007</v>
      </c>
      <c r="F6" s="7"/>
    </row>
    <row r="8" spans="1:17" ht="12.75" customHeight="1">
      <c r="B8" s="455" t="s">
        <v>475</v>
      </c>
      <c r="C8" s="455"/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</row>
    <row r="9" spans="1:17"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</row>
    <row r="11" spans="1:17">
      <c r="A11" s="456" t="s">
        <v>174</v>
      </c>
      <c r="B11" s="454" t="s">
        <v>45</v>
      </c>
      <c r="C11" s="454" t="s">
        <v>66</v>
      </c>
      <c r="D11" s="457" t="s">
        <v>54</v>
      </c>
      <c r="E11" s="458"/>
      <c r="F11" s="458"/>
      <c r="G11" s="458"/>
      <c r="H11" s="454" t="s">
        <v>55</v>
      </c>
      <c r="I11" s="454"/>
      <c r="J11" s="454"/>
      <c r="K11" s="454"/>
      <c r="L11" s="454"/>
      <c r="M11" s="454"/>
      <c r="N11" s="454" t="s">
        <v>56</v>
      </c>
      <c r="O11" s="454"/>
      <c r="P11" s="454"/>
      <c r="Q11" s="454"/>
    </row>
    <row r="12" spans="1:17">
      <c r="A12" s="456"/>
      <c r="B12" s="454"/>
      <c r="C12" s="454"/>
      <c r="D12" s="458"/>
      <c r="E12" s="458"/>
      <c r="F12" s="458"/>
      <c r="G12" s="458"/>
      <c r="H12" s="454" t="s">
        <v>64</v>
      </c>
      <c r="I12" s="454"/>
      <c r="J12" s="454"/>
      <c r="K12" s="454" t="s">
        <v>65</v>
      </c>
      <c r="L12" s="454"/>
      <c r="M12" s="454"/>
      <c r="N12" s="454"/>
      <c r="O12" s="454"/>
      <c r="P12" s="454"/>
      <c r="Q12" s="454"/>
    </row>
    <row r="13" spans="1:17">
      <c r="A13" s="456"/>
      <c r="B13" s="454"/>
      <c r="C13" s="454"/>
      <c r="D13" s="454" t="s">
        <v>57</v>
      </c>
      <c r="E13" s="454" t="s">
        <v>58</v>
      </c>
      <c r="F13" s="454" t="s">
        <v>59</v>
      </c>
      <c r="G13" s="454" t="s">
        <v>60</v>
      </c>
      <c r="H13" s="454" t="s">
        <v>62</v>
      </c>
      <c r="I13" s="454" t="s">
        <v>63</v>
      </c>
      <c r="J13" s="454" t="s">
        <v>61</v>
      </c>
      <c r="K13" s="454" t="s">
        <v>62</v>
      </c>
      <c r="L13" s="454" t="s">
        <v>63</v>
      </c>
      <c r="M13" s="454" t="s">
        <v>61</v>
      </c>
      <c r="N13" s="454" t="s">
        <v>57</v>
      </c>
      <c r="O13" s="454" t="s">
        <v>58</v>
      </c>
      <c r="P13" s="454" t="s">
        <v>59</v>
      </c>
      <c r="Q13" s="454" t="s">
        <v>60</v>
      </c>
    </row>
    <row r="14" spans="1:17" ht="26.25" customHeight="1">
      <c r="A14" s="456"/>
      <c r="B14" s="454"/>
      <c r="C14" s="454"/>
      <c r="D14" s="454"/>
      <c r="E14" s="454"/>
      <c r="F14" s="454"/>
      <c r="G14" s="454"/>
      <c r="H14" s="454"/>
      <c r="I14" s="454"/>
      <c r="J14" s="454"/>
      <c r="K14" s="454"/>
      <c r="L14" s="454"/>
      <c r="M14" s="454"/>
      <c r="N14" s="454"/>
      <c r="O14" s="454"/>
      <c r="P14" s="454"/>
      <c r="Q14" s="454"/>
    </row>
    <row r="15" spans="1:17">
      <c r="A15" s="167">
        <v>1</v>
      </c>
      <c r="B15" s="168">
        <v>2</v>
      </c>
      <c r="C15" s="168">
        <v>3</v>
      </c>
      <c r="D15" s="168">
        <v>4</v>
      </c>
      <c r="E15" s="168">
        <v>5</v>
      </c>
      <c r="F15" s="168">
        <v>6</v>
      </c>
      <c r="G15" s="168">
        <v>7</v>
      </c>
      <c r="H15" s="168">
        <v>8</v>
      </c>
      <c r="I15" s="168">
        <v>9</v>
      </c>
      <c r="J15" s="168">
        <v>10</v>
      </c>
      <c r="K15" s="168">
        <v>11</v>
      </c>
      <c r="L15" s="168">
        <v>12</v>
      </c>
      <c r="M15" s="168">
        <v>13</v>
      </c>
      <c r="N15" s="168">
        <v>14</v>
      </c>
      <c r="O15" s="168">
        <v>15</v>
      </c>
      <c r="P15" s="168">
        <v>16</v>
      </c>
      <c r="Q15" s="168">
        <v>17</v>
      </c>
    </row>
    <row r="16" spans="1:17">
      <c r="A16" s="459" t="s">
        <v>101</v>
      </c>
      <c r="B16" s="459"/>
      <c r="C16" s="459"/>
      <c r="D16" s="459"/>
      <c r="E16" s="459"/>
      <c r="F16" s="459"/>
      <c r="G16" s="459"/>
      <c r="H16" s="459"/>
      <c r="I16" s="459"/>
      <c r="J16" s="459"/>
      <c r="K16" s="459"/>
      <c r="L16" s="459"/>
      <c r="M16" s="459"/>
      <c r="N16" s="459"/>
      <c r="O16" s="459"/>
      <c r="P16" s="459"/>
      <c r="Q16" s="459"/>
    </row>
    <row r="17" spans="1:17" s="290" customFormat="1">
      <c r="A17" s="117">
        <v>1</v>
      </c>
      <c r="B17" s="116" t="s">
        <v>477</v>
      </c>
      <c r="C17" s="117" t="s">
        <v>476</v>
      </c>
      <c r="D17" s="374">
        <v>6.2962859650410696E-5</v>
      </c>
      <c r="E17" s="117">
        <v>0.1032</v>
      </c>
      <c r="F17" s="117">
        <v>599.59199999999998</v>
      </c>
      <c r="G17" s="374">
        <v>4.6896346344506636E-5</v>
      </c>
      <c r="H17" s="117" t="s">
        <v>83</v>
      </c>
      <c r="I17" s="117" t="s">
        <v>83</v>
      </c>
      <c r="J17" s="117" t="s">
        <v>83</v>
      </c>
      <c r="K17" s="117">
        <v>5810</v>
      </c>
      <c r="L17" s="117">
        <v>0.12</v>
      </c>
      <c r="M17" s="117">
        <v>697.19999999999993</v>
      </c>
      <c r="N17" s="117" t="s">
        <v>83</v>
      </c>
      <c r="O17" s="117" t="s">
        <v>83</v>
      </c>
      <c r="P17" s="117" t="s">
        <v>83</v>
      </c>
      <c r="Q17" s="117" t="s">
        <v>83</v>
      </c>
    </row>
    <row r="18" spans="1:17">
      <c r="A18" s="117"/>
      <c r="B18" s="64"/>
      <c r="C18" s="251"/>
      <c r="D18" s="263"/>
      <c r="E18" s="27"/>
      <c r="F18" s="27"/>
      <c r="G18" s="27"/>
      <c r="H18" s="251"/>
      <c r="I18" s="251"/>
      <c r="J18" s="251"/>
      <c r="K18" s="264"/>
      <c r="L18" s="251"/>
      <c r="M18" s="239"/>
      <c r="N18" s="251"/>
      <c r="O18" s="117"/>
      <c r="P18" s="117"/>
      <c r="Q18" s="117"/>
    </row>
    <row r="19" spans="1:17">
      <c r="A19" s="117"/>
      <c r="B19" s="274"/>
      <c r="C19" s="275"/>
      <c r="D19" s="276"/>
      <c r="E19" s="277"/>
      <c r="F19" s="277"/>
      <c r="G19" s="277"/>
      <c r="H19" s="275"/>
      <c r="I19" s="275"/>
      <c r="J19" s="275"/>
      <c r="K19" s="278"/>
      <c r="L19" s="279"/>
      <c r="M19" s="280"/>
      <c r="N19" s="273"/>
      <c r="O19" s="272"/>
      <c r="P19" s="272"/>
      <c r="Q19" s="272"/>
    </row>
    <row r="20" spans="1:17">
      <c r="A20" s="117"/>
      <c r="B20" s="274"/>
      <c r="C20" s="275"/>
      <c r="D20" s="276"/>
      <c r="E20" s="277"/>
      <c r="F20" s="277"/>
      <c r="G20" s="277"/>
      <c r="H20" s="275"/>
      <c r="I20" s="275"/>
      <c r="J20" s="275"/>
      <c r="K20" s="278"/>
      <c r="L20" s="279"/>
      <c r="M20" s="280"/>
      <c r="N20" s="273"/>
      <c r="O20" s="272"/>
      <c r="P20" s="272"/>
      <c r="Q20" s="272"/>
    </row>
    <row r="21" spans="1:17">
      <c r="A21" s="117"/>
      <c r="B21" s="274"/>
      <c r="C21" s="275"/>
      <c r="D21" s="276"/>
      <c r="E21" s="277"/>
      <c r="F21" s="277"/>
      <c r="G21" s="277"/>
      <c r="H21" s="275"/>
      <c r="I21" s="275"/>
      <c r="J21" s="275"/>
      <c r="K21" s="278"/>
      <c r="L21" s="279"/>
      <c r="M21" s="280"/>
      <c r="N21" s="273"/>
      <c r="O21" s="272"/>
      <c r="P21" s="272"/>
      <c r="Q21" s="272"/>
    </row>
    <row r="22" spans="1:17">
      <c r="A22" s="117"/>
      <c r="B22" s="274"/>
      <c r="C22" s="275"/>
      <c r="D22" s="276"/>
      <c r="E22" s="277"/>
      <c r="F22" s="277"/>
      <c r="G22" s="277"/>
      <c r="H22" s="275"/>
      <c r="I22" s="275"/>
      <c r="J22" s="275"/>
      <c r="K22" s="278"/>
      <c r="L22" s="279"/>
      <c r="M22" s="280"/>
      <c r="N22" s="273"/>
      <c r="O22" s="273"/>
      <c r="P22" s="273"/>
      <c r="Q22" s="273"/>
    </row>
    <row r="23" spans="1:17">
      <c r="A23" s="117"/>
      <c r="B23" s="274"/>
      <c r="C23" s="275"/>
      <c r="D23" s="276"/>
      <c r="E23" s="277"/>
      <c r="F23" s="277"/>
      <c r="G23" s="277"/>
      <c r="H23" s="275"/>
      <c r="I23" s="275"/>
      <c r="J23" s="275"/>
      <c r="K23" s="278"/>
      <c r="L23" s="279"/>
      <c r="M23" s="280"/>
      <c r="N23" s="273"/>
      <c r="O23" s="273"/>
      <c r="P23" s="273"/>
      <c r="Q23" s="273"/>
    </row>
    <row r="24" spans="1:17">
      <c r="A24" s="117"/>
      <c r="B24" s="274"/>
      <c r="C24" s="275"/>
      <c r="D24" s="276"/>
      <c r="E24" s="277"/>
      <c r="F24" s="277"/>
      <c r="G24" s="277"/>
      <c r="H24" s="275"/>
      <c r="I24" s="275"/>
      <c r="J24" s="275"/>
      <c r="K24" s="278"/>
      <c r="L24" s="279"/>
      <c r="M24" s="280"/>
      <c r="N24" s="273"/>
      <c r="O24" s="273"/>
      <c r="P24" s="273"/>
      <c r="Q24" s="273"/>
    </row>
    <row r="25" spans="1:17">
      <c r="A25" s="3"/>
      <c r="B25" s="72"/>
      <c r="C25" s="72"/>
      <c r="D25" s="71"/>
      <c r="E25" s="71"/>
      <c r="F25" s="71"/>
      <c r="G25" s="71"/>
      <c r="H25" s="34"/>
      <c r="I25" s="26"/>
      <c r="J25" s="25"/>
      <c r="K25" s="34"/>
      <c r="L25" s="34"/>
      <c r="M25" s="284">
        <f>SUM(M17:M24)</f>
        <v>697.19999999999993</v>
      </c>
      <c r="N25" s="68"/>
      <c r="O25" s="25"/>
      <c r="P25" s="25"/>
      <c r="Q25" s="69"/>
    </row>
    <row r="26" spans="1:17">
      <c r="A26" s="460" t="s">
        <v>112</v>
      </c>
      <c r="B26" s="461"/>
      <c r="C26" s="461"/>
      <c r="D26" s="461"/>
      <c r="E26" s="461"/>
      <c r="F26" s="461"/>
      <c r="G26" s="461"/>
      <c r="H26" s="461"/>
      <c r="I26" s="461"/>
      <c r="J26" s="461"/>
      <c r="K26" s="461"/>
      <c r="L26" s="461"/>
      <c r="M26" s="461"/>
      <c r="N26" s="461"/>
      <c r="O26" s="461"/>
      <c r="P26" s="461"/>
      <c r="Q26" s="462"/>
    </row>
    <row r="27" spans="1:17">
      <c r="A27" s="117" t="s">
        <v>83</v>
      </c>
      <c r="B27" s="117" t="s">
        <v>83</v>
      </c>
      <c r="C27" s="117" t="s">
        <v>83</v>
      </c>
      <c r="D27" s="117" t="s">
        <v>83</v>
      </c>
      <c r="E27" s="117" t="s">
        <v>83</v>
      </c>
      <c r="F27" s="117" t="s">
        <v>83</v>
      </c>
      <c r="G27" s="117" t="s">
        <v>83</v>
      </c>
      <c r="H27" s="117" t="s">
        <v>83</v>
      </c>
      <c r="I27" s="117" t="s">
        <v>83</v>
      </c>
      <c r="J27" s="117" t="s">
        <v>83</v>
      </c>
      <c r="K27" s="117" t="s">
        <v>83</v>
      </c>
      <c r="L27" s="117" t="s">
        <v>83</v>
      </c>
      <c r="M27" s="117" t="s">
        <v>83</v>
      </c>
      <c r="N27" s="117" t="s">
        <v>83</v>
      </c>
      <c r="O27" s="117" t="s">
        <v>83</v>
      </c>
      <c r="P27" s="117" t="s">
        <v>83</v>
      </c>
      <c r="Q27" s="117" t="s">
        <v>83</v>
      </c>
    </row>
    <row r="28" spans="1:17">
      <c r="A28" s="117"/>
      <c r="B28" s="259"/>
      <c r="C28" s="258"/>
      <c r="D28" s="260"/>
      <c r="E28" s="258"/>
      <c r="F28" s="261"/>
      <c r="G28" s="261"/>
      <c r="H28" s="258"/>
      <c r="I28" s="258"/>
      <c r="J28" s="258"/>
      <c r="K28" s="262"/>
      <c r="L28" s="260"/>
      <c r="M28" s="266"/>
      <c r="N28" s="117"/>
      <c r="O28" s="117"/>
      <c r="P28" s="117"/>
      <c r="Q28" s="117"/>
    </row>
    <row r="29" spans="1:17">
      <c r="A29" s="117"/>
      <c r="B29" s="64"/>
      <c r="C29" s="251"/>
      <c r="D29" s="263"/>
      <c r="E29" s="251"/>
      <c r="F29" s="27"/>
      <c r="G29" s="27"/>
      <c r="H29" s="251"/>
      <c r="I29" s="251"/>
      <c r="J29" s="251"/>
      <c r="K29" s="264"/>
      <c r="L29" s="263"/>
      <c r="M29" s="239"/>
      <c r="N29" s="117"/>
      <c r="O29" s="117"/>
      <c r="P29" s="117"/>
      <c r="Q29" s="117"/>
    </row>
    <row r="30" spans="1:17">
      <c r="A30" s="3"/>
      <c r="B30" s="72"/>
      <c r="C30" s="72"/>
      <c r="D30" s="71"/>
      <c r="E30" s="71"/>
      <c r="F30" s="71"/>
      <c r="G30" s="71"/>
      <c r="H30" s="34"/>
      <c r="I30" s="26"/>
      <c r="J30" s="25"/>
      <c r="K30" s="34"/>
      <c r="L30" s="34"/>
      <c r="M30" s="283">
        <f>SUM(M27:M29)</f>
        <v>0</v>
      </c>
      <c r="N30" s="68"/>
      <c r="O30" s="25"/>
      <c r="P30" s="25"/>
      <c r="Q30" s="69"/>
    </row>
    <row r="31" spans="1:17">
      <c r="A31" s="460" t="s">
        <v>175</v>
      </c>
      <c r="B31" s="461"/>
      <c r="C31" s="461"/>
      <c r="D31" s="461"/>
      <c r="E31" s="461"/>
      <c r="F31" s="461"/>
      <c r="G31" s="461"/>
      <c r="H31" s="461"/>
      <c r="I31" s="461"/>
      <c r="J31" s="461"/>
      <c r="K31" s="461"/>
      <c r="L31" s="461"/>
      <c r="M31" s="461"/>
      <c r="N31" s="461"/>
      <c r="O31" s="461"/>
      <c r="P31" s="461"/>
      <c r="Q31" s="462"/>
    </row>
    <row r="32" spans="1:17">
      <c r="A32" s="117" t="s">
        <v>83</v>
      </c>
      <c r="B32" s="117" t="s">
        <v>83</v>
      </c>
      <c r="C32" s="117" t="s">
        <v>83</v>
      </c>
      <c r="D32" s="117" t="s">
        <v>83</v>
      </c>
      <c r="E32" s="117" t="s">
        <v>83</v>
      </c>
      <c r="F32" s="117" t="s">
        <v>83</v>
      </c>
      <c r="G32" s="117" t="s">
        <v>83</v>
      </c>
      <c r="H32" s="117" t="s">
        <v>83</v>
      </c>
      <c r="I32" s="117" t="s">
        <v>83</v>
      </c>
      <c r="J32" s="117" t="s">
        <v>83</v>
      </c>
      <c r="K32" s="117" t="s">
        <v>83</v>
      </c>
      <c r="L32" s="117" t="s">
        <v>83</v>
      </c>
      <c r="M32" s="117" t="s">
        <v>83</v>
      </c>
      <c r="N32" s="117" t="s">
        <v>83</v>
      </c>
      <c r="O32" s="117" t="s">
        <v>83</v>
      </c>
      <c r="P32" s="117" t="s">
        <v>83</v>
      </c>
      <c r="Q32" s="117" t="s">
        <v>83</v>
      </c>
    </row>
    <row r="33" spans="1:17">
      <c r="A33" s="3"/>
      <c r="B33" s="72"/>
      <c r="C33" s="72"/>
      <c r="D33" s="71"/>
      <c r="E33" s="71"/>
      <c r="F33" s="71"/>
      <c r="G33" s="71"/>
      <c r="H33" s="34"/>
      <c r="I33" s="26"/>
      <c r="J33" s="25"/>
      <c r="K33" s="34"/>
      <c r="L33" s="34"/>
      <c r="M33" s="34"/>
      <c r="N33" s="68"/>
      <c r="O33" s="25"/>
      <c r="P33" s="25"/>
      <c r="Q33" s="69"/>
    </row>
    <row r="34" spans="1:17">
      <c r="A34" s="460" t="s">
        <v>176</v>
      </c>
      <c r="B34" s="461"/>
      <c r="C34" s="461"/>
      <c r="D34" s="461"/>
      <c r="E34" s="461"/>
      <c r="F34" s="461"/>
      <c r="G34" s="461"/>
      <c r="H34" s="461"/>
      <c r="I34" s="461"/>
      <c r="J34" s="461"/>
      <c r="K34" s="461"/>
      <c r="L34" s="461"/>
      <c r="M34" s="461"/>
      <c r="N34" s="461"/>
      <c r="O34" s="461"/>
      <c r="P34" s="461"/>
      <c r="Q34" s="462"/>
    </row>
    <row r="35" spans="1:17">
      <c r="A35" s="117" t="s">
        <v>83</v>
      </c>
      <c r="B35" s="117" t="s">
        <v>83</v>
      </c>
      <c r="C35" s="117" t="s">
        <v>83</v>
      </c>
      <c r="D35" s="117" t="s">
        <v>83</v>
      </c>
      <c r="E35" s="117" t="s">
        <v>83</v>
      </c>
      <c r="F35" s="117" t="s">
        <v>83</v>
      </c>
      <c r="G35" s="117" t="s">
        <v>83</v>
      </c>
      <c r="H35" s="117" t="s">
        <v>83</v>
      </c>
      <c r="I35" s="117" t="s">
        <v>83</v>
      </c>
      <c r="J35" s="117" t="s">
        <v>83</v>
      </c>
      <c r="K35" s="117" t="s">
        <v>83</v>
      </c>
      <c r="L35" s="117" t="s">
        <v>83</v>
      </c>
      <c r="M35" s="117" t="s">
        <v>83</v>
      </c>
      <c r="N35" s="117" t="s">
        <v>83</v>
      </c>
      <c r="O35" s="117" t="s">
        <v>83</v>
      </c>
      <c r="P35" s="117" t="s">
        <v>83</v>
      </c>
      <c r="Q35" s="117" t="s">
        <v>83</v>
      </c>
    </row>
    <row r="36" spans="1:17">
      <c r="A36" s="3"/>
      <c r="B36" s="72"/>
      <c r="C36" s="72"/>
      <c r="D36" s="71"/>
      <c r="E36" s="71"/>
      <c r="F36" s="71"/>
      <c r="G36" s="71"/>
      <c r="H36" s="34"/>
      <c r="I36" s="26"/>
      <c r="J36" s="25"/>
      <c r="K36" s="34"/>
      <c r="L36" s="34"/>
      <c r="M36" s="34"/>
      <c r="N36" s="68"/>
      <c r="O36" s="25"/>
      <c r="P36" s="25"/>
      <c r="Q36" s="69"/>
    </row>
    <row r="38" spans="1:17">
      <c r="A38" s="465" t="s">
        <v>174</v>
      </c>
      <c r="B38" s="468" t="s">
        <v>177</v>
      </c>
      <c r="C38" s="469"/>
      <c r="D38" s="469"/>
      <c r="E38" s="469"/>
      <c r="F38" s="470"/>
      <c r="G38" s="474" t="s">
        <v>181</v>
      </c>
      <c r="H38" s="475"/>
      <c r="I38" s="475"/>
      <c r="J38" s="475"/>
      <c r="K38" s="475"/>
      <c r="L38" s="476"/>
      <c r="M38" s="482" t="s">
        <v>184</v>
      </c>
      <c r="N38" s="483"/>
      <c r="O38" s="483"/>
      <c r="P38" s="484"/>
    </row>
    <row r="39" spans="1:17">
      <c r="A39" s="466"/>
      <c r="B39" s="471"/>
      <c r="C39" s="472"/>
      <c r="D39" s="472"/>
      <c r="E39" s="472"/>
      <c r="F39" s="473"/>
      <c r="G39" s="474" t="s">
        <v>182</v>
      </c>
      <c r="H39" s="475"/>
      <c r="I39" s="476"/>
      <c r="J39" s="477" t="s">
        <v>183</v>
      </c>
      <c r="K39" s="478"/>
      <c r="L39" s="479"/>
      <c r="M39" s="485"/>
      <c r="N39" s="486"/>
      <c r="O39" s="486"/>
      <c r="P39" s="487"/>
    </row>
    <row r="40" spans="1:17" ht="12.75" customHeight="1">
      <c r="A40" s="466"/>
      <c r="B40" s="463" t="s">
        <v>178</v>
      </c>
      <c r="C40" s="463" t="s">
        <v>145</v>
      </c>
      <c r="D40" s="463" t="s">
        <v>146</v>
      </c>
      <c r="E40" s="463" t="s">
        <v>179</v>
      </c>
      <c r="F40" s="463" t="s">
        <v>180</v>
      </c>
      <c r="G40" s="463" t="s">
        <v>231</v>
      </c>
      <c r="H40" s="480" t="s">
        <v>146</v>
      </c>
      <c r="I40" s="463" t="s">
        <v>179</v>
      </c>
      <c r="J40" s="463" t="s">
        <v>145</v>
      </c>
      <c r="K40" s="480" t="s">
        <v>146</v>
      </c>
      <c r="L40" s="463" t="s">
        <v>179</v>
      </c>
      <c r="M40" s="480" t="s">
        <v>145</v>
      </c>
      <c r="N40" s="488" t="s">
        <v>185</v>
      </c>
      <c r="O40" s="480" t="s">
        <v>179</v>
      </c>
      <c r="P40" s="463" t="s">
        <v>180</v>
      </c>
    </row>
    <row r="41" spans="1:17">
      <c r="A41" s="467"/>
      <c r="B41" s="464"/>
      <c r="C41" s="464"/>
      <c r="D41" s="464"/>
      <c r="E41" s="464"/>
      <c r="F41" s="464"/>
      <c r="G41" s="464"/>
      <c r="H41" s="481"/>
      <c r="I41" s="464"/>
      <c r="J41" s="464"/>
      <c r="K41" s="481"/>
      <c r="L41" s="464"/>
      <c r="M41" s="481"/>
      <c r="N41" s="489"/>
      <c r="O41" s="481"/>
      <c r="P41" s="464"/>
    </row>
    <row r="42" spans="1:17">
      <c r="A42" s="491" t="s">
        <v>137</v>
      </c>
      <c r="B42" s="492"/>
      <c r="C42" s="492"/>
      <c r="D42" s="492"/>
      <c r="E42" s="492"/>
      <c r="F42" s="492"/>
      <c r="G42" s="492"/>
      <c r="H42" s="492"/>
      <c r="I42" s="492"/>
      <c r="J42" s="492"/>
      <c r="K42" s="492"/>
      <c r="L42" s="492"/>
      <c r="M42" s="492"/>
      <c r="N42" s="492"/>
      <c r="O42" s="492"/>
      <c r="P42" s="493"/>
    </row>
    <row r="43" spans="1:17">
      <c r="A43" s="117" t="s">
        <v>83</v>
      </c>
      <c r="B43" s="117" t="s">
        <v>83</v>
      </c>
      <c r="C43" s="117" t="s">
        <v>83</v>
      </c>
      <c r="D43" s="117" t="s">
        <v>83</v>
      </c>
      <c r="E43" s="117" t="s">
        <v>83</v>
      </c>
      <c r="F43" s="117" t="s">
        <v>83</v>
      </c>
      <c r="G43" s="117" t="s">
        <v>83</v>
      </c>
      <c r="H43" s="117" t="s">
        <v>83</v>
      </c>
      <c r="I43" s="117" t="s">
        <v>83</v>
      </c>
      <c r="J43" s="117" t="s">
        <v>83</v>
      </c>
      <c r="K43" s="117" t="s">
        <v>83</v>
      </c>
      <c r="L43" s="117" t="s">
        <v>83</v>
      </c>
      <c r="M43" s="117" t="s">
        <v>83</v>
      </c>
      <c r="N43" s="117" t="s">
        <v>83</v>
      </c>
      <c r="O43" s="117" t="s">
        <v>83</v>
      </c>
      <c r="P43" s="117" t="s">
        <v>83</v>
      </c>
    </row>
    <row r="44" spans="1:17">
      <c r="A44" s="3"/>
      <c r="B44" s="72"/>
      <c r="C44" s="72"/>
      <c r="D44" s="71"/>
      <c r="E44" s="71"/>
      <c r="F44" s="71"/>
      <c r="G44" s="71"/>
      <c r="H44" s="34"/>
      <c r="I44" s="26"/>
      <c r="J44" s="25"/>
      <c r="K44" s="34"/>
      <c r="L44" s="34"/>
      <c r="M44" s="34"/>
      <c r="N44" s="66"/>
      <c r="O44" s="66"/>
      <c r="P44" s="66"/>
    </row>
    <row r="46" spans="1:17" ht="12.75" customHeight="1">
      <c r="A46" s="465" t="s">
        <v>174</v>
      </c>
      <c r="B46" s="468" t="s">
        <v>177</v>
      </c>
      <c r="C46" s="469"/>
      <c r="D46" s="470"/>
      <c r="E46" s="474" t="s">
        <v>181</v>
      </c>
      <c r="F46" s="475"/>
      <c r="G46" s="475"/>
      <c r="H46" s="475"/>
      <c r="I46" s="475"/>
      <c r="J46" s="475"/>
      <c r="K46" s="490" t="s">
        <v>184</v>
      </c>
      <c r="L46" s="490"/>
      <c r="M46" s="490"/>
      <c r="N46" s="44"/>
      <c r="O46" s="44"/>
      <c r="P46" s="44"/>
    </row>
    <row r="47" spans="1:17">
      <c r="A47" s="466"/>
      <c r="B47" s="471"/>
      <c r="C47" s="472"/>
      <c r="D47" s="473"/>
      <c r="E47" s="474" t="s">
        <v>161</v>
      </c>
      <c r="F47" s="475"/>
      <c r="G47" s="475"/>
      <c r="H47" s="478" t="s">
        <v>191</v>
      </c>
      <c r="I47" s="478"/>
      <c r="J47" s="478"/>
      <c r="K47" s="490"/>
      <c r="L47" s="490"/>
      <c r="M47" s="490"/>
      <c r="N47" s="44"/>
      <c r="O47" s="44"/>
      <c r="P47" s="44"/>
    </row>
    <row r="48" spans="1:17" ht="12.75" customHeight="1">
      <c r="A48" s="466"/>
      <c r="B48" s="463" t="s">
        <v>187</v>
      </c>
      <c r="C48" s="463" t="s">
        <v>188</v>
      </c>
      <c r="D48" s="463" t="s">
        <v>189</v>
      </c>
      <c r="E48" s="463" t="s">
        <v>187</v>
      </c>
      <c r="F48" s="463" t="s">
        <v>190</v>
      </c>
      <c r="G48" s="463" t="s">
        <v>180</v>
      </c>
      <c r="H48" s="480" t="s">
        <v>187</v>
      </c>
      <c r="I48" s="463" t="s">
        <v>190</v>
      </c>
      <c r="J48" s="463" t="s">
        <v>180</v>
      </c>
      <c r="K48" s="480" t="s">
        <v>187</v>
      </c>
      <c r="L48" s="463" t="s">
        <v>188</v>
      </c>
      <c r="M48" s="463" t="s">
        <v>180</v>
      </c>
      <c r="N48" s="44"/>
      <c r="O48" s="44"/>
      <c r="P48" s="44"/>
    </row>
    <row r="49" spans="1:48">
      <c r="A49" s="467"/>
      <c r="B49" s="464"/>
      <c r="C49" s="464"/>
      <c r="D49" s="464"/>
      <c r="E49" s="464"/>
      <c r="F49" s="464"/>
      <c r="G49" s="464"/>
      <c r="H49" s="481"/>
      <c r="I49" s="464"/>
      <c r="J49" s="464"/>
      <c r="K49" s="481"/>
      <c r="L49" s="464"/>
      <c r="M49" s="464"/>
      <c r="N49" s="44"/>
      <c r="O49" s="44"/>
      <c r="P49" s="44"/>
    </row>
    <row r="50" spans="1:48">
      <c r="A50" s="117">
        <v>1</v>
      </c>
      <c r="B50" s="117">
        <v>2</v>
      </c>
      <c r="C50" s="117">
        <v>3</v>
      </c>
      <c r="D50" s="117">
        <v>4</v>
      </c>
      <c r="E50" s="117">
        <v>5</v>
      </c>
      <c r="F50" s="117">
        <v>6</v>
      </c>
      <c r="G50" s="117">
        <v>7</v>
      </c>
      <c r="H50" s="117">
        <v>8</v>
      </c>
      <c r="I50" s="117">
        <v>9</v>
      </c>
      <c r="J50" s="117">
        <v>10</v>
      </c>
      <c r="K50" s="117">
        <v>11</v>
      </c>
      <c r="L50" s="117">
        <v>12</v>
      </c>
      <c r="M50" s="117">
        <v>13</v>
      </c>
      <c r="N50" s="44"/>
      <c r="O50" s="44"/>
      <c r="P50" s="44"/>
    </row>
    <row r="51" spans="1:48">
      <c r="A51" s="491" t="s">
        <v>186</v>
      </c>
      <c r="B51" s="492"/>
      <c r="C51" s="492"/>
      <c r="D51" s="492"/>
      <c r="E51" s="492"/>
      <c r="F51" s="492"/>
      <c r="G51" s="492"/>
      <c r="H51" s="492"/>
      <c r="I51" s="492"/>
      <c r="J51" s="492"/>
      <c r="K51" s="492"/>
      <c r="L51" s="492"/>
      <c r="M51" s="493"/>
      <c r="N51" s="44"/>
      <c r="O51" s="44"/>
      <c r="P51" s="44"/>
    </row>
    <row r="52" spans="1:48">
      <c r="A52" s="117" t="s">
        <v>83</v>
      </c>
      <c r="B52" s="117" t="s">
        <v>83</v>
      </c>
      <c r="C52" s="117" t="s">
        <v>83</v>
      </c>
      <c r="D52" s="117" t="s">
        <v>83</v>
      </c>
      <c r="E52" s="117" t="s">
        <v>83</v>
      </c>
      <c r="F52" s="117" t="s">
        <v>83</v>
      </c>
      <c r="G52" s="117" t="s">
        <v>83</v>
      </c>
      <c r="H52" s="117" t="s">
        <v>83</v>
      </c>
      <c r="I52" s="117" t="s">
        <v>83</v>
      </c>
      <c r="J52" s="117" t="s">
        <v>83</v>
      </c>
      <c r="K52" s="117" t="s">
        <v>83</v>
      </c>
      <c r="L52" s="117" t="s">
        <v>83</v>
      </c>
      <c r="M52" s="117" t="s">
        <v>83</v>
      </c>
      <c r="N52" s="44"/>
      <c r="O52" s="44"/>
      <c r="P52" s="44"/>
    </row>
    <row r="53" spans="1:48">
      <c r="A53" s="117"/>
      <c r="B53" s="72"/>
      <c r="C53" s="72"/>
      <c r="D53" s="71"/>
      <c r="E53" s="71"/>
      <c r="F53" s="71"/>
      <c r="G53" s="71"/>
      <c r="H53" s="34"/>
      <c r="I53" s="26"/>
      <c r="J53" s="25"/>
      <c r="K53" s="34"/>
      <c r="L53" s="34"/>
      <c r="M53" s="34"/>
    </row>
    <row r="54" spans="1:48" s="44" customFormat="1">
      <c r="K54" s="2"/>
      <c r="L54" s="2"/>
      <c r="M54" s="2"/>
      <c r="Q54" s="2"/>
    </row>
    <row r="55" spans="1:48" s="44" customFormat="1">
      <c r="A55" s="281"/>
      <c r="B55" s="281"/>
      <c r="K55" s="2"/>
      <c r="L55" s="2"/>
      <c r="M55" s="2"/>
      <c r="Q55" s="2"/>
    </row>
    <row r="56" spans="1:48" s="44" customFormat="1">
      <c r="K56" s="2"/>
      <c r="L56" s="2"/>
      <c r="M56" s="2"/>
      <c r="Q56" s="2"/>
    </row>
    <row r="57" spans="1:48" s="44" customFormat="1">
      <c r="K57" s="2"/>
      <c r="L57" s="2"/>
      <c r="M57" s="2"/>
      <c r="Q57" s="2"/>
    </row>
    <row r="58" spans="1:48" s="44" customFormat="1">
      <c r="A58" s="45" t="str">
        <f>' Prilog 1'!A38</f>
        <v>Datum izvještaja: 30.06.2024</v>
      </c>
      <c r="B58" s="45"/>
      <c r="C58" s="91"/>
      <c r="D58" s="2"/>
      <c r="E58" s="2"/>
      <c r="F58" s="2"/>
      <c r="G58" s="2"/>
      <c r="H58" s="2"/>
      <c r="I58" s="18"/>
      <c r="J58" s="169"/>
      <c r="K58" s="169"/>
      <c r="L58" s="170"/>
      <c r="M58" s="45"/>
      <c r="N58" s="45"/>
    </row>
    <row r="59" spans="1:48" s="30" customFormat="1">
      <c r="A59" s="127" t="s">
        <v>228</v>
      </c>
      <c r="B59"/>
      <c r="C59" s="82"/>
      <c r="D59" s="91"/>
      <c r="E59" s="91"/>
      <c r="F59" s="91"/>
      <c r="G59" s="91"/>
      <c r="H59" s="91"/>
      <c r="I59" s="91"/>
      <c r="J59" s="91"/>
      <c r="K59" s="82"/>
      <c r="L59" s="107" t="s">
        <v>173</v>
      </c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75"/>
    </row>
    <row r="60" spans="1:48" s="30" customFormat="1">
      <c r="A60"/>
      <c r="B60"/>
      <c r="C60" s="82"/>
      <c r="D60" s="91"/>
      <c r="E60" s="91"/>
      <c r="F60" s="91"/>
      <c r="G60" s="91"/>
      <c r="H60" s="91"/>
      <c r="I60" s="91"/>
      <c r="J60" s="91"/>
      <c r="K60" s="82"/>
      <c r="L60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75"/>
    </row>
    <row r="61" spans="1:48" s="30" customFormat="1">
      <c r="A61" s="107" t="str">
        <f>' Prilog 1'!A41</f>
        <v>Amra Mehanovic  dipl. oec</v>
      </c>
      <c r="B61"/>
      <c r="C61" s="82"/>
      <c r="D61" s="91"/>
      <c r="E61" s="91"/>
      <c r="F61" s="91"/>
      <c r="G61" s="91"/>
      <c r="H61" s="91"/>
      <c r="I61" s="91"/>
      <c r="J61" s="91"/>
      <c r="K61" s="82"/>
      <c r="L61" s="107" t="s">
        <v>375</v>
      </c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75"/>
    </row>
    <row r="62" spans="1:48" s="107" customFormat="1">
      <c r="C62" s="222"/>
      <c r="J62" s="222"/>
      <c r="K62" s="222"/>
    </row>
  </sheetData>
  <mergeCells count="68">
    <mergeCell ref="K46:M47"/>
    <mergeCell ref="A42:P42"/>
    <mergeCell ref="A51:M51"/>
    <mergeCell ref="K48:K49"/>
    <mergeCell ref="L48:L49"/>
    <mergeCell ref="M48:M49"/>
    <mergeCell ref="A46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B46:D47"/>
    <mergeCell ref="E47:G47"/>
    <mergeCell ref="H47:J47"/>
    <mergeCell ref="I40:I41"/>
    <mergeCell ref="J40:J41"/>
    <mergeCell ref="E46:J46"/>
    <mergeCell ref="K40:K41"/>
    <mergeCell ref="L40:L41"/>
    <mergeCell ref="M38:P39"/>
    <mergeCell ref="M40:M41"/>
    <mergeCell ref="N40:N41"/>
    <mergeCell ref="O40:O41"/>
    <mergeCell ref="P40:P41"/>
    <mergeCell ref="A16:Q16"/>
    <mergeCell ref="A26:Q26"/>
    <mergeCell ref="A31:Q31"/>
    <mergeCell ref="A34:Q34"/>
    <mergeCell ref="B40:B41"/>
    <mergeCell ref="C40:C41"/>
    <mergeCell ref="D40:D41"/>
    <mergeCell ref="E40:E41"/>
    <mergeCell ref="F40:F41"/>
    <mergeCell ref="A38:A41"/>
    <mergeCell ref="B38:F39"/>
    <mergeCell ref="G38:L38"/>
    <mergeCell ref="G39:I39"/>
    <mergeCell ref="J39:L39"/>
    <mergeCell ref="G40:G41"/>
    <mergeCell ref="H40:H41"/>
    <mergeCell ref="B8:Q9"/>
    <mergeCell ref="A11:A14"/>
    <mergeCell ref="D13:D14"/>
    <mergeCell ref="B11:B14"/>
    <mergeCell ref="Q13:Q14"/>
    <mergeCell ref="N13:N14"/>
    <mergeCell ref="N11:Q12"/>
    <mergeCell ref="D11:G12"/>
    <mergeCell ref="G13:G14"/>
    <mergeCell ref="K12:M12"/>
    <mergeCell ref="C11:C14"/>
    <mergeCell ref="H11:M11"/>
    <mergeCell ref="O13:O14"/>
    <mergeCell ref="E13:E14"/>
    <mergeCell ref="H13:H14"/>
    <mergeCell ref="M13:M14"/>
    <mergeCell ref="F13:F14"/>
    <mergeCell ref="K13:K14"/>
    <mergeCell ref="H12:J12"/>
    <mergeCell ref="P13:P14"/>
    <mergeCell ref="I13:I14"/>
    <mergeCell ref="J13:J14"/>
    <mergeCell ref="L13:L14"/>
  </mergeCells>
  <phoneticPr fontId="11" type="noConversion"/>
  <pageMargins left="0.19685039370078741" right="0.19685039370078741" top="0.39370078740157483" bottom="0.39370078740157483" header="0.51181102362204722" footer="0.51181102362204722"/>
  <pageSetup scale="5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46"/>
  <sheetViews>
    <sheetView workbookViewId="0">
      <selection activeCell="J17" sqref="J17:M17"/>
    </sheetView>
  </sheetViews>
  <sheetFormatPr defaultRowHeight="12.75"/>
  <cols>
    <col min="1" max="1" width="5" customWidth="1"/>
    <col min="6" max="6" width="31.42578125" bestFit="1" customWidth="1"/>
    <col min="7" max="7" width="10.85546875" customWidth="1"/>
    <col min="8" max="8" width="59.7109375" bestFit="1" customWidth="1"/>
    <col min="9" max="9" width="16.42578125" customWidth="1"/>
    <col min="10" max="10" width="14.5703125" customWidth="1"/>
    <col min="11" max="11" width="15.28515625" customWidth="1"/>
    <col min="12" max="12" width="14.42578125" customWidth="1"/>
    <col min="13" max="13" width="14.7109375" customWidth="1"/>
  </cols>
  <sheetData>
    <row r="1" spans="1:14">
      <c r="B1" t="s">
        <v>24</v>
      </c>
      <c r="E1" s="134"/>
      <c r="F1" s="309"/>
      <c r="H1" s="316" t="s">
        <v>88</v>
      </c>
    </row>
    <row r="2" spans="1:14">
      <c r="B2" t="s">
        <v>25</v>
      </c>
      <c r="F2" s="309"/>
      <c r="H2" s="310" t="s">
        <v>84</v>
      </c>
    </row>
    <row r="3" spans="1:14">
      <c r="B3" t="s">
        <v>26</v>
      </c>
      <c r="F3" s="309"/>
      <c r="H3" s="316" t="s">
        <v>89</v>
      </c>
    </row>
    <row r="4" spans="1:14">
      <c r="B4" t="s">
        <v>27</v>
      </c>
      <c r="F4" s="315"/>
      <c r="H4" s="156"/>
    </row>
    <row r="5" spans="1:14">
      <c r="B5" t="s">
        <v>28</v>
      </c>
      <c r="F5" s="309"/>
      <c r="H5" s="310" t="s">
        <v>90</v>
      </c>
    </row>
    <row r="6" spans="1:14">
      <c r="B6" t="s">
        <v>29</v>
      </c>
      <c r="F6" s="309"/>
      <c r="H6" s="310" t="s">
        <v>85</v>
      </c>
    </row>
    <row r="7" spans="1:14">
      <c r="A7" s="171"/>
      <c r="B7" s="171"/>
      <c r="C7" s="497"/>
      <c r="D7" s="497"/>
      <c r="E7" s="172"/>
      <c r="F7" s="173"/>
      <c r="G7" s="174"/>
      <c r="H7" s="173"/>
      <c r="I7" s="171"/>
      <c r="J7" s="171"/>
      <c r="K7" s="171"/>
      <c r="L7" s="171"/>
      <c r="M7" s="171"/>
    </row>
    <row r="8" spans="1:14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6" t="s">
        <v>265</v>
      </c>
    </row>
    <row r="9" spans="1:14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</row>
    <row r="10" spans="1:14">
      <c r="A10" s="171"/>
      <c r="B10" s="499" t="s">
        <v>474</v>
      </c>
      <c r="C10" s="499"/>
      <c r="D10" s="499"/>
      <c r="E10" s="499"/>
      <c r="F10" s="499"/>
      <c r="G10" s="499"/>
      <c r="H10" s="499"/>
      <c r="I10" s="499"/>
      <c r="J10" s="499"/>
      <c r="K10" s="499"/>
      <c r="L10" s="499"/>
      <c r="M10" s="499"/>
      <c r="N10" s="114"/>
    </row>
    <row r="11" spans="1:14">
      <c r="A11" s="171"/>
      <c r="B11" s="499"/>
      <c r="C11" s="499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114"/>
    </row>
    <row r="12" spans="1:14">
      <c r="A12" s="171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4">
      <c r="A13" s="171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  <row r="14" spans="1:14">
      <c r="A14" s="504"/>
      <c r="B14" s="503" t="s">
        <v>192</v>
      </c>
      <c r="C14" s="503"/>
      <c r="D14" s="503"/>
      <c r="E14" s="503"/>
      <c r="F14" s="454" t="s">
        <v>193</v>
      </c>
      <c r="G14" s="454" t="s">
        <v>194</v>
      </c>
      <c r="H14" s="454" t="s">
        <v>82</v>
      </c>
      <c r="I14" s="454" t="s">
        <v>195</v>
      </c>
      <c r="J14" s="454" t="s">
        <v>196</v>
      </c>
      <c r="K14" s="454" t="s">
        <v>197</v>
      </c>
      <c r="L14" s="454" t="s">
        <v>198</v>
      </c>
      <c r="M14" s="454" t="s">
        <v>199</v>
      </c>
    </row>
    <row r="15" spans="1:14">
      <c r="A15" s="504"/>
      <c r="B15" s="503"/>
      <c r="C15" s="503"/>
      <c r="D15" s="503"/>
      <c r="E15" s="503"/>
      <c r="F15" s="454"/>
      <c r="G15" s="454"/>
      <c r="H15" s="454"/>
      <c r="I15" s="454"/>
      <c r="J15" s="454"/>
      <c r="K15" s="454"/>
      <c r="L15" s="454"/>
      <c r="M15" s="454"/>
    </row>
    <row r="16" spans="1:14" ht="24" customHeight="1">
      <c r="A16" s="504"/>
      <c r="B16" s="503"/>
      <c r="C16" s="503"/>
      <c r="D16" s="503"/>
      <c r="E16" s="503"/>
      <c r="F16" s="454"/>
      <c r="G16" s="454"/>
      <c r="H16" s="454"/>
      <c r="I16" s="454"/>
      <c r="J16" s="454"/>
      <c r="K16" s="454"/>
      <c r="L16" s="454"/>
      <c r="M16" s="454"/>
    </row>
    <row r="17" spans="1:16">
      <c r="A17" s="171"/>
      <c r="B17" s="500">
        <v>45349</v>
      </c>
      <c r="C17" s="501"/>
      <c r="D17" s="501"/>
      <c r="E17" s="502"/>
      <c r="F17" s="352" t="s">
        <v>202</v>
      </c>
      <c r="G17" s="352" t="s">
        <v>476</v>
      </c>
      <c r="H17" s="255" t="s">
        <v>477</v>
      </c>
      <c r="I17" s="255" t="s">
        <v>213</v>
      </c>
      <c r="J17" s="353">
        <v>5810</v>
      </c>
      <c r="K17" s="254">
        <v>534.52</v>
      </c>
      <c r="L17" s="352">
        <v>697.2</v>
      </c>
      <c r="M17" s="254">
        <f>162.68</f>
        <v>162.68</v>
      </c>
      <c r="N17" s="253"/>
    </row>
    <row r="18" spans="1:16">
      <c r="A18" s="171"/>
      <c r="B18" s="500"/>
      <c r="C18" s="501"/>
      <c r="D18" s="501"/>
      <c r="E18" s="502"/>
      <c r="F18" s="255"/>
      <c r="G18" s="255"/>
      <c r="H18" s="255"/>
      <c r="I18" s="257"/>
      <c r="J18" s="371"/>
      <c r="K18" s="373"/>
      <c r="L18" s="373"/>
      <c r="M18" s="373"/>
    </row>
    <row r="19" spans="1:16">
      <c r="A19" s="171"/>
      <c r="B19" s="500"/>
      <c r="C19" s="501"/>
      <c r="D19" s="501"/>
      <c r="E19" s="502"/>
      <c r="F19" s="175"/>
      <c r="G19" s="255"/>
      <c r="H19" s="175"/>
      <c r="I19" s="257"/>
      <c r="J19" s="265"/>
      <c r="K19" s="256"/>
      <c r="L19" s="254"/>
      <c r="M19" s="271"/>
    </row>
    <row r="20" spans="1:16">
      <c r="A20" s="171"/>
      <c r="B20" s="500"/>
      <c r="C20" s="501"/>
      <c r="D20" s="501"/>
      <c r="E20" s="502"/>
      <c r="F20" s="175"/>
      <c r="G20" s="255"/>
      <c r="H20" s="175"/>
      <c r="I20" s="257"/>
      <c r="J20" s="265"/>
      <c r="K20" s="256"/>
      <c r="L20" s="254"/>
      <c r="M20" s="271"/>
    </row>
    <row r="21" spans="1:16">
      <c r="A21" s="171"/>
      <c r="B21" s="500"/>
      <c r="C21" s="501"/>
      <c r="D21" s="501"/>
      <c r="E21" s="502"/>
      <c r="F21" s="175"/>
      <c r="G21" s="255"/>
      <c r="H21" s="175"/>
      <c r="I21" s="257"/>
      <c r="J21" s="265"/>
      <c r="K21" s="256"/>
      <c r="L21" s="254"/>
      <c r="M21" s="271"/>
    </row>
    <row r="22" spans="1:16">
      <c r="A22" s="171"/>
      <c r="B22" s="494"/>
      <c r="C22" s="495"/>
      <c r="D22" s="495"/>
      <c r="E22" s="496"/>
      <c r="F22" s="267"/>
      <c r="G22" s="257"/>
      <c r="H22" s="267"/>
      <c r="I22" s="257"/>
      <c r="J22" s="268"/>
      <c r="K22" s="269"/>
      <c r="L22" s="270"/>
      <c r="M22" s="271"/>
    </row>
    <row r="23" spans="1:16">
      <c r="A23" s="171"/>
      <c r="B23" s="494"/>
      <c r="C23" s="495"/>
      <c r="D23" s="495"/>
      <c r="E23" s="496"/>
      <c r="F23" s="257"/>
      <c r="G23" s="257"/>
      <c r="H23" s="267"/>
      <c r="I23" s="257"/>
      <c r="J23" s="268"/>
      <c r="K23" s="269"/>
      <c r="L23" s="270"/>
      <c r="M23" s="271"/>
    </row>
    <row r="24" spans="1:16">
      <c r="A24" s="171"/>
      <c r="B24" s="494"/>
      <c r="C24" s="495"/>
      <c r="D24" s="495"/>
      <c r="E24" s="496"/>
      <c r="F24" s="267"/>
      <c r="G24" s="257"/>
      <c r="H24" s="267"/>
      <c r="I24" s="257"/>
      <c r="J24" s="268"/>
      <c r="K24" s="269"/>
      <c r="L24" s="270"/>
      <c r="M24" s="270"/>
    </row>
    <row r="25" spans="1:16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</row>
    <row r="26" spans="1:16">
      <c r="A26" s="171"/>
      <c r="B26" s="171" t="str">
        <f>' Prilog 1'!A38</f>
        <v>Datum izvještaja: 30.06.2024</v>
      </c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</row>
    <row r="27" spans="1:16">
      <c r="A27" s="171"/>
      <c r="B27" s="171" t="s">
        <v>200</v>
      </c>
      <c r="C27" s="171"/>
      <c r="D27" s="171"/>
      <c r="E27" s="171"/>
      <c r="F27" s="171"/>
      <c r="G27" s="171"/>
      <c r="H27" s="171"/>
      <c r="I27" s="171"/>
      <c r="J27" s="171"/>
      <c r="K27" s="171" t="s">
        <v>173</v>
      </c>
      <c r="L27" s="171"/>
      <c r="M27" s="171"/>
    </row>
    <row r="28" spans="1:16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</row>
    <row r="29" spans="1:16">
      <c r="A29" s="171"/>
      <c r="B29" s="171" t="str">
        <f>+' Prilog 1'!A41</f>
        <v>Amra Mehanovic  dipl. oec</v>
      </c>
      <c r="C29" s="171"/>
      <c r="D29" s="171"/>
      <c r="E29" s="171"/>
      <c r="F29" s="171"/>
      <c r="G29" s="171"/>
      <c r="H29" s="171"/>
      <c r="I29" s="171"/>
      <c r="J29" s="171"/>
      <c r="K29" s="171" t="str">
        <f>+' Prilog 1'!C41</f>
        <v>Nedim Vilogorac dipl. oec.</v>
      </c>
      <c r="L29" s="171"/>
      <c r="M29" s="171"/>
    </row>
    <row r="30" spans="1:16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</row>
    <row r="31" spans="1:16">
      <c r="A31" s="171"/>
      <c r="B31" s="171" t="s">
        <v>289</v>
      </c>
      <c r="C31" s="171"/>
      <c r="D31" s="171"/>
      <c r="E31" s="171"/>
      <c r="F31" s="336"/>
      <c r="G31" s="336"/>
      <c r="H31" s="336"/>
      <c r="I31" s="336"/>
      <c r="J31" s="336"/>
      <c r="K31" s="336"/>
      <c r="L31" s="336"/>
      <c r="M31" s="336"/>
      <c r="N31" s="330"/>
      <c r="O31" s="330"/>
      <c r="P31" s="330"/>
    </row>
    <row r="32" spans="1:16">
      <c r="A32" s="171"/>
      <c r="B32" s="498" t="s">
        <v>202</v>
      </c>
      <c r="C32" s="498"/>
      <c r="D32" s="498"/>
      <c r="E32" s="498"/>
      <c r="F32" s="336"/>
      <c r="G32" s="336"/>
      <c r="H32" s="336"/>
      <c r="I32" s="336"/>
      <c r="J32" s="336"/>
      <c r="K32" s="336"/>
      <c r="L32" s="336"/>
      <c r="M32" s="336"/>
      <c r="N32" s="330"/>
      <c r="O32" s="330"/>
      <c r="P32" s="330"/>
    </row>
    <row r="33" spans="1:16">
      <c r="A33" s="171"/>
      <c r="B33" s="498" t="s">
        <v>201</v>
      </c>
      <c r="C33" s="498"/>
      <c r="D33" s="498"/>
      <c r="E33" s="498"/>
      <c r="F33" s="336"/>
      <c r="G33" s="336"/>
      <c r="H33" s="336"/>
      <c r="I33" s="336"/>
      <c r="J33" s="336"/>
      <c r="K33" s="336"/>
      <c r="L33" s="336"/>
      <c r="M33" s="336"/>
      <c r="N33" s="330"/>
      <c r="O33" s="330"/>
      <c r="P33" s="330"/>
    </row>
    <row r="34" spans="1:16">
      <c r="A34" s="171"/>
      <c r="B34" s="498" t="s">
        <v>203</v>
      </c>
      <c r="C34" s="498"/>
      <c r="D34" s="498"/>
      <c r="E34" s="498"/>
      <c r="F34" s="336"/>
      <c r="G34" s="336"/>
      <c r="H34" s="336"/>
      <c r="I34" s="336"/>
      <c r="J34" s="336"/>
      <c r="K34" s="336"/>
      <c r="L34" s="336"/>
      <c r="M34" s="336"/>
      <c r="N34" s="330"/>
      <c r="O34" s="330"/>
      <c r="P34" s="330"/>
    </row>
    <row r="35" spans="1:16">
      <c r="A35" s="171"/>
      <c r="B35" s="498" t="s">
        <v>204</v>
      </c>
      <c r="C35" s="498"/>
      <c r="D35" s="498"/>
      <c r="E35" s="498"/>
      <c r="F35" s="336"/>
      <c r="G35" s="336"/>
      <c r="H35" s="336"/>
      <c r="I35" s="336"/>
      <c r="J35" s="336"/>
      <c r="K35" s="336"/>
      <c r="L35" s="336"/>
      <c r="M35" s="336"/>
      <c r="N35" s="330"/>
      <c r="O35" s="330"/>
      <c r="P35" s="330"/>
    </row>
    <row r="36" spans="1:16">
      <c r="A36" s="171"/>
      <c r="B36" s="498" t="s">
        <v>205</v>
      </c>
      <c r="C36" s="498"/>
      <c r="D36" s="498"/>
      <c r="E36" s="498"/>
      <c r="F36" s="336"/>
      <c r="G36" s="336"/>
      <c r="H36" s="336"/>
      <c r="I36" s="336"/>
      <c r="J36" s="336"/>
      <c r="K36" s="336"/>
      <c r="L36" s="336"/>
      <c r="M36" s="336"/>
      <c r="N36" s="330"/>
      <c r="O36" s="330"/>
      <c r="P36" s="330"/>
    </row>
    <row r="37" spans="1:16">
      <c r="A37" s="171"/>
      <c r="B37" s="498" t="s">
        <v>206</v>
      </c>
      <c r="C37" s="498"/>
      <c r="D37" s="498"/>
      <c r="E37" s="498"/>
      <c r="F37" s="336"/>
      <c r="G37" s="336"/>
      <c r="H37" s="336"/>
      <c r="I37" s="336"/>
      <c r="J37" s="336"/>
      <c r="K37" s="336"/>
      <c r="L37" s="336"/>
      <c r="M37" s="336"/>
      <c r="N37" s="330"/>
      <c r="O37" s="330"/>
      <c r="P37" s="330"/>
    </row>
    <row r="38" spans="1:16">
      <c r="A38" s="171"/>
      <c r="B38" s="498" t="s">
        <v>207</v>
      </c>
      <c r="C38" s="498"/>
      <c r="D38" s="498"/>
      <c r="E38" s="498"/>
      <c r="F38" s="336"/>
      <c r="G38" s="336"/>
      <c r="H38" s="336"/>
      <c r="I38" s="336"/>
      <c r="J38" s="336"/>
      <c r="K38" s="336"/>
      <c r="L38" s="336"/>
      <c r="M38" s="336"/>
      <c r="N38" s="330"/>
      <c r="O38" s="330"/>
      <c r="P38" s="330"/>
    </row>
    <row r="39" spans="1:16">
      <c r="A39" s="171"/>
      <c r="B39" s="498" t="s">
        <v>208</v>
      </c>
      <c r="C39" s="498"/>
      <c r="D39" s="498"/>
      <c r="E39" s="498"/>
      <c r="F39" s="336"/>
      <c r="G39" s="336"/>
      <c r="H39" s="336"/>
      <c r="I39" s="336"/>
      <c r="J39" s="336"/>
      <c r="K39" s="336"/>
      <c r="L39" s="336"/>
      <c r="M39" s="336"/>
      <c r="N39" s="330"/>
      <c r="O39" s="330"/>
      <c r="P39" s="330"/>
    </row>
    <row r="40" spans="1:16" ht="13.5" customHeight="1">
      <c r="A40" s="171"/>
      <c r="B40" s="498" t="s">
        <v>209</v>
      </c>
      <c r="C40" s="498"/>
      <c r="D40" s="498"/>
      <c r="E40" s="498"/>
      <c r="F40" s="336"/>
      <c r="G40" s="336"/>
      <c r="H40" s="336"/>
      <c r="I40" s="336"/>
      <c r="J40" s="336"/>
      <c r="K40" s="336"/>
      <c r="L40" s="336"/>
      <c r="M40" s="336"/>
      <c r="N40" s="330"/>
      <c r="O40" s="330"/>
      <c r="P40" s="330"/>
    </row>
    <row r="41" spans="1:16" ht="24.75" customHeight="1">
      <c r="A41" s="171"/>
      <c r="B41" s="498" t="s">
        <v>210</v>
      </c>
      <c r="C41" s="498"/>
      <c r="D41" s="498"/>
      <c r="E41" s="498"/>
      <c r="F41" s="336"/>
      <c r="G41" s="336"/>
      <c r="H41" s="336"/>
      <c r="I41" s="336"/>
      <c r="J41" s="336"/>
      <c r="K41" s="336"/>
      <c r="L41" s="336"/>
      <c r="M41" s="336"/>
      <c r="N41" s="330"/>
      <c r="O41" s="330"/>
      <c r="P41" s="330"/>
    </row>
    <row r="42" spans="1:16" ht="24" customHeight="1">
      <c r="A42" s="171"/>
      <c r="B42" s="498" t="s">
        <v>213</v>
      </c>
      <c r="C42" s="498"/>
      <c r="D42" s="498"/>
      <c r="E42" s="498"/>
      <c r="F42" s="336"/>
      <c r="G42" s="336"/>
      <c r="H42" s="336"/>
      <c r="I42" s="336"/>
      <c r="J42" s="336"/>
      <c r="K42" s="336"/>
      <c r="L42" s="336"/>
      <c r="M42" s="336"/>
      <c r="N42" s="330"/>
      <c r="O42" s="330"/>
      <c r="P42" s="330"/>
    </row>
    <row r="43" spans="1:16" ht="26.25" customHeight="1">
      <c r="A43" s="171"/>
      <c r="B43" s="498" t="s">
        <v>211</v>
      </c>
      <c r="C43" s="498"/>
      <c r="D43" s="498"/>
      <c r="E43" s="498"/>
      <c r="F43" s="336"/>
      <c r="G43" s="336"/>
      <c r="H43" s="336"/>
      <c r="I43" s="336"/>
      <c r="J43" s="336"/>
      <c r="K43" s="336"/>
      <c r="L43" s="336"/>
      <c r="M43" s="336"/>
      <c r="N43" s="330"/>
      <c r="O43" s="330"/>
      <c r="P43" s="330"/>
    </row>
    <row r="44" spans="1:16" ht="25.5" customHeight="1">
      <c r="A44" s="171"/>
      <c r="B44" s="498" t="s">
        <v>212</v>
      </c>
      <c r="C44" s="498"/>
      <c r="D44" s="498"/>
      <c r="E44" s="498"/>
      <c r="F44" s="336"/>
      <c r="G44" s="336"/>
      <c r="H44" s="336"/>
      <c r="I44" s="336"/>
      <c r="J44" s="336"/>
      <c r="K44" s="336"/>
      <c r="L44" s="336"/>
      <c r="M44" s="336"/>
      <c r="N44" s="330"/>
      <c r="O44" s="330"/>
      <c r="P44" s="330"/>
    </row>
    <row r="45" spans="1:16">
      <c r="A45" s="171"/>
      <c r="B45" s="171"/>
      <c r="C45" s="171"/>
      <c r="D45" s="171"/>
      <c r="E45" s="171"/>
      <c r="F45" s="336"/>
      <c r="G45" s="336"/>
      <c r="H45" s="336"/>
      <c r="I45" s="336"/>
      <c r="J45" s="336"/>
      <c r="K45" s="336"/>
      <c r="L45" s="336"/>
      <c r="M45" s="336"/>
      <c r="N45" s="330"/>
      <c r="O45" s="330"/>
      <c r="P45" s="330"/>
    </row>
    <row r="46" spans="1:16">
      <c r="F46" s="330"/>
      <c r="G46" s="330"/>
      <c r="H46" s="330"/>
      <c r="I46" s="330"/>
      <c r="J46" s="330"/>
      <c r="K46" s="330"/>
      <c r="L46" s="330"/>
      <c r="M46" s="330"/>
      <c r="N46" s="330"/>
      <c r="O46" s="330"/>
      <c r="P46" s="330"/>
    </row>
  </sheetData>
  <mergeCells count="33">
    <mergeCell ref="A14:A16"/>
    <mergeCell ref="J14:J16"/>
    <mergeCell ref="K14:K16"/>
    <mergeCell ref="B19:E19"/>
    <mergeCell ref="B17:E17"/>
    <mergeCell ref="M14:M16"/>
    <mergeCell ref="B14:E16"/>
    <mergeCell ref="F14:F16"/>
    <mergeCell ref="G14:G16"/>
    <mergeCell ref="H14:H16"/>
    <mergeCell ref="I14:I16"/>
    <mergeCell ref="L14:L16"/>
    <mergeCell ref="B21:E21"/>
    <mergeCell ref="B20:E20"/>
    <mergeCell ref="B23:E23"/>
    <mergeCell ref="B22:E22"/>
    <mergeCell ref="B18:E18"/>
    <mergeCell ref="B24:E24"/>
    <mergeCell ref="C7:D7"/>
    <mergeCell ref="B44:E44"/>
    <mergeCell ref="B43:E43"/>
    <mergeCell ref="B42:E42"/>
    <mergeCell ref="B41:E41"/>
    <mergeCell ref="B40:E40"/>
    <mergeCell ref="B33:E33"/>
    <mergeCell ref="B32:E32"/>
    <mergeCell ref="B10:M11"/>
    <mergeCell ref="B39:E39"/>
    <mergeCell ref="B38:E38"/>
    <mergeCell ref="B37:E37"/>
    <mergeCell ref="B36:E36"/>
    <mergeCell ref="B35:E35"/>
    <mergeCell ref="B34:E34"/>
  </mergeCells>
  <pageMargins left="0.7" right="0.7" top="0.75" bottom="0.75" header="0.3" footer="0.3"/>
  <pageSetup paperSize="9" scale="61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M75"/>
  <sheetViews>
    <sheetView topLeftCell="A37" workbookViewId="0">
      <selection activeCell="G36" sqref="G36"/>
    </sheetView>
  </sheetViews>
  <sheetFormatPr defaultRowHeight="12.75"/>
  <cols>
    <col min="1" max="1" width="6.28515625" customWidth="1"/>
    <col min="5" max="5" width="7.5703125" customWidth="1"/>
    <col min="6" max="6" width="24" customWidth="1"/>
    <col min="7" max="7" width="26.7109375" customWidth="1"/>
    <col min="8" max="8" width="26.140625" customWidth="1"/>
    <col min="9" max="9" width="28.7109375" customWidth="1"/>
    <col min="10" max="10" width="19.42578125" customWidth="1"/>
    <col min="11" max="11" width="41.42578125" customWidth="1"/>
  </cols>
  <sheetData>
    <row r="1" spans="2:13">
      <c r="B1" t="s">
        <v>24</v>
      </c>
      <c r="E1" s="134"/>
      <c r="F1" s="309"/>
      <c r="H1" s="316"/>
      <c r="K1" s="316" t="s">
        <v>88</v>
      </c>
    </row>
    <row r="2" spans="2:13">
      <c r="B2" t="s">
        <v>25</v>
      </c>
      <c r="F2" s="309"/>
      <c r="H2" s="129"/>
      <c r="K2" s="310" t="s">
        <v>84</v>
      </c>
    </row>
    <row r="3" spans="2:13">
      <c r="B3" t="s">
        <v>26</v>
      </c>
      <c r="F3" s="309"/>
      <c r="H3" s="316"/>
      <c r="K3" s="316" t="s">
        <v>89</v>
      </c>
    </row>
    <row r="4" spans="2:13">
      <c r="B4" t="s">
        <v>27</v>
      </c>
      <c r="F4" s="315"/>
      <c r="H4" s="129"/>
      <c r="K4" s="156"/>
    </row>
    <row r="5" spans="2:13">
      <c r="B5" t="s">
        <v>28</v>
      </c>
      <c r="F5" s="309"/>
      <c r="H5" s="134"/>
      <c r="K5" s="310" t="s">
        <v>90</v>
      </c>
    </row>
    <row r="6" spans="2:13">
      <c r="B6" t="s">
        <v>29</v>
      </c>
      <c r="F6" s="309"/>
      <c r="H6" s="129"/>
      <c r="K6" s="310" t="s">
        <v>85</v>
      </c>
    </row>
    <row r="8" spans="2:13">
      <c r="C8" s="506"/>
      <c r="D8" s="506"/>
      <c r="E8" s="6"/>
      <c r="F8" s="7"/>
      <c r="G8" s="43"/>
      <c r="H8" s="7"/>
      <c r="I8" s="2"/>
    </row>
    <row r="9" spans="2:13">
      <c r="K9" s="177" t="s">
        <v>264</v>
      </c>
    </row>
    <row r="11" spans="2:13">
      <c r="B11" s="505" t="s">
        <v>463</v>
      </c>
      <c r="C11" s="505"/>
      <c r="D11" s="505"/>
      <c r="E11" s="505"/>
      <c r="F11" s="505"/>
      <c r="G11" s="505"/>
      <c r="H11" s="505"/>
      <c r="I11" s="505"/>
      <c r="J11" s="505"/>
      <c r="K11" s="505"/>
      <c r="L11" s="178"/>
      <c r="M11" s="178"/>
    </row>
    <row r="12" spans="2:13">
      <c r="B12" s="505"/>
      <c r="C12" s="505"/>
      <c r="D12" s="505"/>
      <c r="E12" s="505"/>
      <c r="F12" s="505"/>
      <c r="G12" s="505"/>
      <c r="H12" s="505"/>
      <c r="I12" s="505"/>
      <c r="J12" s="505"/>
      <c r="K12" s="505"/>
      <c r="L12" s="178"/>
      <c r="M12" s="178"/>
    </row>
    <row r="13" spans="2:13">
      <c r="L13" s="179"/>
      <c r="M13" s="179"/>
    </row>
    <row r="15" spans="2:13" ht="12.75" customHeight="1">
      <c r="B15" s="423" t="s">
        <v>193</v>
      </c>
      <c r="C15" s="423"/>
      <c r="D15" s="423"/>
      <c r="E15" s="423"/>
      <c r="F15" s="424" t="s">
        <v>194</v>
      </c>
      <c r="G15" s="424" t="s">
        <v>301</v>
      </c>
      <c r="H15" s="424" t="s">
        <v>266</v>
      </c>
      <c r="I15" s="424" t="s">
        <v>267</v>
      </c>
      <c r="J15" s="424" t="s">
        <v>197</v>
      </c>
      <c r="K15" s="424" t="s">
        <v>268</v>
      </c>
    </row>
    <row r="16" spans="2:13">
      <c r="B16" s="423"/>
      <c r="C16" s="423"/>
      <c r="D16" s="423"/>
      <c r="E16" s="423"/>
      <c r="F16" s="424"/>
      <c r="G16" s="424"/>
      <c r="H16" s="424"/>
      <c r="I16" s="424"/>
      <c r="J16" s="424"/>
      <c r="K16" s="424"/>
    </row>
    <row r="17" spans="2:11">
      <c r="B17" s="423"/>
      <c r="C17" s="423"/>
      <c r="D17" s="423"/>
      <c r="E17" s="423"/>
      <c r="F17" s="424"/>
      <c r="G17" s="424"/>
      <c r="H17" s="424"/>
      <c r="I17" s="424"/>
      <c r="J17" s="424"/>
      <c r="K17" s="424"/>
    </row>
    <row r="18" spans="2:11" ht="51">
      <c r="B18" s="225" t="s">
        <v>202</v>
      </c>
      <c r="C18" s="226"/>
      <c r="D18" s="226"/>
      <c r="E18" s="227"/>
      <c r="F18" s="228" t="str">
        <f>+'Prilog 2'!C14</f>
        <v>BHTSR</v>
      </c>
      <c r="G18" s="232" t="str">
        <f>+'Prilog 2'!B14</f>
        <v>BH TELECOM D.D. SARAJEVO</v>
      </c>
      <c r="H18" s="228" t="s">
        <v>213</v>
      </c>
      <c r="I18" s="229">
        <v>1935126.0288</v>
      </c>
      <c r="J18" s="229">
        <f>'Prilog 2'!I14</f>
        <v>1866259.0349999999</v>
      </c>
      <c r="K18" s="229">
        <f>+J18-I18</f>
        <v>-68866.993800000055</v>
      </c>
    </row>
    <row r="19" spans="2:11" ht="51">
      <c r="B19" s="225" t="s">
        <v>202</v>
      </c>
      <c r="C19" s="226"/>
      <c r="D19" s="226"/>
      <c r="E19" s="227"/>
      <c r="F19" s="228" t="str">
        <f>+'Prilog 2'!C15</f>
        <v>BIPVR</v>
      </c>
      <c r="G19" s="232" t="str">
        <f>+'Prilog 2'!B15</f>
        <v>BIHAĆKA PIVOVARA D.D. BIHAĆ</v>
      </c>
      <c r="H19" s="228" t="s">
        <v>213</v>
      </c>
      <c r="I19" s="229">
        <v>239031.1</v>
      </c>
      <c r="J19" s="229">
        <f>'Prilog 2'!I15</f>
        <v>239031.1</v>
      </c>
      <c r="K19" s="229">
        <f t="shared" ref="K19:K45" si="0">+J19-I19</f>
        <v>0</v>
      </c>
    </row>
    <row r="20" spans="2:11" ht="51">
      <c r="B20" s="225" t="s">
        <v>202</v>
      </c>
      <c r="C20" s="226"/>
      <c r="D20" s="226"/>
      <c r="E20" s="227"/>
      <c r="F20" s="228" t="str">
        <f>+'Prilog 2'!C16</f>
        <v>BIRBRK4</v>
      </c>
      <c r="G20" s="232" t="str">
        <f>+'Prilog 2'!B16</f>
        <v>BIRA D.D. BIHAĆ</v>
      </c>
      <c r="H20" s="228" t="s">
        <v>213</v>
      </c>
      <c r="I20" s="229">
        <v>61523.929600000003</v>
      </c>
      <c r="J20" s="229">
        <f>'Prilog 2'!I16</f>
        <v>6106.1839999999993</v>
      </c>
      <c r="K20" s="229">
        <f t="shared" si="0"/>
        <v>-55417.745600000002</v>
      </c>
    </row>
    <row r="21" spans="2:11" ht="51">
      <c r="B21" s="225" t="s">
        <v>202</v>
      </c>
      <c r="C21" s="226"/>
      <c r="D21" s="226"/>
      <c r="E21" s="227"/>
      <c r="F21" s="228" t="str">
        <f>+'Prilog 2'!C17</f>
        <v>ENISR</v>
      </c>
      <c r="G21" s="232" t="str">
        <f>+'Prilog 2'!B17</f>
        <v>ENERGOINVEST D.D. SARAJEVO</v>
      </c>
      <c r="H21" s="228" t="s">
        <v>213</v>
      </c>
      <c r="I21" s="229">
        <v>99241.23</v>
      </c>
      <c r="J21" s="229">
        <f>'Prilog 2'!I17</f>
        <v>99241.23</v>
      </c>
      <c r="K21" s="229">
        <f t="shared" si="0"/>
        <v>0</v>
      </c>
    </row>
    <row r="22" spans="2:11" ht="51">
      <c r="B22" s="225" t="s">
        <v>202</v>
      </c>
      <c r="C22" s="226"/>
      <c r="D22" s="226"/>
      <c r="E22" s="227"/>
      <c r="F22" s="228" t="str">
        <f>+'Prilog 2'!C18</f>
        <v>INGRK2</v>
      </c>
      <c r="G22" s="232" t="str">
        <f>+'Prilog 2'!B18</f>
        <v>INGRAM D.D. SREBRENIK</v>
      </c>
      <c r="H22" s="228" t="s">
        <v>213</v>
      </c>
      <c r="I22" s="229">
        <v>38460</v>
      </c>
      <c r="J22" s="229">
        <f>'Prilog 2'!I18</f>
        <v>38460</v>
      </c>
      <c r="K22" s="229">
        <f t="shared" si="0"/>
        <v>0</v>
      </c>
    </row>
    <row r="23" spans="2:11" ht="51">
      <c r="B23" s="225" t="s">
        <v>202</v>
      </c>
      <c r="C23" s="226"/>
      <c r="D23" s="226"/>
      <c r="E23" s="227"/>
      <c r="F23" s="228" t="str">
        <f>+'Prilog 2'!C19</f>
        <v>SVIPR</v>
      </c>
      <c r="G23" s="232" t="str">
        <f>+'Prilog 2'!B19</f>
        <v>IP SVJETLOST D.D. SARAJEVO</v>
      </c>
      <c r="H23" s="228" t="s">
        <v>213</v>
      </c>
      <c r="I23" s="229">
        <v>36882.815999999999</v>
      </c>
      <c r="J23" s="229">
        <f>'Prilog 2'!I19</f>
        <v>6672</v>
      </c>
      <c r="K23" s="229">
        <f t="shared" si="0"/>
        <v>-30210.815999999999</v>
      </c>
    </row>
    <row r="24" spans="2:11" ht="51">
      <c r="B24" s="225" t="s">
        <v>202</v>
      </c>
      <c r="C24" s="226"/>
      <c r="D24" s="226"/>
      <c r="E24" s="227"/>
      <c r="F24" s="228" t="str">
        <f>+'Prilog 2'!C20</f>
        <v>JPESR</v>
      </c>
      <c r="G24" s="232" t="str">
        <f>+'Prilog 2'!B20</f>
        <v>JP ELEKTROPRIVREDA BIH D.D. SARAJEVO</v>
      </c>
      <c r="H24" s="228" t="s">
        <v>213</v>
      </c>
      <c r="I24" s="229">
        <v>1005097.606</v>
      </c>
      <c r="J24" s="229">
        <f>'Prilog 2'!I20</f>
        <v>880707.97309999994</v>
      </c>
      <c r="K24" s="229">
        <f t="shared" si="0"/>
        <v>-124389.63290000008</v>
      </c>
    </row>
    <row r="25" spans="2:11" ht="51">
      <c r="B25" s="225" t="s">
        <v>202</v>
      </c>
      <c r="C25" s="226"/>
      <c r="D25" s="226"/>
      <c r="E25" s="227"/>
      <c r="F25" s="228" t="str">
        <f>+'Prilog 2'!C21</f>
        <v>HTKMR</v>
      </c>
      <c r="G25" s="232" t="str">
        <f>+'Prilog 2'!B21</f>
        <v>JP HT D.D. MOSTAR</v>
      </c>
      <c r="H25" s="228" t="s">
        <v>213</v>
      </c>
      <c r="I25" s="229">
        <v>1231971.6000000001</v>
      </c>
      <c r="J25" s="229">
        <f>'Prilog 2'!I21</f>
        <v>1231971.6000000001</v>
      </c>
      <c r="K25" s="229">
        <f t="shared" si="0"/>
        <v>0</v>
      </c>
    </row>
    <row r="26" spans="2:11" ht="51">
      <c r="B26" s="225" t="s">
        <v>202</v>
      </c>
      <c r="C26" s="226"/>
      <c r="D26" s="226"/>
      <c r="E26" s="227"/>
      <c r="F26" s="228" t="str">
        <f>+'Prilog 2'!C22</f>
        <v>PRAKRK3</v>
      </c>
      <c r="G26" s="232" t="str">
        <f>+'Prilog 2'!B22</f>
        <v>PREVOZ RADNIKA KREKA DD TUZLA D.D. TUZLA</v>
      </c>
      <c r="H26" s="228" t="s">
        <v>213</v>
      </c>
      <c r="I26" s="229">
        <v>58680.6</v>
      </c>
      <c r="J26" s="229">
        <f>'Prilog 2'!I22</f>
        <v>23320</v>
      </c>
      <c r="K26" s="229">
        <f t="shared" si="0"/>
        <v>-35360.6</v>
      </c>
    </row>
    <row r="27" spans="2:11" ht="51">
      <c r="B27" s="225" t="s">
        <v>202</v>
      </c>
      <c r="C27" s="226"/>
      <c r="D27" s="226"/>
      <c r="E27" s="227"/>
      <c r="F27" s="228" t="str">
        <f>+'Prilog 2'!C23</f>
        <v>SVKORA</v>
      </c>
      <c r="G27" s="232" t="str">
        <f>+'Prilog 2'!B23</f>
        <v xml:space="preserve">SVJETLOSTKOMERC DD SARAJEVO                                                                         </v>
      </c>
      <c r="H27" s="228" t="s">
        <v>213</v>
      </c>
      <c r="I27" s="229">
        <v>43356</v>
      </c>
      <c r="J27" s="229">
        <f>'Prilog 2'!I23</f>
        <v>43356</v>
      </c>
      <c r="K27" s="229">
        <f t="shared" si="0"/>
        <v>0</v>
      </c>
    </row>
    <row r="28" spans="2:11" ht="51">
      <c r="B28" s="225" t="s">
        <v>202</v>
      </c>
      <c r="C28" s="226"/>
      <c r="D28" s="226"/>
      <c r="E28" s="227"/>
      <c r="F28" s="228" t="str">
        <f>+'Prilog 2'!C24</f>
        <v>BOKS-R-A</v>
      </c>
      <c r="G28" s="232" t="str">
        <f>+'Prilog 2'!B24</f>
        <v>BOKSIT A.D. MILIĆI</v>
      </c>
      <c r="H28" s="228" t="s">
        <v>213</v>
      </c>
      <c r="I28" s="229">
        <v>16946.150000000001</v>
      </c>
      <c r="J28" s="229">
        <f>'Prilog 2'!I24</f>
        <v>10433.6142</v>
      </c>
      <c r="K28" s="229">
        <f t="shared" si="0"/>
        <v>-6512.5358000000015</v>
      </c>
    </row>
    <row r="29" spans="2:11" ht="51">
      <c r="B29" s="225" t="s">
        <v>202</v>
      </c>
      <c r="C29" s="285"/>
      <c r="D29" s="285"/>
      <c r="E29" s="286"/>
      <c r="F29" s="287" t="str">
        <f>+'Prilog 2'!C25</f>
        <v>CMEG-R-A</v>
      </c>
      <c r="G29" s="288" t="str">
        <f>+'Prilog 2'!B25</f>
        <v>ČAJEVAC MEGA AD BANJALUKA</v>
      </c>
      <c r="H29" s="287" t="s">
        <v>213</v>
      </c>
      <c r="I29" s="289">
        <v>96048</v>
      </c>
      <c r="J29" s="229">
        <f>'Prilog 2'!I25</f>
        <v>73636.800000000003</v>
      </c>
      <c r="K29" s="229">
        <f t="shared" si="0"/>
        <v>-22411.199999999997</v>
      </c>
    </row>
    <row r="30" spans="2:11" ht="51">
      <c r="B30" s="225" t="s">
        <v>202</v>
      </c>
      <c r="C30" s="226"/>
      <c r="D30" s="226"/>
      <c r="E30" s="227"/>
      <c r="F30" s="228" t="str">
        <f>+'Prilog 2'!C26</f>
        <v>HEDR-R-A</v>
      </c>
      <c r="G30" s="232" t="str">
        <f>+'Prilog 2'!B26</f>
        <v>HIDROELEKTRANE NA DRINI A.D. VIŠEGRAD</v>
      </c>
      <c r="H30" s="228" t="s">
        <v>213</v>
      </c>
      <c r="I30" s="229">
        <v>379849.5258</v>
      </c>
      <c r="J30" s="229">
        <f>'Prilog 2'!I26</f>
        <v>384002.14739999996</v>
      </c>
      <c r="K30" s="229">
        <f t="shared" si="0"/>
        <v>4152.6215999999549</v>
      </c>
    </row>
    <row r="31" spans="2:11" ht="51">
      <c r="B31" s="225" t="s">
        <v>202</v>
      </c>
      <c r="C31" s="226"/>
      <c r="D31" s="226"/>
      <c r="E31" s="227"/>
      <c r="F31" s="228" t="str">
        <f>+'Prilog 2'!C27</f>
        <v>HETR-R-A</v>
      </c>
      <c r="G31" s="232" t="str">
        <f>+'Prilog 2'!B27</f>
        <v>HIDROELEKTRANE NA TREBIŠNJICI A.D. TREBINJE</v>
      </c>
      <c r="H31" s="228" t="s">
        <v>213</v>
      </c>
      <c r="I31" s="229">
        <v>24855.0808</v>
      </c>
      <c r="J31" s="229">
        <f>'Prilog 2'!I27</f>
        <v>28810.407999999999</v>
      </c>
      <c r="K31" s="229">
        <f t="shared" si="0"/>
        <v>3955.3271999999997</v>
      </c>
    </row>
    <row r="32" spans="2:11" ht="51">
      <c r="B32" s="225" t="s">
        <v>202</v>
      </c>
      <c r="C32" s="226"/>
      <c r="D32" s="226"/>
      <c r="E32" s="227"/>
      <c r="F32" s="228" t="str">
        <f>+'Prilog 2'!C28</f>
        <v>VDBL-R-A</v>
      </c>
      <c r="G32" s="232" t="str">
        <f>+'Prilog 2'!B28</f>
        <v>VODOVOD A.D. BANJA LUKA</v>
      </c>
      <c r="H32" s="228" t="s">
        <v>213</v>
      </c>
      <c r="I32" s="229">
        <v>71000</v>
      </c>
      <c r="J32" s="229">
        <f>'Prilog 2'!I28</f>
        <v>71000</v>
      </c>
      <c r="K32" s="229">
        <f t="shared" si="0"/>
        <v>0</v>
      </c>
    </row>
    <row r="33" spans="2:11" ht="51">
      <c r="B33" s="300" t="s">
        <v>202</v>
      </c>
      <c r="C33" s="295"/>
      <c r="D33" s="295"/>
      <c r="E33" s="296"/>
      <c r="F33" s="297" t="str">
        <f>+'Prilog 2'!C29</f>
        <v>IPBL-K-A</v>
      </c>
      <c r="G33" s="298" t="str">
        <f>+'Prilog 2'!B29</f>
        <v>INDUSTRIJSKE PLANTAŽE A.D. BANJA LUKA</v>
      </c>
      <c r="H33" s="297" t="s">
        <v>213</v>
      </c>
      <c r="I33" s="299">
        <v>1050</v>
      </c>
      <c r="J33" s="229">
        <f>'Prilog 2'!I29</f>
        <v>1050</v>
      </c>
      <c r="K33" s="229">
        <f t="shared" si="0"/>
        <v>0</v>
      </c>
    </row>
    <row r="34" spans="2:11" ht="51">
      <c r="B34" s="225" t="s">
        <v>202</v>
      </c>
      <c r="C34" s="226"/>
      <c r="D34" s="226"/>
      <c r="E34" s="227"/>
      <c r="F34" s="228" t="str">
        <f>+'Prilog 2'!C30</f>
        <v>ELBJ-R-A</v>
      </c>
      <c r="G34" s="232" t="str">
        <f>+'Prilog 2'!B30</f>
        <v>MH ERS - MP AD TREBINJE - ZEDP ELEKTRO-BIJELJINA AD BIJELJINA</v>
      </c>
      <c r="H34" s="228" t="s">
        <v>213</v>
      </c>
      <c r="I34" s="229">
        <v>568.21799999999996</v>
      </c>
      <c r="J34" s="229">
        <f>'Prilog 2'!I30</f>
        <v>1042.4207999999999</v>
      </c>
      <c r="K34" s="229">
        <f t="shared" si="0"/>
        <v>474.20279999999991</v>
      </c>
    </row>
    <row r="35" spans="2:11" ht="63.75">
      <c r="B35" s="225" t="s">
        <v>202</v>
      </c>
      <c r="C35" s="226"/>
      <c r="D35" s="226"/>
      <c r="E35" s="227"/>
      <c r="F35" s="228" t="str">
        <f>+'Prilog 2'!C31</f>
        <v>HELV-R-A</v>
      </c>
      <c r="G35" s="232" t="str">
        <f>+'Prilog 2'!B31</f>
        <v>MJEŠOVITI HOLDING ERS-MP AD TREBINJE-ZP HIDROELEKTRANE NA VRBASU AD MRKONJIC GRA</v>
      </c>
      <c r="H35" s="228" t="s">
        <v>213</v>
      </c>
      <c r="I35" s="229">
        <v>2263.9407999999999</v>
      </c>
      <c r="J35" s="229">
        <f>'Prilog 2'!I31</f>
        <v>2528.2113119999999</v>
      </c>
      <c r="K35" s="229">
        <f t="shared" si="0"/>
        <v>264.27051200000005</v>
      </c>
    </row>
    <row r="36" spans="2:11" ht="51">
      <c r="B36" s="225" t="s">
        <v>202</v>
      </c>
      <c r="C36" s="226"/>
      <c r="D36" s="226"/>
      <c r="E36" s="227"/>
      <c r="F36" s="228" t="str">
        <f>+'Prilog 2'!C32</f>
        <v>RITE-R-A</v>
      </c>
      <c r="G36" s="232" t="str">
        <f>+'Prilog 2'!B32</f>
        <v>MJEŠOVITI HOLDING ERS, MP AD TREBINJE-ZP RITE GACKO AD GACKO</v>
      </c>
      <c r="H36" s="228" t="s">
        <v>213</v>
      </c>
      <c r="I36" s="229">
        <v>178.4</v>
      </c>
      <c r="J36" s="229">
        <f>'Prilog 2'!I32</f>
        <v>178.4</v>
      </c>
      <c r="K36" s="229">
        <f t="shared" si="0"/>
        <v>0</v>
      </c>
    </row>
    <row r="37" spans="2:11" ht="51">
      <c r="B37" s="225" t="s">
        <v>202</v>
      </c>
      <c r="C37" s="226"/>
      <c r="D37" s="226"/>
      <c r="E37" s="227"/>
      <c r="F37" s="228" t="str">
        <f>+'Prilog 2'!C33</f>
        <v>TLKM-R-A</v>
      </c>
      <c r="G37" s="232" t="str">
        <f>+'Prilog 2'!B33</f>
        <v>TELEKOM SRPSKE AD BANJA LUKA</v>
      </c>
      <c r="H37" s="228" t="s">
        <v>213</v>
      </c>
      <c r="I37" s="229">
        <v>48000.903599999998</v>
      </c>
      <c r="J37" s="229">
        <f>'Prilog 2'!I33</f>
        <v>53426.355000000003</v>
      </c>
      <c r="K37" s="229">
        <f t="shared" si="0"/>
        <v>5425.4514000000054</v>
      </c>
    </row>
    <row r="38" spans="2:11" ht="51">
      <c r="B38" s="225" t="s">
        <v>204</v>
      </c>
      <c r="C38" s="226"/>
      <c r="D38" s="226"/>
      <c r="E38" s="227"/>
      <c r="F38" s="228" t="str">
        <f>+'Prilog 2'!C36</f>
        <v>EFNFRK1</v>
      </c>
      <c r="G38" s="232" t="str">
        <f>+'Prilog 2'!B36</f>
        <v>ZIF EUROFOND-1 D.D. TUZLA</v>
      </c>
      <c r="H38" s="228" t="s">
        <v>213</v>
      </c>
      <c r="I38" s="229">
        <v>15678.22</v>
      </c>
      <c r="J38" s="229">
        <f>'Prilog 2'!I36</f>
        <v>6293.37</v>
      </c>
      <c r="K38" s="229">
        <f t="shared" si="0"/>
        <v>-9384.8499999999985</v>
      </c>
    </row>
    <row r="39" spans="2:11" ht="51">
      <c r="B39" s="225" t="s">
        <v>204</v>
      </c>
      <c r="C39" s="226"/>
      <c r="D39" s="226"/>
      <c r="E39" s="227"/>
      <c r="F39" s="228" t="str">
        <f>+'Prilog 2'!C37</f>
        <v>MIGFRK2</v>
      </c>
      <c r="G39" s="232" t="str">
        <f>+'Prilog 2'!B37</f>
        <v>ZIF MI GROUP D.D. SARAJEVO</v>
      </c>
      <c r="H39" s="228" t="s">
        <v>213</v>
      </c>
      <c r="I39" s="229">
        <v>98710.42839999999</v>
      </c>
      <c r="J39" s="229">
        <f>'Prilog 2'!I37</f>
        <v>89845.034799999994</v>
      </c>
      <c r="K39" s="229">
        <f t="shared" si="0"/>
        <v>-8865.3935999999958</v>
      </c>
    </row>
    <row r="40" spans="2:11" ht="51">
      <c r="B40" s="225" t="s">
        <v>201</v>
      </c>
      <c r="C40" s="230"/>
      <c r="D40" s="337"/>
      <c r="E40" s="338"/>
      <c r="F40" s="228" t="str">
        <f>+'Prilog 2'!C54</f>
        <v>RSRS-O-E</v>
      </c>
      <c r="G40" s="232" t="str">
        <f>+'Prilog 2'!B54</f>
        <v>REPUBLIKA SRPSKA - MINISTARSTVO FINANSIJA - RATNA ŠTETA 5</v>
      </c>
      <c r="H40" s="228" t="s">
        <v>213</v>
      </c>
      <c r="I40" s="229">
        <v>2308.1395000000002</v>
      </c>
      <c r="J40" s="229">
        <f>'Prilog 2'!I54</f>
        <v>2308.1395000000002</v>
      </c>
      <c r="K40" s="229">
        <f t="shared" si="0"/>
        <v>0</v>
      </c>
    </row>
    <row r="41" spans="2:11" ht="51">
      <c r="B41" s="225" t="s">
        <v>201</v>
      </c>
      <c r="C41" s="230"/>
      <c r="D41" s="230"/>
      <c r="E41" s="231"/>
      <c r="F41" s="228" t="str">
        <f>+'Prilog 2'!C55</f>
        <v>RSRS-O-F</v>
      </c>
      <c r="G41" s="232" t="str">
        <f>+'Prilog 2'!B55</f>
        <v>REPUBLIKA SRPSKA - MINISTARSTVO FINANSIJA - RATNA ŠTETA 6</v>
      </c>
      <c r="H41" s="228" t="s">
        <v>213</v>
      </c>
      <c r="I41" s="289">
        <v>4124.5495000000001</v>
      </c>
      <c r="J41" s="229">
        <f>'Prilog 2'!I55</f>
        <v>4124.5495000000001</v>
      </c>
      <c r="K41" s="229">
        <f t="shared" si="0"/>
        <v>0</v>
      </c>
    </row>
    <row r="42" spans="2:11" ht="51">
      <c r="B42" s="225" t="s">
        <v>201</v>
      </c>
      <c r="C42" s="230"/>
      <c r="D42" s="230"/>
      <c r="E42" s="231"/>
      <c r="F42" s="287" t="str">
        <f>+'Prilog 2'!C56</f>
        <v>RSRS-O-I</v>
      </c>
      <c r="G42" s="288" t="str">
        <f>+'Prilog 2'!B56</f>
        <v>REPUBLIKA SRPSKA - MINISTARSTVO FINANSIJA - RATNA ŠTETA 9</v>
      </c>
      <c r="H42" s="287" t="s">
        <v>213</v>
      </c>
      <c r="I42" s="229">
        <v>6696.4350000000004</v>
      </c>
      <c r="J42" s="229">
        <f>'Prilog 2'!I56</f>
        <v>6696.4350000000004</v>
      </c>
      <c r="K42" s="229">
        <f t="shared" si="0"/>
        <v>0</v>
      </c>
    </row>
    <row r="43" spans="2:11" ht="51">
      <c r="B43" s="225" t="s">
        <v>201</v>
      </c>
      <c r="C43" s="230"/>
      <c r="D43" s="230"/>
      <c r="E43" s="231"/>
      <c r="F43" s="228" t="str">
        <f>+'Prilog 2'!C57</f>
        <v>RSRS-O-J</v>
      </c>
      <c r="G43" s="232" t="str">
        <f>+'Prilog 2'!B57</f>
        <v>REPUBLIKA SRPSKA - MINISTARSTVO FINANSIJA - RATNA ŠTETA 10</v>
      </c>
      <c r="H43" s="228" t="s">
        <v>213</v>
      </c>
      <c r="I43" s="229">
        <v>1149.24</v>
      </c>
      <c r="J43" s="229">
        <f>'Prilog 2'!I57</f>
        <v>1149.24</v>
      </c>
      <c r="K43" s="229">
        <f t="shared" si="0"/>
        <v>0</v>
      </c>
    </row>
    <row r="44" spans="2:11" ht="51">
      <c r="B44" s="225" t="s">
        <v>201</v>
      </c>
      <c r="C44" s="230"/>
      <c r="D44" s="230"/>
      <c r="E44" s="231"/>
      <c r="F44" s="228" t="str">
        <f>+'Prilog 2'!C58</f>
        <v>RSRS-O-L</v>
      </c>
      <c r="G44" s="232" t="str">
        <f>+'Prilog 2'!B58</f>
        <v>REPUBLIKA SRPSKA - MINISTARSTVO FINANSIJA - RATNA ŠTETA 12</v>
      </c>
      <c r="H44" s="228" t="s">
        <v>213</v>
      </c>
      <c r="I44" s="229">
        <v>14497.1435</v>
      </c>
      <c r="J44" s="229">
        <f>'Prilog 2'!I58</f>
        <v>14497.1435</v>
      </c>
      <c r="K44" s="229">
        <f t="shared" si="0"/>
        <v>0</v>
      </c>
    </row>
    <row r="45" spans="2:11" ht="51">
      <c r="B45" s="225" t="s">
        <v>204</v>
      </c>
      <c r="C45" s="230"/>
      <c r="D45" s="230"/>
      <c r="E45" s="231"/>
      <c r="F45" s="228" t="str">
        <f>+'Prilog 2'!C83</f>
        <v>-</v>
      </c>
      <c r="G45" s="232" t="str">
        <f>+'Prilog 2'!B83</f>
        <v xml:space="preserve">OIF MONETA Podgorica                                                                                </v>
      </c>
      <c r="H45" s="228" t="s">
        <v>213</v>
      </c>
      <c r="I45" s="229">
        <v>791489.01919999998</v>
      </c>
      <c r="J45" s="229">
        <f>'Prilog 2'!I83</f>
        <v>758352.5172</v>
      </c>
      <c r="K45" s="229">
        <f t="shared" si="0"/>
        <v>-33136.501999999979</v>
      </c>
    </row>
    <row r="46" spans="2:11">
      <c r="K46" s="253"/>
    </row>
    <row r="47" spans="2:11">
      <c r="B47" s="423" t="s">
        <v>269</v>
      </c>
      <c r="C47" s="423"/>
      <c r="D47" s="423"/>
      <c r="E47" s="423"/>
      <c r="F47" s="424" t="s">
        <v>270</v>
      </c>
      <c r="G47" s="424" t="s">
        <v>271</v>
      </c>
      <c r="H47" s="424" t="s">
        <v>272</v>
      </c>
      <c r="I47" s="424" t="s">
        <v>273</v>
      </c>
    </row>
    <row r="48" spans="2:11">
      <c r="B48" s="423"/>
      <c r="C48" s="423"/>
      <c r="D48" s="423"/>
      <c r="E48" s="423"/>
      <c r="F48" s="424"/>
      <c r="G48" s="424"/>
      <c r="H48" s="424"/>
      <c r="I48" s="424"/>
      <c r="K48" s="253"/>
    </row>
    <row r="49" spans="2:12" ht="25.5" customHeight="1">
      <c r="B49" s="423"/>
      <c r="C49" s="423"/>
      <c r="D49" s="423"/>
      <c r="E49" s="423"/>
      <c r="F49" s="424"/>
      <c r="G49" s="424"/>
      <c r="H49" s="424"/>
      <c r="I49" s="424"/>
      <c r="K49" s="253"/>
    </row>
    <row r="50" spans="2:12">
      <c r="B50" s="508"/>
      <c r="C50" s="509"/>
      <c r="D50" s="509"/>
      <c r="E50" s="510"/>
      <c r="F50" s="115"/>
      <c r="G50" s="115"/>
      <c r="H50" s="108"/>
      <c r="I50" s="108"/>
    </row>
    <row r="51" spans="2:12">
      <c r="B51" s="508"/>
      <c r="C51" s="509"/>
      <c r="D51" s="509"/>
      <c r="E51" s="510"/>
      <c r="F51" s="115"/>
      <c r="G51" s="115"/>
      <c r="H51" s="108"/>
    </row>
    <row r="53" spans="2:12">
      <c r="B53" s="107" t="str">
        <f>' Prilog 1'!A38</f>
        <v>Datum izvještaja: 30.06.2024</v>
      </c>
      <c r="J53" s="107" t="s">
        <v>173</v>
      </c>
    </row>
    <row r="54" spans="2:12">
      <c r="B54" s="107" t="s">
        <v>200</v>
      </c>
      <c r="H54" s="107"/>
    </row>
    <row r="55" spans="2:12">
      <c r="J55" s="107" t="str">
        <f>+' Prilog 1'!C41</f>
        <v>Nedim Vilogorac dipl. oec.</v>
      </c>
    </row>
    <row r="56" spans="2:12">
      <c r="B56" s="107" t="str">
        <f>+' Prilog 1'!A41</f>
        <v>Amra Mehanovic  dipl. oec</v>
      </c>
      <c r="H56" s="107"/>
    </row>
    <row r="58" spans="2:12">
      <c r="F58" s="330"/>
      <c r="G58" s="330"/>
      <c r="H58" s="330"/>
      <c r="I58" s="330"/>
      <c r="J58" s="330"/>
      <c r="K58" s="330"/>
      <c r="L58" s="330"/>
    </row>
    <row r="59" spans="2:12">
      <c r="B59" s="107" t="s">
        <v>289</v>
      </c>
      <c r="F59" s="330"/>
      <c r="G59" s="330"/>
      <c r="H59" s="330"/>
      <c r="I59" s="330"/>
      <c r="J59" s="330"/>
      <c r="K59" s="330"/>
      <c r="L59" s="330"/>
    </row>
    <row r="60" spans="2:12">
      <c r="B60" s="507" t="s">
        <v>202</v>
      </c>
      <c r="C60" s="507"/>
      <c r="D60" s="507"/>
      <c r="E60" s="507"/>
      <c r="F60" s="330"/>
      <c r="G60" s="330"/>
      <c r="H60" s="330"/>
      <c r="I60" s="330"/>
      <c r="J60" s="330"/>
      <c r="K60" s="330"/>
      <c r="L60" s="330"/>
    </row>
    <row r="61" spans="2:12">
      <c r="B61" s="507" t="s">
        <v>201</v>
      </c>
      <c r="C61" s="507"/>
      <c r="D61" s="507"/>
      <c r="E61" s="507"/>
      <c r="F61" s="330"/>
      <c r="G61" s="330"/>
      <c r="H61" s="330"/>
      <c r="I61" s="330"/>
      <c r="J61" s="330"/>
      <c r="K61" s="330"/>
      <c r="L61" s="330"/>
    </row>
    <row r="62" spans="2:12">
      <c r="B62" s="507" t="s">
        <v>203</v>
      </c>
      <c r="C62" s="507"/>
      <c r="D62" s="507"/>
      <c r="E62" s="507"/>
      <c r="F62" s="330"/>
      <c r="G62" s="330"/>
      <c r="H62" s="330"/>
      <c r="I62" s="330"/>
      <c r="J62" s="330"/>
      <c r="K62" s="330"/>
      <c r="L62" s="330"/>
    </row>
    <row r="63" spans="2:12">
      <c r="B63" s="507" t="s">
        <v>204</v>
      </c>
      <c r="C63" s="507"/>
      <c r="D63" s="507"/>
      <c r="E63" s="507"/>
      <c r="F63" s="330"/>
      <c r="G63" s="330"/>
      <c r="H63" s="330"/>
      <c r="I63" s="330"/>
      <c r="J63" s="330"/>
      <c r="K63" s="330"/>
      <c r="L63" s="330"/>
    </row>
    <row r="64" spans="2:12">
      <c r="B64" s="507" t="s">
        <v>205</v>
      </c>
      <c r="C64" s="507"/>
      <c r="D64" s="507"/>
      <c r="E64" s="507"/>
      <c r="F64" s="330"/>
      <c r="G64" s="330"/>
      <c r="H64" s="330"/>
      <c r="I64" s="330"/>
      <c r="J64" s="330"/>
      <c r="K64" s="330"/>
      <c r="L64" s="330"/>
    </row>
    <row r="65" spans="2:12">
      <c r="B65" s="507" t="s">
        <v>206</v>
      </c>
      <c r="C65" s="507"/>
      <c r="D65" s="507"/>
      <c r="E65" s="507"/>
      <c r="F65" s="330"/>
      <c r="G65" s="330"/>
      <c r="H65" s="330"/>
      <c r="I65" s="330"/>
      <c r="J65" s="330"/>
      <c r="K65" s="330"/>
      <c r="L65" s="330"/>
    </row>
    <row r="66" spans="2:12">
      <c r="B66" s="507" t="s">
        <v>207</v>
      </c>
      <c r="C66" s="507"/>
      <c r="D66" s="507"/>
      <c r="E66" s="507"/>
      <c r="F66" s="330"/>
      <c r="G66" s="330"/>
      <c r="H66" s="330"/>
      <c r="I66" s="330"/>
      <c r="J66" s="330"/>
      <c r="K66" s="330"/>
      <c r="L66" s="330"/>
    </row>
    <row r="67" spans="2:12">
      <c r="B67" s="507" t="s">
        <v>208</v>
      </c>
      <c r="C67" s="507"/>
      <c r="D67" s="507"/>
      <c r="E67" s="507"/>
      <c r="F67" s="330"/>
      <c r="G67" s="330"/>
      <c r="H67" s="330"/>
      <c r="I67" s="330"/>
      <c r="J67" s="330"/>
      <c r="K67" s="330"/>
      <c r="L67" s="330"/>
    </row>
    <row r="68" spans="2:12">
      <c r="B68" s="507" t="s">
        <v>209</v>
      </c>
      <c r="C68" s="507"/>
      <c r="D68" s="507"/>
      <c r="E68" s="507"/>
      <c r="F68" s="330"/>
      <c r="G68" s="330"/>
      <c r="H68" s="330"/>
      <c r="I68" s="330"/>
      <c r="J68" s="330"/>
      <c r="K68" s="330"/>
      <c r="L68" s="330"/>
    </row>
    <row r="69" spans="2:12" ht="25.5" customHeight="1">
      <c r="B69" s="507" t="s">
        <v>210</v>
      </c>
      <c r="C69" s="507"/>
      <c r="D69" s="507"/>
      <c r="E69" s="507"/>
      <c r="F69" s="330"/>
      <c r="G69" s="330"/>
      <c r="H69" s="330"/>
      <c r="I69" s="330"/>
      <c r="J69" s="330"/>
      <c r="K69" s="330"/>
      <c r="L69" s="330"/>
    </row>
    <row r="70" spans="2:12" ht="25.5" customHeight="1">
      <c r="B70" s="507" t="s">
        <v>213</v>
      </c>
      <c r="C70" s="507"/>
      <c r="D70" s="507"/>
      <c r="E70" s="507"/>
      <c r="F70" s="330"/>
      <c r="G70" s="330"/>
      <c r="H70" s="330"/>
      <c r="I70" s="330"/>
      <c r="J70" s="330"/>
      <c r="K70" s="330"/>
      <c r="L70" s="330"/>
    </row>
    <row r="71" spans="2:12" ht="25.5" customHeight="1">
      <c r="B71" s="507" t="s">
        <v>211</v>
      </c>
      <c r="C71" s="507"/>
      <c r="D71" s="507"/>
      <c r="E71" s="507"/>
      <c r="F71" s="330"/>
      <c r="G71" s="330"/>
      <c r="H71" s="330"/>
      <c r="I71" s="330"/>
      <c r="J71" s="330"/>
      <c r="K71" s="330"/>
      <c r="L71" s="330"/>
    </row>
    <row r="72" spans="2:12" ht="25.5" customHeight="1">
      <c r="B72" s="507" t="s">
        <v>212</v>
      </c>
      <c r="C72" s="507"/>
      <c r="D72" s="507"/>
      <c r="E72" s="507"/>
      <c r="F72" s="330"/>
      <c r="G72" s="330"/>
      <c r="H72" s="330"/>
      <c r="I72" s="330"/>
      <c r="J72" s="330"/>
      <c r="K72" s="330"/>
      <c r="L72" s="330"/>
    </row>
    <row r="73" spans="2:12">
      <c r="F73" s="330"/>
      <c r="G73" s="330"/>
      <c r="H73" s="330"/>
      <c r="I73" s="330"/>
      <c r="J73" s="330"/>
      <c r="K73" s="330"/>
      <c r="L73" s="330"/>
    </row>
    <row r="74" spans="2:12">
      <c r="F74" s="330"/>
      <c r="G74" s="330"/>
      <c r="H74" s="330"/>
      <c r="I74" s="330"/>
      <c r="J74" s="330"/>
      <c r="K74" s="330"/>
      <c r="L74" s="330"/>
    </row>
    <row r="75" spans="2:12">
      <c r="F75" s="330"/>
      <c r="G75" s="330"/>
      <c r="H75" s="330"/>
      <c r="I75" s="330"/>
      <c r="J75" s="330"/>
      <c r="K75" s="330"/>
      <c r="L75" s="330"/>
    </row>
  </sheetData>
  <mergeCells count="29">
    <mergeCell ref="B70:E70"/>
    <mergeCell ref="B71:E71"/>
    <mergeCell ref="B72:E72"/>
    <mergeCell ref="K15:K17"/>
    <mergeCell ref="B47:E49"/>
    <mergeCell ref="F47:F49"/>
    <mergeCell ref="G47:G49"/>
    <mergeCell ref="H47:H49"/>
    <mergeCell ref="I47:I49"/>
    <mergeCell ref="B50:E50"/>
    <mergeCell ref="B64:E64"/>
    <mergeCell ref="B65:E65"/>
    <mergeCell ref="B66:E66"/>
    <mergeCell ref="B67:E67"/>
    <mergeCell ref="B68:E68"/>
    <mergeCell ref="B69:E69"/>
    <mergeCell ref="B63:E63"/>
    <mergeCell ref="B51:E51"/>
    <mergeCell ref="B15:E17"/>
    <mergeCell ref="B60:E60"/>
    <mergeCell ref="B61:E61"/>
    <mergeCell ref="B62:E62"/>
    <mergeCell ref="B11:K12"/>
    <mergeCell ref="C8:D8"/>
    <mergeCell ref="H15:H17"/>
    <mergeCell ref="I15:I17"/>
    <mergeCell ref="J15:J17"/>
    <mergeCell ref="F15:F17"/>
    <mergeCell ref="G15:G17"/>
  </mergeCells>
  <pageMargins left="0.7" right="0.7" top="0.75" bottom="0.75" header="0.3" footer="0.3"/>
  <pageSetup paperSize="9" scale="36" fitToWidth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V24"/>
  <sheetViews>
    <sheetView zoomScaleNormal="100" workbookViewId="0">
      <selection activeCell="E27" sqref="A1:E27"/>
    </sheetView>
  </sheetViews>
  <sheetFormatPr defaultRowHeight="12.75"/>
  <cols>
    <col min="1" max="1" width="41.85546875" style="2" customWidth="1"/>
    <col min="2" max="3" width="18.140625" style="2" customWidth="1"/>
    <col min="4" max="4" width="15.85546875" style="2" customWidth="1"/>
    <col min="5" max="5" width="17" style="2" bestFit="1" customWidth="1"/>
    <col min="6" max="6" width="9.140625" style="2"/>
    <col min="7" max="7" width="12.42578125" style="2" customWidth="1"/>
    <col min="8" max="16384" width="9.140625" style="2"/>
  </cols>
  <sheetData>
    <row r="1" spans="1:7">
      <c r="A1" s="512" t="s">
        <v>24</v>
      </c>
      <c r="B1" s="512"/>
      <c r="C1" s="43" t="str">
        <f>'Prilog 2'!D1</f>
        <v>ZIF "FORTUNA FOND" d.d.</v>
      </c>
      <c r="D1" s="7"/>
      <c r="E1" s="159" t="s">
        <v>302</v>
      </c>
    </row>
    <row r="2" spans="1:7">
      <c r="A2" s="512" t="s">
        <v>25</v>
      </c>
      <c r="B2" s="512"/>
      <c r="C2" s="43" t="str">
        <f>'Prilog 2'!D2</f>
        <v>ZJP-031-03</v>
      </c>
      <c r="D2" s="7"/>
    </row>
    <row r="3" spans="1:7">
      <c r="A3" s="512" t="s">
        <v>26</v>
      </c>
      <c r="B3" s="512"/>
      <c r="C3" s="43" t="str">
        <f>'Prilog 2'!D3</f>
        <v>LILIUM ASSET MANAGEMENT d.o.o. Sarajevo</v>
      </c>
      <c r="D3" s="7"/>
    </row>
    <row r="4" spans="1:7">
      <c r="A4" s="512" t="s">
        <v>27</v>
      </c>
      <c r="B4" s="512"/>
      <c r="C4" s="43"/>
      <c r="D4" s="7"/>
    </row>
    <row r="5" spans="1:7">
      <c r="A5" s="512" t="s">
        <v>28</v>
      </c>
      <c r="B5" s="512"/>
      <c r="C5" s="43" t="str">
        <f>'Prilog 2'!D5</f>
        <v>4201337670008</v>
      </c>
      <c r="D5" s="7"/>
    </row>
    <row r="6" spans="1:7">
      <c r="A6" s="512" t="s">
        <v>29</v>
      </c>
      <c r="B6" s="512"/>
      <c r="C6" s="43" t="str">
        <f>'Prilog 2'!D6</f>
        <v>4263012890007</v>
      </c>
      <c r="D6" s="7"/>
    </row>
    <row r="8" spans="1:7">
      <c r="A8" s="455" t="s">
        <v>482</v>
      </c>
      <c r="B8" s="511"/>
      <c r="C8" s="511"/>
      <c r="D8" s="511"/>
      <c r="E8" s="511"/>
    </row>
    <row r="9" spans="1:7">
      <c r="A9" s="511"/>
      <c r="B9" s="511"/>
      <c r="C9" s="511"/>
      <c r="D9" s="511"/>
      <c r="E9" s="511"/>
    </row>
    <row r="13" spans="1:7" ht="25.5">
      <c r="A13" s="10" t="s">
        <v>75</v>
      </c>
      <c r="B13" s="10" t="s">
        <v>76</v>
      </c>
      <c r="C13" s="8" t="s">
        <v>77</v>
      </c>
      <c r="D13" s="10" t="s">
        <v>79</v>
      </c>
      <c r="E13" s="8" t="s">
        <v>80</v>
      </c>
    </row>
    <row r="14" spans="1:7" s="24" customFormat="1" ht="11.25">
      <c r="A14" s="22">
        <v>1</v>
      </c>
      <c r="B14" s="22">
        <v>2</v>
      </c>
      <c r="C14" s="23">
        <v>3</v>
      </c>
      <c r="D14" s="22">
        <v>4</v>
      </c>
      <c r="E14" s="23" t="s">
        <v>81</v>
      </c>
    </row>
    <row r="15" spans="1:7">
      <c r="A15" s="311" t="s">
        <v>483</v>
      </c>
      <c r="B15" s="311">
        <v>697.2</v>
      </c>
      <c r="C15" s="311">
        <v>1</v>
      </c>
      <c r="D15" s="311">
        <v>2.68</v>
      </c>
      <c r="E15" s="311">
        <v>3.8439472174411934E-3</v>
      </c>
      <c r="G15" s="35"/>
    </row>
    <row r="16" spans="1:7">
      <c r="A16" s="311" t="s">
        <v>83</v>
      </c>
      <c r="B16" s="311" t="s">
        <v>83</v>
      </c>
      <c r="C16" s="311" t="s">
        <v>83</v>
      </c>
      <c r="D16" s="311" t="s">
        <v>83</v>
      </c>
      <c r="E16" s="311" t="s">
        <v>83</v>
      </c>
      <c r="G16" s="35"/>
    </row>
    <row r="17" spans="1:48">
      <c r="A17" s="36" t="s">
        <v>78</v>
      </c>
      <c r="B17" s="37">
        <f>SUM(B15:B16)</f>
        <v>697.2</v>
      </c>
      <c r="C17" s="37">
        <f>SUM(C15:C16)</f>
        <v>1</v>
      </c>
      <c r="D17" s="37">
        <f>SUM(D15:D16)</f>
        <v>2.68</v>
      </c>
      <c r="E17" s="38"/>
      <c r="G17" s="35"/>
    </row>
    <row r="19" spans="1:48" s="45" customFormat="1" ht="17.25" customHeight="1"/>
    <row r="20" spans="1:48" s="45" customFormat="1" ht="17.25" customHeight="1">
      <c r="A20" s="171" t="str">
        <f>' Prilog 1'!A38</f>
        <v>Datum izvještaja: 30.06.2024</v>
      </c>
      <c r="C20" s="44"/>
      <c r="E20" s="44"/>
    </row>
    <row r="21" spans="1:48" s="30" customFormat="1">
      <c r="A21" s="127" t="s">
        <v>228</v>
      </c>
      <c r="B21"/>
      <c r="C21" s="107" t="s">
        <v>173</v>
      </c>
      <c r="D21" s="91"/>
      <c r="E21" s="91"/>
      <c r="F21" s="91"/>
      <c r="G21" s="91"/>
      <c r="H21" s="91"/>
      <c r="I21" s="91"/>
      <c r="J21" s="91"/>
      <c r="K21" s="82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75"/>
    </row>
    <row r="22" spans="1:48" s="30" customFormat="1">
      <c r="A22"/>
      <c r="B22"/>
      <c r="C22"/>
      <c r="D22" s="91"/>
      <c r="E22" s="91"/>
      <c r="F22" s="91"/>
      <c r="G22" s="91"/>
      <c r="H22" s="91"/>
      <c r="I22" s="91"/>
      <c r="J22" s="91"/>
      <c r="K22" s="82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75"/>
    </row>
    <row r="23" spans="1:48" s="30" customFormat="1">
      <c r="A23" s="107" t="str">
        <f>' Prilog 1'!A41</f>
        <v>Amra Mehanovic  dipl. oec</v>
      </c>
      <c r="B23"/>
      <c r="C23" s="107" t="s">
        <v>375</v>
      </c>
      <c r="D23" s="91"/>
      <c r="E23" s="91"/>
      <c r="F23" s="91"/>
      <c r="G23" s="91"/>
      <c r="H23" s="91"/>
      <c r="I23" s="91"/>
      <c r="J23" s="91"/>
      <c r="K23" s="82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75"/>
    </row>
    <row r="24" spans="1:48" s="45" customFormat="1" ht="17.25" customHeight="1">
      <c r="B24" s="46"/>
      <c r="C24" s="46"/>
    </row>
  </sheetData>
  <mergeCells count="7">
    <mergeCell ref="A8:E9"/>
    <mergeCell ref="A1:B1"/>
    <mergeCell ref="A2:B2"/>
    <mergeCell ref="A3:B3"/>
    <mergeCell ref="A4:B4"/>
    <mergeCell ref="A5:B5"/>
    <mergeCell ref="A6:B6"/>
  </mergeCells>
  <phoneticPr fontId="11" type="noConversion"/>
  <pageMargins left="0.75" right="0.75" top="1" bottom="1" header="0.5" footer="0.5"/>
  <pageSetup paperSize="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0 D A A B Q S w M E F A A C A A g A / E 5 U V o L q O U e q A A A A / Q A A A B I A H A B D b 2 5 m a W c v U G F j a 2 F n Z S 5 4 b W w g o h g A K K A U A A A A A A A A A A A A A A A A A A A A A A A A A A A A h c / B C o I w H M f x V 5 H d t 6 k T E v k 7 q a 4 K Q R B d 1 1 o 6 0 h l u p u / W o U f q F R L K 6 t b 1 y + f w + z 1 u d 8 j G p v a u q r O 6 N S k K i I 8 8 Z W R 7 1 K Z M U e 9 O O E Y Z h 4 2 Q Z 1 E q b 8 L G J q M 9 p q h y 7 p J Q O g w D G R h p u 5 K G v h / Q f Z F v Z a U a g T 5 Y / 8 d Y G + u E k Q p x 2 L 3 G 8 J A w R i L G F i S K A 6 B z h k K b L w m n x c Q H + h N h 3 d e u 7 x Q / W J w L Z / B q C X R u Q N 9 X + B N Q S w M E F A A C A A g A / E 5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O V F Y l A U l 0 c Q A A A J A A A A A T A B w A R m 9 y b X V s Y X M v U 2 V j d G l v b j E u b S C i G A A o o B Q A A A A A A A A A A A A A A A A A A A A A A A A A A A A r T k 0 u y c z P U w i G 0 I b W v F y 8 X M U Z i U W p K Q r K S k 6 Z V X m Z x Q o F O Y l 5 C q H B j p 4 u S g q 2 C j m p J b x c C k A Q n F 9 a l J w K F H H L z 0 l J L d J z y 8 x J L d Z Q c r a K C S 1 O L S q O S c s v K i n N S 4 x x S S 3 O L s k v i M E 0 T Z O X K z M P 2 T B r A F B L A Q I t A B Q A A g A I A P x O V F a C 6 j l H q g A A A P 0 A A A A S A A A A A A A A A A A A A A A A A A A A A A B D b 2 5 m a W c v U G F j a 2 F n Z S 5 4 b W x Q S w E C L Q A U A A I A C A D 8 T l R W D 8 r p q 6 Q A A A D p A A A A E w A A A A A A A A A A A A A A A A D 2 A A A A W 0 N v b n R l b n R f V H l w Z X N d L n h t b F B L A Q I t A B Q A A g A I A P x O V F Y l A U l 0 c Q A A A J A A A A A T A A A A A A A A A A A A A A A A A O c B A A B G b 3 J t d W x h c y 9 T Z W N 0 a W 9 u M S 5 t U E s F B g A A A A A D A A M A w g A A A K U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o L A A A A A A A A G A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a X p u a X M l M j B w b G F u J T I w V V N B S U Q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R m l s b E N v d W 5 0 I i B W Y W x 1 Z T 0 i b D M i I C 8 + P E V u d H J 5 I F R 5 c G U 9 I k Z p b G x F c n J v c k N v d W 5 0 I i B W Y W x 1 Z T 0 i b D A i I C 8 + P E V u d H J 5 I F R 5 c G U 9 I k Z p b G x D b 2 x 1 b W 5 U e X B l c y I g V m F s d W U 9 I n N C Z 1 l I Q n d j R y I g L z 4 8 R W 5 0 c n k g V H l w Z T 0 i R m l s b E N v b H V t b k 5 h b W V z I i B W Y W x 1 Z T 0 i c 1 s m c X V v d D t D b 2 5 0 Z W 5 0 J n F 1 b 3 Q 7 L C Z x d W 9 0 O 0 5 h b W U m c X V v d D s s J n F 1 b 3 Q 7 R X h 0 Z W 5 z a W 9 u J n F 1 b 3 Q 7 L C Z x d W 9 0 O 0 R h d G U g Y W N j Z X N z Z W Q m c X V v d D s s J n F 1 b 3 Q 7 R G F 0 Z S B t b 2 R p Z m l l Z C Z x d W 9 0 O y w m c X V v d D t E Y X R l I G N y Z W F 0 Z W Q m c X V v d D s s J n F 1 b 3 Q 7 R m 9 s Z G V y I F B h d G g m c X V v d D t d I i A v P j x F b n R y e S B U e X B l P S J G a W x s R X J y b 3 J D b 2 R l I i B W Y W x 1 Z T 0 i c 1 V u a 2 5 v d 2 4 i I C 8 + P E V u d H J 5 I F R 5 c G U 9 I k Z p b G x M Y X N 0 V X B k Y X R l Z C I g V m F s d W U 9 I m Q y M D I z L T A y L T E 1 V D E 1 O j E 2 O j M 1 L j g w O T I 5 N T d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y Z x d W 9 0 O 0 Z v b G R l c i B Q Y X R o J n F 1 b 3 Q 7 L C Z x d W 9 0 O 0 5 h b W U m c X V v d D t d L C Z x d W 9 0 O 3 F 1 Z X J 5 U m V s Y X R p b 2 5 z a G l w c y Z x d W 9 0 O z p b X S w m c X V v d D t j b 2 x 1 b W 5 J Z G V u d G l 0 a W V z J n F 1 b 3 Q 7 O l s m c X V v d D t T Z W N 0 a W 9 u M S 9 C a X p u a X M g c G x h b i B V U 0 F J R C 9 T b 3 V y Y 2 U u e 0 N v b n R l b n Q s M H 0 m c X V v d D s s J n F 1 b 3 Q 7 U 2 V j d G l v b j E v Q m l 6 b m l z I H B s Y W 4 g V V N B S U Q v U 2 9 1 c m N l L n t O Y W 1 l L D F 9 J n F 1 b 3 Q 7 L C Z x d W 9 0 O 1 N l Y 3 R p b 2 4 x L 0 J p e m 5 p c y B w b G F u I F V T Q U l E L 1 N v d X J j Z S 5 7 R X h 0 Z W 5 z a W 9 u L D J 9 J n F 1 b 3 Q 7 L C Z x d W 9 0 O 1 N l Y 3 R p b 2 4 x L 0 J p e m 5 p c y B w b G F u I F V T Q U l E L 1 N v d X J j Z S 5 7 R G F 0 Z S B h Y 2 N l c 3 N l Z C w z f S Z x d W 9 0 O y w m c X V v d D t T Z W N 0 a W 9 u M S 9 C a X p u a X M g c G x h b i B V U 0 F J R C 9 T b 3 V y Y 2 U u e 0 R h d G U g b W 9 k a W Z p Z W Q s N H 0 m c X V v d D s s J n F 1 b 3 Q 7 U 2 V j d G l v b j E v Q m l 6 b m l z I H B s Y W 4 g V V N B S U Q v U 2 9 1 c m N l L n t E Y X R l I G N y Z W F 0 Z W Q s N X 0 m c X V v d D s s J n F 1 b 3 Q 7 U 2 V j d G l v b j E v Q m l 6 b m l z I H B s Y W 4 g V V N B S U Q v U 2 9 1 c m N l L n t G b 2 x k Z X I g U G F 0 a C w 3 f S Z x d W 9 0 O 1 0 s J n F 1 b 3 Q 7 Q 2 9 s d W 1 u Q 2 9 1 b n Q m c X V v d D s 6 N y w m c X V v d D t L Z X l D b 2 x 1 b W 5 O Y W 1 l c y Z x d W 9 0 O z p b J n F 1 b 3 Q 7 R m 9 s Z G V y I F B h d G g m c X V v d D s s J n F 1 b 3 Q 7 T m F t Z S Z x d W 9 0 O 1 0 s J n F 1 b 3 Q 7 Q 2 9 s d W 1 u S W R l b n R p d G l l c y Z x d W 9 0 O z p b J n F 1 b 3 Q 7 U 2 V j d G l v b j E v Q m l 6 b m l z I H B s Y W 4 g V V N B S U Q v U 2 9 1 c m N l L n t D b 2 5 0 Z W 5 0 L D B 9 J n F 1 b 3 Q 7 L C Z x d W 9 0 O 1 N l Y 3 R p b 2 4 x L 0 J p e m 5 p c y B w b G F u I F V T Q U l E L 1 N v d X J j Z S 5 7 T m F t Z S w x f S Z x d W 9 0 O y w m c X V v d D t T Z W N 0 a W 9 u M S 9 C a X p u a X M g c G x h b i B V U 0 F J R C 9 T b 3 V y Y 2 U u e 0 V 4 d G V u c 2 l v b i w y f S Z x d W 9 0 O y w m c X V v d D t T Z W N 0 a W 9 u M S 9 C a X p u a X M g c G x h b i B V U 0 F J R C 9 T b 3 V y Y 2 U u e 0 R h d G U g Y W N j Z X N z Z W Q s M 3 0 m c X V v d D s s J n F 1 b 3 Q 7 U 2 V j d G l v b j E v Q m l 6 b m l z I H B s Y W 4 g V V N B S U Q v U 2 9 1 c m N l L n t E Y X R l I G 1 v Z G l m a W V k L D R 9 J n F 1 b 3 Q 7 L C Z x d W 9 0 O 1 N l Y 3 R p b 2 4 x L 0 J p e m 5 p c y B w b G F u I F V T Q U l E L 1 N v d X J j Z S 5 7 R G F 0 Z S B j c m V h d G V k L D V 9 J n F 1 b 3 Q 7 L C Z x d W 9 0 O 1 N l Y 3 R p b 2 4 x L 0 J p e m 5 p c y B w b G F u I F V T Q U l E L 1 N v d X J j Z S 5 7 R m 9 s Z G V y I F B h d G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J p e m 5 p c y U y M H B s Y W 4 l M j B V U 0 F J R C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F n g J j h h x 0 O 2 8 L 9 7 n i h 0 y w A A A A A C A A A A A A A D Z g A A w A A A A B A A A A B E 7 o 9 m o C 8 b r V V Y K r q 4 t T l b A A A A A A S A A A C g A A A A E A A A A O 0 o W z x A 5 E C M 3 A y X P g v 1 R q R Q A A A A M k g p U z R D h Y r O M A k u H V r f + H m / N n c l 8 b T E X 5 N A D k T V 0 I b u m g z g U k o n B J 9 Z K K n / P 3 u a F v u c w f / N T T N y r H M r y / y t r 9 v N c W N a 6 v b V m 3 T l s R e o Y X o U A A A A y K Q E T S B m M W m B u Q T N 7 4 p / v X R B c Q o = < / D a t a M a s h u p > 
</file>

<file path=customXml/itemProps1.xml><?xml version="1.0" encoding="utf-8"?>
<ds:datastoreItem xmlns:ds="http://schemas.openxmlformats.org/officeDocument/2006/customXml" ds:itemID="{651C26D7-F486-4A35-9B05-90B46CFD5F9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 Prilog 1</vt:lpstr>
      <vt:lpstr>Prilog 2</vt:lpstr>
      <vt:lpstr>Prilog 3</vt:lpstr>
      <vt:lpstr> Prilog 3a</vt:lpstr>
      <vt:lpstr>Prilog 4</vt:lpstr>
      <vt:lpstr>Prilog 5</vt:lpstr>
      <vt:lpstr>Prilog 5a</vt:lpstr>
      <vt:lpstr>Prilog 5b</vt:lpstr>
      <vt:lpstr>Prilog 5c</vt:lpstr>
      <vt:lpstr>Prilog 6</vt:lpstr>
      <vt:lpstr>Prilog 7</vt:lpstr>
      <vt:lpstr>Prilog 8</vt:lpstr>
      <vt:lpstr>' Prilog 3a'!Print_Area</vt:lpstr>
      <vt:lpstr>'Prilog 2'!Print_Area</vt:lpstr>
      <vt:lpstr>'Prilog 4'!Print_Area</vt:lpstr>
      <vt:lpstr>'Prilog 5'!Print_Area</vt:lpstr>
      <vt:lpstr>'Prilog 5c'!Print_Area</vt:lpstr>
      <vt:lpstr>'Prilog 6'!Print_Area</vt:lpstr>
      <vt:lpstr>'Prilog 7'!Print_Area</vt:lpstr>
      <vt:lpstr>'Prilog 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safijaz</dc:creator>
  <cp:lastModifiedBy>Sabina Selmanovic</cp:lastModifiedBy>
  <cp:lastPrinted>2024-08-09T06:55:12Z</cp:lastPrinted>
  <dcterms:created xsi:type="dcterms:W3CDTF">2010-11-04T08:54:48Z</dcterms:created>
  <dcterms:modified xsi:type="dcterms:W3CDTF">2024-08-09T06:55:13Z</dcterms:modified>
</cp:coreProperties>
</file>