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dcsrv-ilirika\ZVANICNI DOKUMENTI2\ZIF FORTUNA FOND\NVI ZIF FORTUNA\Mjesečni izvještaji\Mjesečni izvještaj 2022\"/>
    </mc:Choice>
  </mc:AlternateContent>
  <xr:revisionPtr revIDLastSave="0" documentId="13_ncr:1_{4015DED7-E272-4C8D-BC3F-AE7217C5F2E2}" xr6:coauthVersionLast="47" xr6:coauthVersionMax="47" xr10:uidLastSave="{00000000-0000-0000-0000-000000000000}"/>
  <bookViews>
    <workbookView xWindow="-120" yWindow="-120" windowWidth="20730" windowHeight="11160" tabRatio="738" xr2:uid="{00000000-000D-0000-FFFF-FFFF00000000}"/>
  </bookViews>
  <sheets>
    <sheet name=" Prilog 1" sheetId="10" r:id="rId1"/>
    <sheet name="Prilog 2" sheetId="11" r:id="rId2"/>
    <sheet name="Prilog 3" sheetId="9" r:id="rId3"/>
    <sheet name=" Prilog 3a" sheetId="1" r:id="rId4"/>
    <sheet name="Prilog 3b" sheetId="13" r:id="rId5"/>
    <sheet name="Prilog 4" sheetId="7" r:id="rId6"/>
    <sheet name="Prilog 5" sheetId="6" r:id="rId7"/>
    <sheet name="Prilog 5a" sheetId="12" r:id="rId8"/>
    <sheet name="Prilog 6" sheetId="8" r:id="rId9"/>
    <sheet name="Prilog 7" sheetId="14" r:id="rId10"/>
  </sheets>
  <definedNames>
    <definedName name="OLE_LINK1" localSheetId="3">' Prilog 3a'!$C$9</definedName>
    <definedName name="_xlnm.Print_Area" localSheetId="1">'Prilog 2'!$A$1:$N$109</definedName>
    <definedName name="_xlnm.Print_Area" localSheetId="4">'Prilog 3b'!$A$1:$I$23</definedName>
    <definedName name="_xlnm.Print_Area" localSheetId="5">'Prilog 4'!$A$1:$E$32</definedName>
    <definedName name="_xlnm.Print_Area" localSheetId="6">'Prilog 5'!$A$1:$P$30</definedName>
    <definedName name="_xlnm.Print_Area" localSheetId="8">'Prilog 6'!$A$1:$E$30</definedName>
    <definedName name="_xlnm.Print_Area" localSheetId="9">'Prilog 7'!$A$1:$H$29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7" l="1"/>
  <c r="C20" i="1"/>
  <c r="C18" i="1"/>
  <c r="C22" i="1" s="1"/>
  <c r="C18" i="8" s="1"/>
  <c r="B24" i="7"/>
  <c r="C19" i="7" s="1"/>
  <c r="C22" i="9"/>
  <c r="D22" i="9"/>
  <c r="E22" i="9"/>
  <c r="F22" i="9"/>
  <c r="G22" i="9"/>
  <c r="H22" i="9"/>
  <c r="I22" i="9"/>
  <c r="J22" i="9"/>
  <c r="K22" i="9"/>
  <c r="L22" i="9"/>
  <c r="B25" i="7" s="1"/>
  <c r="M22" i="9"/>
  <c r="N22" i="9"/>
  <c r="B22" i="9"/>
  <c r="L20" i="6"/>
  <c r="E24" i="14"/>
  <c r="B1" i="7"/>
  <c r="B2" i="7"/>
  <c r="B3" i="7"/>
  <c r="B5" i="7"/>
  <c r="B6" i="7"/>
  <c r="D1" i="6"/>
  <c r="D2" i="6"/>
  <c r="D3" i="6"/>
  <c r="D5" i="6"/>
  <c r="D6" i="6"/>
  <c r="C6" i="14"/>
  <c r="C5" i="14"/>
  <c r="C3" i="14"/>
  <c r="C2" i="14"/>
  <c r="C1" i="14"/>
  <c r="C6" i="8"/>
  <c r="C5" i="8"/>
  <c r="C3" i="8"/>
  <c r="C2" i="8"/>
  <c r="C1" i="8"/>
  <c r="C6" i="12"/>
  <c r="C5" i="12"/>
  <c r="C3" i="12"/>
  <c r="C2" i="12"/>
  <c r="C1" i="12"/>
  <c r="I20" i="6"/>
  <c r="D18" i="12"/>
  <c r="B18" i="12"/>
  <c r="C15" i="12"/>
  <c r="C18" i="12" s="1"/>
  <c r="C17" i="7"/>
  <c r="C14" i="7"/>
  <c r="C16" i="7"/>
  <c r="C16" i="12"/>
  <c r="C23" i="7"/>
  <c r="C20" i="7"/>
  <c r="C22" i="7"/>
  <c r="C18" i="7"/>
  <c r="C15" i="7"/>
  <c r="C13" i="7"/>
  <c r="C21" i="7"/>
  <c r="C20" i="8" l="1"/>
  <c r="C25" i="8"/>
  <c r="B26" i="7"/>
  <c r="C22" i="8"/>
  <c r="C24" i="7"/>
  <c r="C23" i="8"/>
</calcChain>
</file>

<file path=xl/sharedStrings.xml><?xml version="1.0" encoding="utf-8"?>
<sst xmlns="http://schemas.openxmlformats.org/spreadsheetml/2006/main" count="587" uniqueCount="364">
  <si>
    <t>Redni broj</t>
  </si>
  <si>
    <t>Opis</t>
  </si>
  <si>
    <t>1.</t>
  </si>
  <si>
    <t>2.</t>
  </si>
  <si>
    <t>Obveznice</t>
  </si>
  <si>
    <t>3.</t>
  </si>
  <si>
    <t>Ostali vrijednosni papiri</t>
  </si>
  <si>
    <t>4.</t>
  </si>
  <si>
    <t>Depoziti i plasmani</t>
  </si>
  <si>
    <t>5.</t>
  </si>
  <si>
    <t>Gotovina i gotovinski ekvivalenti</t>
  </si>
  <si>
    <t>6.</t>
  </si>
  <si>
    <t>Nekretnine</t>
  </si>
  <si>
    <t>7.</t>
  </si>
  <si>
    <t>Ostala imovina</t>
  </si>
  <si>
    <t>I</t>
  </si>
  <si>
    <t>UKUPNA IMOVINA</t>
  </si>
  <si>
    <t>II</t>
  </si>
  <si>
    <t>UKUPNE OBAVEZE</t>
  </si>
  <si>
    <t>III=(I-II)</t>
  </si>
  <si>
    <t>NETO IMOVINA</t>
  </si>
  <si>
    <t>IV</t>
  </si>
  <si>
    <t>V=(III/IV)</t>
  </si>
  <si>
    <t>Naknada depozitaru</t>
  </si>
  <si>
    <t>Naknada za reviziju</t>
  </si>
  <si>
    <t>Naknada za računovodstvo</t>
  </si>
  <si>
    <t xml:space="preserve">Troškovi servisiranja dioničara </t>
  </si>
  <si>
    <t>Ostali troškovi</t>
  </si>
  <si>
    <t>Ukupno troškovi:</t>
  </si>
  <si>
    <t>Vrsta troška</t>
  </si>
  <si>
    <t>Iznos (KM)</t>
  </si>
  <si>
    <t>Udio %</t>
  </si>
  <si>
    <t>Tekuća godina</t>
  </si>
  <si>
    <t>Prethodna godina</t>
  </si>
  <si>
    <t>Najniža cijena</t>
  </si>
  <si>
    <t>Najviša cijena</t>
  </si>
  <si>
    <t>Neto imovina fonda na početku perioda</t>
  </si>
  <si>
    <t>Neto imovina fonda na kraju perioda</t>
  </si>
  <si>
    <t>III</t>
  </si>
  <si>
    <t>Finansijski pokazatelji</t>
  </si>
  <si>
    <t>Odnos rashoda i prosječne neto imovine</t>
  </si>
  <si>
    <t>Isplaćeni iznos investitorima u toku godine</t>
  </si>
  <si>
    <t>Stopa prinosa na neto imovinu fonda</t>
  </si>
  <si>
    <t>Odnos realizovane dobiti od ulaganja i prosječne neto imovine</t>
  </si>
  <si>
    <t>R. br</t>
  </si>
  <si>
    <t>Oznaka papira</t>
  </si>
  <si>
    <t xml:space="preserve">Naziv fonda :                                                        </t>
  </si>
  <si>
    <t xml:space="preserve">Registarski broj fonda : </t>
  </si>
  <si>
    <t xml:space="preserve">Naziv društva za upravljanje: </t>
  </si>
  <si>
    <t>Matični broj društva za upravljanje:</t>
  </si>
  <si>
    <t xml:space="preserve">JIB društva za upravljanje: </t>
  </si>
  <si>
    <t>JIB investicionog fonda:</t>
  </si>
  <si>
    <t xml:space="preserve">Dionica/Udio fonda </t>
  </si>
  <si>
    <t>Ukupna vrijednost na dan izvještavanja</t>
  </si>
  <si>
    <t>Učešće u vrijednosti imovine fonda (%)</t>
  </si>
  <si>
    <t>Naknada berzi</t>
  </si>
  <si>
    <t>Naknada Registru</t>
  </si>
  <si>
    <t>Naknade i troškovi nadzornog odbora</t>
  </si>
  <si>
    <t>Troškovi kupovine i prodaje ulaganja</t>
  </si>
  <si>
    <t>Sadržaj</t>
  </si>
  <si>
    <t>Napomena</t>
  </si>
  <si>
    <t xml:space="preserve">1.Informacije o identitetu Fonda </t>
  </si>
  <si>
    <t>web:</t>
  </si>
  <si>
    <t>punu i skraćenu firmu, adresu sjedišta:</t>
  </si>
  <si>
    <t>broj telefona i telefaksa:</t>
  </si>
  <si>
    <t>e-mail adresu:</t>
  </si>
  <si>
    <t>registarski broj Fonda u registru kod Komisije:</t>
  </si>
  <si>
    <t xml:space="preserve">ime i prezime predsjednika i članova nadzornog odbora Fonda; </t>
  </si>
  <si>
    <t xml:space="preserve">firmu i sjedište vanjskog revizora; </t>
  </si>
  <si>
    <t xml:space="preserve">ime i prezime članova odbora za reviziju; </t>
  </si>
  <si>
    <t xml:space="preserve">firmu i adresu sjedište depozirata Fonda. </t>
  </si>
  <si>
    <t xml:space="preserve">2. Informacije o Društvu koje upravlja Fondom: </t>
  </si>
  <si>
    <t xml:space="preserve">ime i prezime direktora Fonda; </t>
  </si>
  <si>
    <t xml:space="preserve">broj i datum Rješenja Kojim je izdata dozvola za osnivanje  Društva </t>
  </si>
  <si>
    <t xml:space="preserve">broj i datum Rješenja Kojim je izdata dozvola Društvu za upravljanje Fondom: </t>
  </si>
  <si>
    <t>imena i prezimena  članova uprave Društva:</t>
  </si>
  <si>
    <t xml:space="preserve">imena i prezimena predsjednika i članova nadzornog odbora Društva; </t>
  </si>
  <si>
    <t xml:space="preserve">imena i prezimena članova odbora za reviziju; </t>
  </si>
  <si>
    <t xml:space="preserve">Naziv emitenta </t>
  </si>
  <si>
    <t>Ukupno u F BiH</t>
  </si>
  <si>
    <t>6 (5/4*100)</t>
  </si>
  <si>
    <t>Ukupno u R Srpskoj</t>
  </si>
  <si>
    <t>Ukupno u inostranstvu</t>
  </si>
  <si>
    <t>Ulaganja u dionice emitenta sa sjedištem u F BiH</t>
  </si>
  <si>
    <t>Ulaganja u dionice emitenata sa sjedištem u inostranstvu</t>
  </si>
  <si>
    <t xml:space="preserve">Način vrednovanja </t>
  </si>
  <si>
    <t>Ukupan broj emitovanih vp/udjela</t>
  </si>
  <si>
    <t xml:space="preserve">Broj vp/udjela u vlasništvu fonda </t>
  </si>
  <si>
    <t>Nabavna cijena vp/udjela</t>
  </si>
  <si>
    <t xml:space="preserve">Ukupna vrijednost ulaganja </t>
  </si>
  <si>
    <t xml:space="preserve">Ukupno u dionice </t>
  </si>
  <si>
    <t>Ulaganja u obveznice emitenta sa sjedištem u F BiH</t>
  </si>
  <si>
    <t>Ulaganja u obveznice emitenata sa sjedištem u R Srpskoj</t>
  </si>
  <si>
    <t>Ulaganja u dionice emitenata sa sjedištem u R Srpskoj</t>
  </si>
  <si>
    <t>Ulaganja u obveznice emitenata sa sjedištem u inostranstvu</t>
  </si>
  <si>
    <t xml:space="preserve">Ukupno u obveznice </t>
  </si>
  <si>
    <t>Ulaganja u udjele OIF iz F BiH</t>
  </si>
  <si>
    <t>Ulaganja u udjele OIF iz  R Srpske</t>
  </si>
  <si>
    <t>Ulaganja u udjele OIF iz inostranstva</t>
  </si>
  <si>
    <t xml:space="preserve">Ukupno u udjele OIF-ova </t>
  </si>
  <si>
    <t xml:space="preserve">Fer cijena vp/udjela </t>
  </si>
  <si>
    <t>Ulagnja u ------- u  F BiH</t>
  </si>
  <si>
    <t>Ulaganja u --------u  R Srpskoj</t>
  </si>
  <si>
    <t>Ulaganja u --------- u inostranstvu</t>
  </si>
  <si>
    <t>Ukupno u ________________</t>
  </si>
  <si>
    <t>Ukupna vrijednost ulaganja fonda</t>
  </si>
  <si>
    <t xml:space="preserve">Ulaganja </t>
  </si>
  <si>
    <t xml:space="preserve">Gotovina </t>
  </si>
  <si>
    <t xml:space="preserve">Potraživanja </t>
  </si>
  <si>
    <t>% vlasništa fonda</t>
  </si>
  <si>
    <t>% od NVI fonda</t>
  </si>
  <si>
    <t>Obaveze po osnovu troškova poslovanja</t>
  </si>
  <si>
    <t>obaveze prema        DUF-u</t>
  </si>
  <si>
    <t xml:space="preserve"> Ukupna neto vrijednost imovine </t>
  </si>
  <si>
    <t>Broj dionica/udjela  fonda</t>
  </si>
  <si>
    <t>NVI po dionici/udjelu fonda</t>
  </si>
  <si>
    <t>IMOVINA FONDA</t>
  </si>
  <si>
    <t xml:space="preserve">OBAVEZE FONDA </t>
  </si>
  <si>
    <t>UKUPNO</t>
  </si>
  <si>
    <t xml:space="preserve">Prosječna cijena </t>
  </si>
  <si>
    <t>Najniža  neto vrijednost imovine po dionici</t>
  </si>
  <si>
    <t>Najviša neto vrijednost imovine po dionici</t>
  </si>
  <si>
    <t>Prethodni period</t>
  </si>
  <si>
    <t xml:space="preserve">Raniji periodi </t>
  </si>
  <si>
    <t xml:space="preserve">Obaveze  po osnovu ulaganja fonda </t>
  </si>
  <si>
    <t>Ostalo</t>
  </si>
  <si>
    <t>Ostale</t>
  </si>
  <si>
    <t xml:space="preserve">Stanje na početku perioda </t>
  </si>
  <si>
    <t xml:space="preserve">Transakcije tokom perioda </t>
  </si>
  <si>
    <t xml:space="preserve">Stanje na kraju perioda </t>
  </si>
  <si>
    <t xml:space="preserve"> % učešća kod emitenta</t>
  </si>
  <si>
    <t xml:space="preserve">Jedinična fer vrij.                </t>
  </si>
  <si>
    <t xml:space="preserve">Ukupna fer vrijednost ulaganja </t>
  </si>
  <si>
    <t xml:space="preserve"> % učešća u NVI fonda</t>
  </si>
  <si>
    <t>vrijednost</t>
  </si>
  <si>
    <t xml:space="preserve">količina </t>
  </si>
  <si>
    <t xml:space="preserve">prosječna cijena </t>
  </si>
  <si>
    <t xml:space="preserve">Kupovine </t>
  </si>
  <si>
    <t>Prodaje</t>
  </si>
  <si>
    <t>Simbol</t>
  </si>
  <si>
    <t>BROJ DIONICA/UDJELA</t>
  </si>
  <si>
    <t>NETO VRIJEDNOST IMOVINE PO DIONICI/UDJELU</t>
  </si>
  <si>
    <t xml:space="preserve">Opis </t>
  </si>
  <si>
    <t>Vrijednost neto imovine po dionici/udjelu fonda na početku perioda</t>
  </si>
  <si>
    <t>Broj dionica/udjela na početku perioda</t>
  </si>
  <si>
    <t>Vrijednost dionice/udjela na početku perioda</t>
  </si>
  <si>
    <t>Vrijednost neto imovine fond po dionici/udjela na kraju perioda</t>
  </si>
  <si>
    <t>Broj dionica/udjela na kraju perioda</t>
  </si>
  <si>
    <t>Vrijednost dionice/udjela na kraju perioda</t>
  </si>
  <si>
    <t xml:space="preserve">Pozicija </t>
  </si>
  <si>
    <t>R.Br.</t>
  </si>
  <si>
    <t>PRILOG 1</t>
  </si>
  <si>
    <t>PRILOG 2</t>
  </si>
  <si>
    <t>PRILOG 3</t>
  </si>
  <si>
    <t>PRILOG 3a</t>
  </si>
  <si>
    <t>IZVJEŠTAJ O VRIJEDNOSTI TRANSAKCIJA FONDA OBAVLJENIM PUTEM  POJEDINAČNOG  PROFESIONALNOG POSREDNIKA I IZNOSU OBRAČUNATE NAKNADE</t>
  </si>
  <si>
    <t>Naziv berzanskog posrednika</t>
  </si>
  <si>
    <t xml:space="preserve">Vrijednost transakcija </t>
  </si>
  <si>
    <t>Učešće u ukupnoj vrijednosti transakcija</t>
  </si>
  <si>
    <t>Ukupno</t>
  </si>
  <si>
    <t>Iznos provizije</t>
  </si>
  <si>
    <t>Učešće provizije u vrijednosti transkcija</t>
  </si>
  <si>
    <t>5=4/3</t>
  </si>
  <si>
    <t>PRILOG 5a</t>
  </si>
  <si>
    <t>PRILOG 6</t>
  </si>
  <si>
    <t>IZVJEŠTAJ O NVI  PO  DIONICI/UDJELU  I CIJENI UDJELA/DIONICE INVESTICIJSKOG FONDA</t>
  </si>
  <si>
    <t xml:space="preserve">CIJENA DIONICE /UDJELA </t>
  </si>
  <si>
    <t xml:space="preserve">Broj dionica ili % učešća </t>
  </si>
  <si>
    <t xml:space="preserve">Ukupni prihodi </t>
  </si>
  <si>
    <t>PRILOG 7</t>
  </si>
  <si>
    <t xml:space="preserve">Dividenda po dionici  </t>
  </si>
  <si>
    <t>Naziv emitenta</t>
  </si>
  <si>
    <t xml:space="preserve">Simbol </t>
  </si>
  <si>
    <t xml:space="preserve">% prekoračenja u investiranju  </t>
  </si>
  <si>
    <t xml:space="preserve">Vrijednost prekoračenja </t>
  </si>
  <si>
    <t>Razlog  prekoračenja i rok za usaglašavanje</t>
  </si>
  <si>
    <t>BH Telecom d.d. Sarajevo</t>
  </si>
  <si>
    <t>BHTSR</t>
  </si>
  <si>
    <t>BIPVR</t>
  </si>
  <si>
    <t>Bira d.d. Bihać</t>
  </si>
  <si>
    <t>BIRBRK4</t>
  </si>
  <si>
    <t>DBRCR</t>
  </si>
  <si>
    <t>ERKGRK2</t>
  </si>
  <si>
    <t>ETATRK1</t>
  </si>
  <si>
    <t>Energoinvest d.d. Sarajevo</t>
  </si>
  <si>
    <t>ENISR</t>
  </si>
  <si>
    <t>FINDR</t>
  </si>
  <si>
    <t>IP Svjetlost d.d. Sarajevo</t>
  </si>
  <si>
    <t>SVIPR</t>
  </si>
  <si>
    <t>JPESR</t>
  </si>
  <si>
    <t>JP HT d.d. Mostar</t>
  </si>
  <si>
    <t>HTKMR</t>
  </si>
  <si>
    <t>KRJPRK2</t>
  </si>
  <si>
    <t>Magic d.d. Bihać</t>
  </si>
  <si>
    <t>MGCBR</t>
  </si>
  <si>
    <t>POETRK2</t>
  </si>
  <si>
    <t>RADCR</t>
  </si>
  <si>
    <t>SPLNRK1</t>
  </si>
  <si>
    <t>Šipad Bina d.d. Bihać - u stečaju</t>
  </si>
  <si>
    <t>SBNARK1</t>
  </si>
  <si>
    <t>Union - Inženjering d.d. Bihać</t>
  </si>
  <si>
    <t>UNINRK2</t>
  </si>
  <si>
    <t>ZIF Mi Group d.d. Sarajevo</t>
  </si>
  <si>
    <t>MIGFRK2</t>
  </si>
  <si>
    <t>Žitoprerada d.d. Bihać - u stečaju</t>
  </si>
  <si>
    <t>ZPDHR</t>
  </si>
  <si>
    <t>Hidroelektrane na Drini a.d. Višegrad</t>
  </si>
  <si>
    <t>HEDR-R-A</t>
  </si>
  <si>
    <t>Hidroelektrane na Trebišnjici a.d. Trebinje</t>
  </si>
  <si>
    <t>HETR-R-A</t>
  </si>
  <si>
    <t>-</t>
  </si>
  <si>
    <t>ZJP-031-03</t>
  </si>
  <si>
    <t>4263012890007</t>
  </si>
  <si>
    <t>BOKS-R-A</t>
  </si>
  <si>
    <t>Boksit a.d. Milići</t>
  </si>
  <si>
    <t xml:space="preserve">Tekući period </t>
  </si>
  <si>
    <t>Vodovod a.d. Banja Luka</t>
  </si>
  <si>
    <t>VDBL-R-A</t>
  </si>
  <si>
    <t>9 (5*8)</t>
  </si>
  <si>
    <t>VI</t>
  </si>
  <si>
    <t>Udio troškova u prosječnoj neto vrijednosti imovine fonda (%) za period</t>
  </si>
  <si>
    <t>Bihaćka pivovara d.d. Bihać</t>
  </si>
  <si>
    <t>Energoinvest TAT d.d. Sarajevo - u stečaju</t>
  </si>
  <si>
    <t>JP Elektroprivreda BIH d.d. Sarajevo</t>
  </si>
  <si>
    <t>Krajinaputevi d.d. Bihać - u stečaju</t>
  </si>
  <si>
    <t xml:space="preserve">Naknade i troškovi direktora fonda </t>
  </si>
  <si>
    <t>Ingram d.d. Srebrenik</t>
  </si>
  <si>
    <t>ZIF Eurofond-1 d.d. Tuzla</t>
  </si>
  <si>
    <t>INGRK2</t>
  </si>
  <si>
    <t>EFNFRK1</t>
  </si>
  <si>
    <t>PRAKRK3</t>
  </si>
  <si>
    <t>Ukupno:</t>
  </si>
  <si>
    <t xml:space="preserve">Prosječna vrijednost neto imovine fonda za period </t>
  </si>
  <si>
    <t>Prevoz radnika Kreka dd Tuzla d.d. Tuzla</t>
  </si>
  <si>
    <t xml:space="preserve">Svjetlostkomerc dd Sarajevo                                                                         </t>
  </si>
  <si>
    <t>Naknada društvu za upravljanje (provizija)</t>
  </si>
  <si>
    <t>Finvest Drvar d.d. Drvar  - u stečaju</t>
  </si>
  <si>
    <t>E-rkg d.d. Bihać</t>
  </si>
  <si>
    <t>Rad d.d. Cazin - u stečaju</t>
  </si>
  <si>
    <t>UNIPRA</t>
  </si>
  <si>
    <t xml:space="preserve">OIF MONETA Podgorica                                                                                </t>
  </si>
  <si>
    <t>Mjesec</t>
  </si>
  <si>
    <t>Prosjek</t>
  </si>
  <si>
    <t xml:space="preserve">JULIUS BAER MULTIPARTNER BALKAN TIGER FD B EUR  Luxembourg  u likvidaciji                                                  </t>
  </si>
  <si>
    <t>JBMB</t>
  </si>
  <si>
    <t>Hamdija Velagić</t>
  </si>
  <si>
    <t>Raiffesen bank d.d. Sarajevo</t>
  </si>
  <si>
    <t>Splonum d.d. Sanski Most u stečaju</t>
  </si>
  <si>
    <t>SVKORA</t>
  </si>
  <si>
    <t>Zuko doo Sarajevo, Sarajevo</t>
  </si>
  <si>
    <t>Neuskl. imovina po Pravilniku o dozvoljenim ulaganjima i ograničenjima ulaganja ZIF-ova, nezadovoljava uslove Pravilnika po članu 1. pod b) ( ne može se pouzdano vrednovati) i c) ( nema potencijal rasta jer ne obavlja djelatnost) , te pod tačkama e) ( nezadovoljava uslove likvidnosti jer nema trgovanja na berzi , zadnje trgovanje je bilo 07-09-2007), f) ( finansijski izvještaji nisu javno dostupni i nisu revidirani). Rok usaglašavanja : 15.08.2015.g.</t>
  </si>
  <si>
    <t>Neuskl. imovina po Pravilniku o dozvoljenim ulaganjima i ograničenjima ulaganja ZIF-ova, nezadovoljava uslove Pravilnika po članu 1. pod b) ( ne može se pouzdano vrednovati - emitent je u stečaju od 25.02.2011.g.) i c) ( nema potencijal rasta - emitent je u stečaju) , te pod tačkama e) ( nezadovoljava uslove likvidnosti jer se povremeno trguje na berzi ), f) ( finansijski izvještaji nisu javno dostupni i nisu revidirani). Rok usaglašavanja : 15.08.2015.g.</t>
  </si>
  <si>
    <t>Neuskl. imovina po Pravilniku o dozvoljenim ulaganjima i ograničenjima ulaganja ZIF-ova, nezadovoljava uslove Pravilnika po članu 1. pod b) ( ne može se pouzdano vrednovati) i c) ( nema potencijal rasta jer ne obavlja djelatnost) , te pod tačkama e) ( nezadovoljava uslove likvidnosti jer nema trgovanja na berzi , zadnje trgovanje je bilo u 2007), f) ( finansijski izvještaji nisu javno dostupni i nisu revidirani). Rok usaglašavanja : 15.08.2015.g.</t>
  </si>
  <si>
    <t>Neuskl. imovina po Pravilniku o dozvoljenim ulaganjima i ograničenjima ulaganja ZIF-ova, nezadovoljava uslove Pravilnika po članu 1. pod b) ( ne može se pouzdano vrednovati - emitent je u stečaju od 2012.g.) i c) ( nema potencijal rasta - emitent je u stečaju) , te pod tačkama e) ( nezadovoljava uslove likvidnosti, zadnje trgovanje  na berzi 19.05.2016.g.), f) ( finansijski izvještaji nisu javno dostupni i nisu revidirani). Rok usaglašavanja : 15.08.2015.g.</t>
  </si>
  <si>
    <t>Neuskl. imovina po Pravilniku o dozvoljenim ulaganjima i ograničenjima ulaganja ZIF-ova, nezadovoljava uslove Pravilnika po članu 1. pod b) ( ne može se pouzdano vrednovati) i c) ( nema potencijal rasta jer ne obavlja djelatnost) , te pod tačkama e) ( nezadovoljava uslove likvidnosti jer nema trgovanja na berzi , zadnje trgovanje je bilo 26-06-2014), f) ( finansijski izvještaji nisu javno dostupni i nisu revidirani). Rok usaglašavanja : 15.08.2015.g.</t>
  </si>
  <si>
    <t>Neuskl. imovina po Pravilniku o dozvoljenim ulaganjima i ograničenjima ulaganja ZIF-ova, nezadovoljava uslove Pravilnika po članu 1. pod b) ( ne može se pouzdano vrednovati - emitent je u stečaju od 20.01.2010.g.) i c) ( nema potencijal rasta - emitent je u stečaju) , te pod tačkama e) ( nezadovoljava uslove likvidnosti, zadnje  trgovanje je bilo 16.01.2009.g. ), f) ( finansijski izvještaji nisu javno dostupni i nisu revidirani). Rok usaglašavanja : 15.08.2015.g.</t>
  </si>
  <si>
    <t>Neuskl. imovina po Pravilniku o dozvoljenim ulaganjima i ograničenjima ulaganja ZIF-ova, nezadovoljava uslove Pravilnika po članu 1. pod b) ( ne može se pouzdano vrednovati - emitent je u stečaju od 24.02.2012.g.) i c) ( nema potencijal rasta - emitent je u stečaju) , te pod tačkama e) ( nezadovoljava uslove likvidnosti, zadnje  trgovanje je bilo 09.05.2007.g. ), f) ( finansijski izvještaji nisu javno dostupni i nisu revidirani). Rok usaglašavanja : 15.08.2015.g.</t>
  </si>
  <si>
    <t>Neuskl. imovina po Pravilniku o dozvoljenim ulaganjima i ograničenjima ulaganja ZIF-ova, nezadovoljava uslove Pravilnika po članu 1. pod b) ( ne može se pouzdano vrednovati - neobavlja osnovnu djelatnost) i c) ( nema potencijal rasta - emitent je u stečaju) , te pod tačkama e) ( nezadovoljava uslove likvidnosti, zadnje  trgovanje je bilo 27.08.2008.g. ), f) ( finansijski izvještaji nisu javno dostupni i nisu revidirani). Rok usaglašavanja : 15.08.2015.g.</t>
  </si>
  <si>
    <t>Neuskl. imovina po Pravilniku o dozvoljenim ulaganjima i ograničenjima ulaganja ZIF-ova, nezadovoljava uslove Pravilnika po članu 1. pod b) ( ne može se pouzdano vrednovati - emitent je u stečaju) i c) ( nema potencijal rasta - emitent je u stečaju) , te pod tačkama e) ( nezadovoljava uslove likvidnosti, zadnje  trgovanje je bilo 24.02.2004.g. ), f) ( finansijski izvještaji nisu javno dostupni i nisu revidirani). Rok usaglašavanja : 15.08.2015.g.</t>
  </si>
  <si>
    <t>Neuskl. imovina po Pravilniku o dozvoljenim ulaganjima i ograničenjima ulaganja ZIF-ova, nezadovoljava uslove Pravilnika po članu 1. pod b) ( ne može se pouzdano vrednovati - emitent je u stečaju od 26.01.2015.g.) i c) ( nema potencijal rasta - emitent je u stečaju) , te pod tačkama e) ( nezadovoljava uslove likvidnosti zadnje trgovanje  na berzi 13.03.2008.g.), f) ( finansijski izvještaji nisu javno dostupni i nisu revidirani). Rok usaglašavanja : 15.08.2015.g.</t>
  </si>
  <si>
    <t>Neuskl. imovina po Pravilniku o dozvoljenim ulaganjima i ograničenjima ulaganja ZIF-ova, nezadovoljava uslove Pravilnika po članu 1. pod b) ( ne može se pouzdano vrednovati - emitent je u stečaju od 23.12.2015.g.) i c) ( nema potencijal rasta - emitent je u stečaju) , te pod tačkama e) ( nezadovoljava uslove likvidnosti, zadnje  trgovanje je bilo 07.08.2006.g. ), f) ( finansijski izvještaji nisu javno dostupni i nisu revidirani). Rok usaglašavanja : 15.08.2015.g.</t>
  </si>
  <si>
    <t>LILIUM ASSET MANAGEMENT Društvo za upravljanje investicijskim fondovima d.o.o. Sarajevo, Dženetića čikma 8, 71000 Sarajevo</t>
  </si>
  <si>
    <t xml:space="preserve"> +387 33 953 480</t>
  </si>
  <si>
    <t xml:space="preserve"> info@lilium-dzu.ba</t>
  </si>
  <si>
    <t xml:space="preserve"> www.lilium-dzu.ba</t>
  </si>
  <si>
    <t>fortunafond@lilium-dzu.ba</t>
  </si>
  <si>
    <t>www.lilium-dzu.ba</t>
  </si>
  <si>
    <t>ZIF "FORTUNA FOND" d.d.</t>
  </si>
  <si>
    <t>LILIUM ASSET MANAGEMENT d.o.o. Sarajevo</t>
  </si>
  <si>
    <t>4201337670008</t>
  </si>
  <si>
    <t>UKUPNO:</t>
  </si>
  <si>
    <t>Rješenje br. 05/1-19-159/08 od 17.04.2008.</t>
  </si>
  <si>
    <t xml:space="preserve">Rješenje br. 05/2-19-210/18 od 14.06.2019.                                                              </t>
  </si>
  <si>
    <t>Nedim Vilogorac, direktor 
Mirza Sladić, izvršni direktor</t>
  </si>
  <si>
    <t>BBRB-P-D</t>
  </si>
  <si>
    <t>BOBAR BANKA AD BIJELJINA - U STEČAJU/REDOVNE AKCIJE</t>
  </si>
  <si>
    <t>BOBAR BANKA AD BIJELJINA - U STEČAJU/POVLAŠĆENA, KUMULATIVNA AKCIJA</t>
  </si>
  <si>
    <t>HDRT-R-A</t>
  </si>
  <si>
    <t>BBRB-R-D</t>
  </si>
  <si>
    <t>HIDRAT A.D.  UKRIN-CELINAC</t>
  </si>
  <si>
    <t>Neusklađena imovina po Pravilniku o dozvoljenim ulaganjima i ograničenjima ulaganja ZIF-ova. Ne zadovoljava uslove Pravilnika po članu 1 b) ne može se pouzdano vrednovati - emitent je u stečaju i c) nema potencijal rasta - emitent je u stečaju, te pod tačkama e) ne zadovoljava uslove likvidnosti, zadnje trgovanje je bilo 24.02.2004. g., f) finansijski izvještaji nisu javno dostupni i nisu revidirani. Rok usaglašavanja: 31.07.2020g.</t>
  </si>
  <si>
    <t>Čajevac mega ad Banjaluka</t>
  </si>
  <si>
    <t>PFIN-O-A</t>
  </si>
  <si>
    <t xml:space="preserve"> MIKROKREDITNA FONDACIJA 
PRO FIN ISTOČNO SARAJEVO</t>
  </si>
  <si>
    <t>Dubrava d.d. Cazin - u stečaju</t>
  </si>
  <si>
    <t>Polietilenka d.d. Bihać - u likvidaciji</t>
  </si>
  <si>
    <t>Dionice</t>
  </si>
  <si>
    <t>Neuskl. imovina po Pravilniku o dozvoljenim ulaganjima i ograničenjima ulaganja ZIF-ova, nezadovoljava uslove Pravilnika po članu 1. pod  ( nema potencijal rasta ) , te pod tačkama e) ( nezadovoljava uslove likvidnosti jer nema trgovanja na berzi , . Rok usaglašavanja : 31.01.2021.g.</t>
  </si>
  <si>
    <t>Neusklađena imovina po Pravilniku o dozvoljenim ulaganjima i ograničenjima ulaganja ZIF-ova. Ne zadovoljava uslove Pravilnika po članu 1 b) ne može se pouzdano vrednovati - emitent ne oibjavljuje FI i c) nema potencijal rasta - emitent ne obavlja osnovnu djelatnost, te pod tačkama e) ne zadovoljava uslove likvidnosti, ., f) finansijski izvještaji nisu javno dostupni i nisu revidirani. Rok usaglašavanja: 31.01.2021g.</t>
  </si>
  <si>
    <t>Neusklađena imovina po Pravilniku o dozvoljenim ulaganjima i ograničenjima ulaganja ZIF-ova. Ne zadovoljava uslove Pravilnika po članu 1 b) ne može se pouzdano vrednovati - emitent je u stečaju i c) nema potencijal rasta - emitent je u stečaju, te pod tačkama e) ne zadovoljava uslove likvidnosti, zadnje trgovanje je bilo 24.02.2004. g., f) finansijski izvještaji nisu javno dostupni i nisu revidirani. Rok usaglašavanja: 31.07.2020.g.</t>
  </si>
  <si>
    <t>Neuskl. imovina po Pravilniku o dozvoljenim ulaganjima i ograničenjima ulaganja ZIF-ova, nezadovoljava uslove Pravilnika po članu 1. pod b) ( ne može se pouzdano vrednovati) i c) ( nema potencijal rasta jer ne obavlja djelatnost) , te pod tačkama e) ( nezadovoljava uslove likvidnosti jer nema trgovanja na berzi ,i). Rok usaglašavanja : 28.02.2021.g.</t>
  </si>
  <si>
    <t>RMUM</t>
  </si>
  <si>
    <t xml:space="preserve"> Neusklađena imovina po Pravilniku o dozvoljenim ulaganjima i ograničenjima ulaganja ZIF-ova. Ne zadovoljava uslove Pravilnika po članu 1 b) ne može se pouzdano vrednovati - nad emitentom je zatvoren stečajni potupak. Rok usaglašavanja: 10.07.2021.g.</t>
  </si>
  <si>
    <t xml:space="preserve">A.D. RUDNIK MRKOG UGLJA "MILJEVINA"   u stečaju                                             </t>
  </si>
  <si>
    <t>Neuskl. imovina po Pravilniku o dozvoljenim ulaganjima i ograničenjima ulaganja ZIF-ova, nezadovoljava uslove Pravilnika po članu 1. pod b) ( ne može se pouzdano vrednovati - emitent je u stečaju od 08.05.2015.g.) i c) ( nema potencijal rasta - emitent je u stečaju) , te pod tačkama e) , f) ( finansijski izvještaji nisu javno dostupni i nisu revidirani). Rok usaglašavanja : 15.08.2015.g.</t>
  </si>
  <si>
    <t>Procjena utvrđena 
od strane DUF</t>
  </si>
  <si>
    <t>Tržišna cijena</t>
  </si>
  <si>
    <t>Procjena</t>
  </si>
  <si>
    <t>NVI - Procjena na osnovu cijene 
objavljene od strane DUIF</t>
  </si>
  <si>
    <t>NMTL-R-A</t>
  </si>
  <si>
    <t>VTPR-K-A</t>
  </si>
  <si>
    <t>INDUSTRIJSKE PLANTAŽE A.D. BANJA LUKA</t>
  </si>
  <si>
    <t>DUVAPLAST a.d. Kakmuž</t>
  </si>
  <si>
    <t>MERMER A.D. ČELINAC</t>
  </si>
  <si>
    <t>NOVI BIMEKS D.D. BRČKO - U STEČAJU</t>
  </si>
  <si>
    <t>NEMETALI A.D. PRIJEDOR</t>
  </si>
  <si>
    <t>NBS9-R-A</t>
  </si>
  <si>
    <t>UNFC-R-A</t>
  </si>
  <si>
    <t>UNIS FABRIKA CIJEVI A.D. DERVENTA - U STEČAJU</t>
  </si>
  <si>
    <t>VETPRODUKT A.D. PRNJAVOR</t>
  </si>
  <si>
    <t>Neuskl. imovina po Pravilniku o dozvoljenim ulaganjima i ograničenjima ulaganja ZIF-ova, nezadovoljava uslove Pravilnika po članu 1. pod b) ( ne može se pouzdano vrednovati) i c) ( nema potencijal rasta, jer ne obavlja djelatnost) , te pod tačkama e) ( nezadovoljava uslove likvidnosti jer nema trgovanja na berzi , zadnje trgovanje je bilo u 2007), f) ( finansijski izvještaji nisu javno dostupni i nisu revidirani). U stečaju od 17.12.2019.g.Rok usaglašavanja : 01.07.2022.g.</t>
  </si>
  <si>
    <t>Neuskl. imovina po Pravilniku o dozvoljenim ulaganjima i ograničenjima ulaganja ZIF-ova, nezadovoljava uslove Pravilnika po članu 1. pod b) ( ne može se pouzdano vrednovati) i c) ( nema potencijal rasta jer ne obavlja djelatnost) , te pod tačkama e) ( nezadovoljava uslove likvidnosti jer nema trgovanja na berzi , zadnje trgovanje je bilo u 23.01.2020.g), f) ( finansijski izvještaji nisu javno dostupni i nisu revidirani). Rok usaglašavanja : 01.07.2022.g.</t>
  </si>
  <si>
    <t>Neuskl. imovina po Pravilniku o dozvoljenim ulaganjima i ograničenjima ulaganja ZIF-ova, nezadovoljava uslove Pravilnika po članu 1. pod b) ( ne može se pouzdano vrednovati) i c) ( nema potencijal rasta jer ne obavlja djelatnost) , te pod tačkama e) ( nezadovoljava uslove likvidnosti jer nema trgovanja na berzi , zadnje trgovanje je bilo u---), f) ( finansijski izvještaji nisu javno dostupni i nisu revidirani od 2014). U stečaju od 17.11.2017.g. Rok usaglašavanja : 01.07.2022.g.</t>
  </si>
  <si>
    <t>MRMR-R-A</t>
  </si>
  <si>
    <t>Neuskl. imovina po Pravilniku o dozvoljenim ulaganjima i ograničenjima ulaganja ZIF-ova, nezadovoljava uslove Pravilnika po članu 1. pod b) ( ne može se pouzdano vrednovati) i c) ( nema potencijal rasta jer ne obavlja djelatnost) , te pod tačkama e) ( nezadovoljava uslove likvidnosti jer nema trgovanja na berzi , zadnje trgovanje je bilo u 2009), f) ( finansijski izvještaji nisu javno dostupni i nisu revidirani). Rok usaglašavanja : 01.07.2022.g.</t>
  </si>
  <si>
    <t>DPLS-R-A</t>
  </si>
  <si>
    <t>Neuskl. imovina po Pravilniku o dozvoljenim ulaganjima i ograničenjima ulaganja ZIF-ova, nezadovoljava uslove Pravilnika po članu 1. pod b) ( ne može se pouzdano vrednovati) i c) ( nema potencijal rasta jer ne obavlja djelatnost) , te pod tačkama e) ( nezadovoljava uslove likvidnosti jer nema trgovanja na berzi , zadnje trgovanje je bilo u 2008), f) ( finansijski izvještaji nisu javno dostupni i nisu revidiraniod 2013.g.). Rok usaglašavanja : 01.07.2022.g.</t>
  </si>
  <si>
    <t>Neusklađena imovina po Pravilniku o dozvoljenim ulaganjima i ograničenjima ulaganja ZIF-ova, ne zadovoljava uslove Pravilnika po članu 1.  pod b) ne može se pouzdano vrednovati, c) nema potencijal rasta jer ne obavlja djelatnost, te pod tačkama e) ne zadovoljava uslove likvidnosti jer nema trgovanja na berzi, f) finansijski izvještaji nisu javno dostupni i nisu revidirani.  Rok usaglašavanja : 28.02.2021.g.</t>
  </si>
  <si>
    <t>Azra Babović, predsjednik
Aid Nanić, član
Aldina Pita, član</t>
  </si>
  <si>
    <t>Obračun</t>
  </si>
  <si>
    <t>Direktor</t>
  </si>
  <si>
    <t>Nedim Vilogorac, dipl. oec.</t>
  </si>
  <si>
    <t>Vilogorac Nedim, dipl. oec.</t>
  </si>
  <si>
    <t>_______________________</t>
  </si>
  <si>
    <t>____________________</t>
  </si>
  <si>
    <t>CMEG-R-A</t>
  </si>
  <si>
    <t>IPBL-K-A</t>
  </si>
  <si>
    <t>februar</t>
  </si>
  <si>
    <t xml:space="preserve">Sergej Goriup, predsjednik
Iris Nezirević, član
Armin Alijagić, član </t>
  </si>
  <si>
    <t>ZIF UNIOINVEST ad Bijeljina  u likvidaciji</t>
  </si>
  <si>
    <t>mart</t>
  </si>
  <si>
    <t xml:space="preserve"> Neusklađena imovina po Pravilniku o dozvoljenim ulaganjima i ograničenjima ulaganja ZIF-ova. Ne zadovoljava uslove Pravilnika po članu 1 b) ne može se pouzdano vrednovati - nad emitentom je otvoren postupak likvidacije. Rok usaglašavanja: 31.05.2023.g.</t>
  </si>
  <si>
    <t>april</t>
  </si>
  <si>
    <t>SARAJEVO GAS A.D. ISTOČNO SARAJEVO</t>
  </si>
  <si>
    <t>SGAS-R -A</t>
  </si>
  <si>
    <t>Raiffeisen Capital ad Banjaluka</t>
  </si>
  <si>
    <t>16 (7-15)</t>
  </si>
  <si>
    <t>18(16/17)</t>
  </si>
  <si>
    <t>januar</t>
  </si>
  <si>
    <t>maj</t>
  </si>
  <si>
    <t>juni</t>
  </si>
  <si>
    <t>TP KONZUM A.D. BANJA LUKA</t>
  </si>
  <si>
    <t>KNZM-H-A</t>
  </si>
  <si>
    <t>RAIFFEISEN CAPITAL doo Banjaluka</t>
  </si>
  <si>
    <t>Napomena: Vrijednosti iskazane po mjesecima predstavljanju njihove prosječne vrijednosti.</t>
  </si>
  <si>
    <t>OPĆI PODACI O FONDU na dan 30.09.2022.g.</t>
  </si>
  <si>
    <t xml:space="preserve">Zatvoreni investicioni fond sa javnom ponudom "FORTUNA FOND" d.d., 
ZIF "FORTUNA FOND" d.d., 
Dženetića čikma 8 , 71000 Sarajevo,BIH
</t>
  </si>
  <si>
    <t xml:space="preserve">NVI </t>
  </si>
  <si>
    <t>IZVJEŠTAJ O PORTFOLIJU INVESTICIJSKOG FONDA na dan 30.09.2022.g.</t>
  </si>
  <si>
    <t>Neuskl. imovina po članu 76. pod. a) Zakona o IF. Prekoračenje 15 % od NVI Fonda.  Rok usaglašavanja : 21.09.2023.g.</t>
  </si>
  <si>
    <t>juli</t>
  </si>
  <si>
    <t>august</t>
  </si>
  <si>
    <t>septembar</t>
  </si>
  <si>
    <t>IZVJEŠTAJ O OBRAČUNU  VRIJEDNOSTI NETO IMOVINE INVESTICIJSKOG FONDA  za  za 01.01.-30.09.2022.g.</t>
  </si>
  <si>
    <t>IZVJEŠTAJ O OBRAČUNU NETO VRIJEDNOSTI IMOVINE PO DIONICI/UDJELU na dan 30.09.2022.g.</t>
  </si>
  <si>
    <t>jul</t>
  </si>
  <si>
    <t>jun</t>
  </si>
  <si>
    <t>IZVJEŠTAJ O STRUKTURI I VISINI TROŠKOVA KOJI SE NAPLAĆUJU NA TERET IMOVINE INVESTICIJSKOG FONDA U PERIODU  za 01.01.-30.09.2022.g.</t>
  </si>
  <si>
    <t>IZVJEŠTAJ O FINANSIJSKIM POKAZATELJIMA INVESTICIJSKOG FONDA  za 01.01.-30.09.2022.g.</t>
  </si>
  <si>
    <t>IZVJEŠTAJ O  TRANSAKCIJA  SA ULAGANJIMA INVESTICIJSKOG FONDA  za 01.01.-30.09.2022.g.</t>
  </si>
  <si>
    <t>IZVJEŠTAJ O PRIHODIMA FONDA PO OSNOVU DIVIDENDE ZA PERIOD  za  01.01.-30.09.2022.g.</t>
  </si>
  <si>
    <t>Boksit a.d. Milići*</t>
  </si>
  <si>
    <t>* - dionice stečene iz korporativne radnje emitenta</t>
  </si>
  <si>
    <t xml:space="preserve">Jasminka Gajić, predsjednik,                     Mirjana Damjanović, član,
Suad Rošić, član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</si>
</sst>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_K_M_-;\-* #,##0.00\ _K_M_-;_-* &quot;-&quot;??\ _K_M_-;_-@_-"/>
    <numFmt numFmtId="165" formatCode="#,##0.00\ &quot;kn&quot;;[Red]\-#,##0.00\ &quot;kn&quot;"/>
    <numFmt numFmtId="166" formatCode="_-* #,##0.00\ _k_n_-;\-* #,##0.00\ _k_n_-;_-* &quot;-&quot;??\ _k_n_-;_-@_-"/>
    <numFmt numFmtId="167" formatCode="#,##0_ ;\-#,##0\ "/>
    <numFmt numFmtId="168" formatCode="0.00000"/>
    <numFmt numFmtId="169" formatCode="0.0000"/>
    <numFmt numFmtId="170" formatCode="0.000"/>
    <numFmt numFmtId="171" formatCode="#,##0.00_ ;\-#,##0.00&quot; &quot;"/>
    <numFmt numFmtId="172" formatCode="#,##0.000"/>
    <numFmt numFmtId="173" formatCode="#,##0.0000"/>
    <numFmt numFmtId="174" formatCode="0.0000%"/>
    <numFmt numFmtId="175" formatCode="#,##0.00_ ;\-#,##0.00\ "/>
    <numFmt numFmtId="176" formatCode="#,##0.00000"/>
    <numFmt numFmtId="177" formatCode="#,##0.000000"/>
  </numFmts>
  <fonts count="68" x14ac:knownFonts="1">
    <font>
      <sz val="10"/>
      <name val="Arial"/>
      <charset val="238"/>
    </font>
    <font>
      <sz val="10"/>
      <name val="Arial"/>
      <charset val="238"/>
    </font>
    <font>
      <b/>
      <sz val="10"/>
      <name val="Times New Roman"/>
      <family val="1"/>
    </font>
    <font>
      <sz val="8"/>
      <name val="Arial"/>
      <family val="2"/>
    </font>
    <font>
      <b/>
      <sz val="10"/>
      <name val="Arial"/>
      <family val="2"/>
    </font>
    <font>
      <sz val="10"/>
      <name val="Arial"/>
      <family val="2"/>
    </font>
    <font>
      <sz val="10"/>
      <name val="Times New Roman"/>
      <family val="1"/>
    </font>
    <font>
      <i/>
      <sz val="10"/>
      <name val="Arial"/>
      <family val="2"/>
    </font>
    <font>
      <b/>
      <i/>
      <sz val="10"/>
      <name val="Times New Roman"/>
      <family val="1"/>
    </font>
    <font>
      <i/>
      <sz val="10"/>
      <name val="Times New Roman"/>
      <family val="1"/>
    </font>
    <font>
      <b/>
      <sz val="10"/>
      <color indexed="8"/>
      <name val="Times New Roman"/>
      <family val="1"/>
    </font>
    <font>
      <sz val="10"/>
      <name val="Arial CE"/>
      <charset val="238"/>
    </font>
    <font>
      <u/>
      <sz val="10"/>
      <color indexed="12"/>
      <name val="Arial"/>
      <family val="2"/>
    </font>
    <font>
      <sz val="8"/>
      <name val="Times New Roman"/>
      <family val="1"/>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0"/>
      <color indexed="10"/>
      <name val="Times New Roman"/>
      <family val="1"/>
    </font>
    <font>
      <sz val="10"/>
      <color indexed="10"/>
      <name val="Times New Roman"/>
      <family val="1"/>
    </font>
    <font>
      <sz val="10"/>
      <name val="Arial"/>
      <family val="2"/>
      <charset val="238"/>
    </font>
    <font>
      <sz val="10"/>
      <name val="Arial"/>
      <family val="2"/>
    </font>
    <font>
      <u/>
      <sz val="10"/>
      <name val="Times New Roman"/>
      <family val="1"/>
    </font>
    <font>
      <i/>
      <sz val="7"/>
      <name val="Times New Roman"/>
      <family val="1"/>
    </font>
    <font>
      <sz val="7"/>
      <name val="Times New Roman"/>
      <family val="1"/>
    </font>
    <font>
      <u/>
      <sz val="10"/>
      <color indexed="12"/>
      <name val="Times New Roman"/>
      <family val="1"/>
    </font>
    <font>
      <sz val="10"/>
      <color indexed="63"/>
      <name val="Times New Roman"/>
      <family val="1"/>
    </font>
    <font>
      <sz val="9"/>
      <name val="Times New Roman"/>
      <family val="1"/>
    </font>
    <font>
      <b/>
      <sz val="9"/>
      <name val="Times New Roman"/>
      <family val="1"/>
    </font>
    <font>
      <sz val="11"/>
      <name val="Times New Roman"/>
      <family val="1"/>
    </font>
    <font>
      <u/>
      <sz val="8"/>
      <name val="Times New Roman"/>
      <family val="1"/>
    </font>
    <font>
      <b/>
      <sz val="8"/>
      <name val="Times New Roman"/>
      <family val="1"/>
    </font>
    <font>
      <b/>
      <sz val="10"/>
      <color indexed="56"/>
      <name val="Times New Roman"/>
      <family val="1"/>
    </font>
    <font>
      <sz val="9"/>
      <color indexed="8"/>
      <name val="Times New Roman"/>
      <family val="1"/>
    </font>
    <font>
      <u/>
      <sz val="10"/>
      <name val="Arial"/>
      <family val="2"/>
    </font>
    <font>
      <sz val="9"/>
      <name val="Arial"/>
      <family val="2"/>
    </font>
    <font>
      <i/>
      <sz val="9"/>
      <name val="Times New Roman"/>
      <family val="1"/>
    </font>
    <font>
      <b/>
      <i/>
      <sz val="9"/>
      <name val="Times New Roman"/>
      <family val="1"/>
    </font>
    <font>
      <u/>
      <sz val="9"/>
      <name val="Times New Roman"/>
      <family val="1"/>
    </font>
    <font>
      <i/>
      <sz val="10"/>
      <color indexed="10"/>
      <name val="Times New Roman"/>
      <family val="1"/>
    </font>
    <font>
      <i/>
      <sz val="8"/>
      <name val="Times New Roman"/>
      <family val="1"/>
    </font>
    <font>
      <sz val="11"/>
      <color theme="1"/>
      <name val="Calibri"/>
      <family val="2"/>
      <charset val="238"/>
      <scheme val="minor"/>
    </font>
    <font>
      <sz val="10"/>
      <color rgb="FFFF0000"/>
      <name val="Times New Roman"/>
      <family val="1"/>
    </font>
    <font>
      <i/>
      <sz val="10"/>
      <color rgb="FFFF0000"/>
      <name val="Times New Roman"/>
      <family val="1"/>
    </font>
    <font>
      <sz val="10"/>
      <color theme="1"/>
      <name val="Times New Roman"/>
      <family val="1"/>
    </font>
    <font>
      <sz val="10"/>
      <color theme="0"/>
      <name val="Times New Roman"/>
      <family val="1"/>
    </font>
    <font>
      <i/>
      <sz val="9"/>
      <color theme="0"/>
      <name val="Times New Roman"/>
      <family val="1"/>
    </font>
    <font>
      <sz val="9"/>
      <color theme="1"/>
      <name val="Times New Roman"/>
      <family val="1"/>
    </font>
    <font>
      <sz val="8"/>
      <color theme="1"/>
      <name val="Times New Roman"/>
      <family val="1"/>
    </font>
    <font>
      <sz val="8"/>
      <color rgb="FFFF0000"/>
      <name val="Times New Roman"/>
      <family val="1"/>
    </font>
    <font>
      <b/>
      <sz val="8"/>
      <color theme="0"/>
      <name val="Times New Roman"/>
      <family val="1"/>
    </font>
    <font>
      <sz val="8"/>
      <color theme="0"/>
      <name val="Times New Roman"/>
      <family val="1"/>
    </font>
    <font>
      <sz val="9"/>
      <color theme="1"/>
      <name val="Arial"/>
      <family val="2"/>
    </font>
    <font>
      <sz val="9"/>
      <color rgb="FFFF0000"/>
      <name val="Times New Roman"/>
      <family val="1"/>
    </font>
    <font>
      <sz val="9"/>
      <color theme="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top/>
      <bottom style="thin">
        <color theme="4" tint="0.79998168889431442"/>
      </bottom>
      <diagonal/>
    </border>
    <border>
      <left/>
      <right style="thin">
        <color theme="4" tint="0.79998168889431442"/>
      </right>
      <top/>
      <bottom style="thin">
        <color theme="4" tint="0.79998168889431442"/>
      </bottom>
      <diagonal/>
    </border>
    <border>
      <left/>
      <right/>
      <top/>
      <bottom style="thin">
        <color theme="4" tint="0.79998168889431442"/>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64" fontId="1" fillId="0" borderId="0" applyFont="0" applyFill="0" applyBorder="0" applyAlignment="0" applyProtection="0"/>
    <xf numFmtId="164" fontId="34"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2" fillId="0" borderId="0" applyNumberFormat="0" applyFill="0" applyBorder="0" applyAlignment="0" applyProtection="0">
      <alignment vertical="top"/>
      <protection locked="0"/>
    </xf>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54" fillId="0" borderId="0"/>
    <xf numFmtId="0" fontId="33" fillId="0" borderId="0"/>
    <xf numFmtId="0" fontId="33" fillId="0" borderId="0"/>
    <xf numFmtId="0" fontId="54" fillId="0" borderId="0"/>
    <xf numFmtId="0" fontId="54" fillId="0" borderId="0"/>
    <xf numFmtId="0" fontId="33" fillId="0" borderId="0"/>
    <xf numFmtId="0" fontId="33" fillId="0" borderId="0"/>
    <xf numFmtId="0" fontId="5" fillId="0" borderId="0"/>
    <xf numFmtId="0" fontId="11" fillId="0" borderId="0"/>
    <xf numFmtId="0" fontId="1" fillId="0" borderId="0"/>
    <xf numFmtId="0" fontId="1"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411">
    <xf numFmtId="0" fontId="0" fillId="0" borderId="0" xfId="0"/>
    <xf numFmtId="0" fontId="4" fillId="0" borderId="0" xfId="0" applyFont="1" applyAlignment="1">
      <alignment horizontal="center"/>
    </xf>
    <xf numFmtId="0" fontId="6" fillId="0" borderId="0" xfId="0" applyFont="1"/>
    <xf numFmtId="0" fontId="2" fillId="0" borderId="10" xfId="0" applyFont="1" applyBorder="1" applyAlignment="1">
      <alignment horizontal="center" vertical="top" wrapText="1"/>
    </xf>
    <xf numFmtId="0" fontId="2" fillId="0" borderId="10" xfId="0" applyFont="1" applyBorder="1" applyAlignment="1">
      <alignment wrapText="1"/>
    </xf>
    <xf numFmtId="0" fontId="2" fillId="0" borderId="10" xfId="0" applyFont="1" applyBorder="1"/>
    <xf numFmtId="0" fontId="5" fillId="0" borderId="11" xfId="0" applyFont="1" applyBorder="1" applyAlignment="1">
      <alignment horizontal="left"/>
    </xf>
    <xf numFmtId="0" fontId="5" fillId="0" borderId="12" xfId="0" applyFont="1" applyBorder="1" applyAlignment="1">
      <alignment horizontal="left"/>
    </xf>
    <xf numFmtId="167" fontId="5" fillId="0" borderId="10" xfId="0" applyNumberFormat="1" applyFont="1" applyBorder="1" applyAlignment="1">
      <alignment horizontal="right"/>
    </xf>
    <xf numFmtId="4" fontId="5" fillId="0" borderId="13" xfId="0" applyNumberFormat="1" applyFont="1" applyBorder="1" applyAlignment="1">
      <alignment horizontal="right"/>
    </xf>
    <xf numFmtId="0" fontId="5" fillId="0" borderId="12" xfId="49" applyFont="1" applyFill="1" applyBorder="1" applyAlignment="1">
      <alignment horizontal="left"/>
    </xf>
    <xf numFmtId="0" fontId="6" fillId="0" borderId="10" xfId="0" applyFont="1" applyBorder="1"/>
    <xf numFmtId="0" fontId="2" fillId="0" borderId="14" xfId="0" applyFont="1" applyBorder="1" applyAlignment="1">
      <alignment horizontal="justify" vertical="top" wrapText="1"/>
    </xf>
    <xf numFmtId="0" fontId="6" fillId="0" borderId="10" xfId="0" applyFont="1" applyBorder="1" applyAlignment="1">
      <alignment horizontal="justify" vertical="top" wrapText="1"/>
    </xf>
    <xf numFmtId="0" fontId="2" fillId="0" borderId="10" xfId="0" applyFont="1" applyBorder="1" applyAlignment="1">
      <alignment horizontal="justify" vertical="top" wrapText="1"/>
    </xf>
    <xf numFmtId="0" fontId="9" fillId="0" borderId="0" xfId="0" applyFont="1" applyFill="1" applyAlignment="1">
      <alignment wrapText="1"/>
    </xf>
    <xf numFmtId="0" fontId="9" fillId="0" borderId="0" xfId="0" applyFont="1" applyAlignment="1"/>
    <xf numFmtId="0" fontId="6" fillId="0" borderId="10" xfId="0" applyFont="1" applyBorder="1" applyAlignment="1">
      <alignment wrapText="1"/>
    </xf>
    <xf numFmtId="0" fontId="6" fillId="0" borderId="10" xfId="0" applyFont="1" applyBorder="1" applyAlignment="1">
      <alignment horizontal="center" wrapText="1"/>
    </xf>
    <xf numFmtId="0" fontId="6" fillId="0" borderId="0" xfId="0" applyFont="1" applyBorder="1"/>
    <xf numFmtId="0" fontId="2" fillId="0" borderId="10" xfId="0" applyFont="1" applyBorder="1" applyAlignment="1">
      <alignment horizontal="center" wrapText="1"/>
    </xf>
    <xf numFmtId="0" fontId="6" fillId="0" borderId="10" xfId="0" applyFont="1" applyBorder="1" applyAlignment="1">
      <alignment horizontal="center" vertical="top" wrapText="1"/>
    </xf>
    <xf numFmtId="0" fontId="6" fillId="0" borderId="10" xfId="0" applyFont="1" applyBorder="1" applyAlignment="1">
      <alignment horizontal="center"/>
    </xf>
    <xf numFmtId="0" fontId="6" fillId="0" borderId="0" xfId="0" applyFont="1" applyFill="1" applyBorder="1" applyAlignment="1">
      <alignment wrapText="1"/>
    </xf>
    <xf numFmtId="0" fontId="8" fillId="0" borderId="10" xfId="0" applyFont="1" applyBorder="1" applyAlignment="1">
      <alignment horizontal="justify" vertical="top" wrapText="1"/>
    </xf>
    <xf numFmtId="0" fontId="2" fillId="0" borderId="14" xfId="0" applyFont="1" applyFill="1" applyBorder="1" applyAlignment="1">
      <alignment horizontal="center"/>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0" xfId="0" applyFont="1" applyBorder="1" applyAlignment="1">
      <alignment horizontal="center"/>
    </xf>
    <xf numFmtId="0" fontId="6" fillId="0" borderId="15" xfId="0" applyFont="1" applyFill="1" applyBorder="1" applyAlignment="1">
      <alignment wrapText="1"/>
    </xf>
    <xf numFmtId="0" fontId="6" fillId="0" borderId="0" xfId="0" applyFont="1" applyFill="1"/>
    <xf numFmtId="4" fontId="2" fillId="0" borderId="10" xfId="0" applyNumberFormat="1" applyFont="1" applyBorder="1" applyAlignment="1">
      <alignment horizontal="right" wrapText="1"/>
    </xf>
    <xf numFmtId="2" fontId="6" fillId="0" borderId="10" xfId="0" applyNumberFormat="1" applyFont="1" applyBorder="1" applyAlignment="1">
      <alignment horizontal="right" wrapText="1"/>
    </xf>
    <xf numFmtId="171" fontId="5" fillId="0" borderId="14" xfId="49" applyNumberFormat="1" applyFont="1" applyFill="1" applyBorder="1" applyAlignment="1">
      <alignment horizontal="right"/>
    </xf>
    <xf numFmtId="171" fontId="5" fillId="0" borderId="10" xfId="0" applyNumberFormat="1" applyFont="1" applyBorder="1" applyAlignment="1">
      <alignment horizontal="right"/>
    </xf>
    <xf numFmtId="0" fontId="7" fillId="0" borderId="0" xfId="0" applyFont="1" applyFill="1" applyAlignment="1">
      <alignment wrapText="1"/>
    </xf>
    <xf numFmtId="0" fontId="7" fillId="0" borderId="0" xfId="0" applyFont="1" applyAlignment="1"/>
    <xf numFmtId="0" fontId="9" fillId="0" borderId="0" xfId="0" applyFont="1" applyFill="1" applyAlignment="1">
      <alignment horizontal="center" wrapText="1"/>
    </xf>
    <xf numFmtId="0" fontId="9" fillId="0" borderId="0" xfId="0" applyFont="1" applyFill="1" applyAlignment="1">
      <alignment horizontal="left" wrapText="1"/>
    </xf>
    <xf numFmtId="4" fontId="6" fillId="0" borderId="10" xfId="0" applyNumberFormat="1" applyFont="1" applyFill="1" applyBorder="1" applyAlignment="1">
      <alignment horizontal="center"/>
    </xf>
    <xf numFmtId="0" fontId="6" fillId="0" borderId="0" xfId="0" applyFont="1" applyFill="1" applyAlignment="1">
      <alignment wrapText="1"/>
    </xf>
    <xf numFmtId="4" fontId="6" fillId="0" borderId="10" xfId="0" applyNumberFormat="1" applyFont="1" applyFill="1" applyBorder="1"/>
    <xf numFmtId="0" fontId="6" fillId="0" borderId="10" xfId="0" applyFont="1" applyFill="1" applyBorder="1"/>
    <xf numFmtId="2" fontId="6" fillId="0" borderId="10" xfId="0" applyNumberFormat="1" applyFont="1" applyFill="1" applyBorder="1"/>
    <xf numFmtId="3" fontId="6" fillId="0" borderId="10" xfId="0" applyNumberFormat="1" applyFont="1" applyFill="1" applyBorder="1"/>
    <xf numFmtId="10" fontId="5" fillId="0" borderId="13" xfId="0" applyNumberFormat="1" applyFont="1" applyBorder="1" applyAlignment="1">
      <alignment horizontal="right"/>
    </xf>
    <xf numFmtId="165" fontId="6" fillId="0" borderId="0" xfId="0" applyNumberFormat="1" applyFont="1"/>
    <xf numFmtId="4" fontId="6" fillId="0" borderId="0" xfId="0" applyNumberFormat="1" applyFont="1"/>
    <xf numFmtId="0" fontId="31" fillId="0" borderId="10" xfId="0" applyFont="1" applyBorder="1"/>
    <xf numFmtId="0" fontId="5" fillId="0" borderId="16" xfId="0" applyFont="1" applyBorder="1" applyAlignment="1">
      <alignment horizontal="left"/>
    </xf>
    <xf numFmtId="0" fontId="5" fillId="0" borderId="17" xfId="0" applyFont="1" applyFill="1" applyBorder="1" applyAlignment="1">
      <alignment horizontal="left"/>
    </xf>
    <xf numFmtId="0" fontId="32" fillId="0" borderId="10" xfId="0" applyFont="1" applyFill="1" applyBorder="1"/>
    <xf numFmtId="4" fontId="6" fillId="0" borderId="0" xfId="0" applyNumberFormat="1" applyFont="1" applyFill="1"/>
    <xf numFmtId="0" fontId="13" fillId="0" borderId="10" xfId="0" applyFont="1" applyBorder="1" applyAlignment="1">
      <alignment horizontal="center"/>
    </xf>
    <xf numFmtId="0" fontId="13" fillId="0" borderId="10" xfId="0" applyFont="1" applyBorder="1" applyAlignment="1">
      <alignment horizontal="center" wrapText="1"/>
    </xf>
    <xf numFmtId="0" fontId="13" fillId="0" borderId="0" xfId="0" applyFont="1"/>
    <xf numFmtId="0" fontId="32" fillId="0" borderId="0" xfId="0" applyFont="1"/>
    <xf numFmtId="4" fontId="2" fillId="0" borderId="10" xfId="0" applyNumberFormat="1" applyFont="1" applyFill="1" applyBorder="1" applyAlignment="1">
      <alignment horizontal="right" wrapText="1"/>
    </xf>
    <xf numFmtId="3" fontId="2" fillId="0" borderId="10" xfId="0" applyNumberFormat="1" applyFont="1" applyBorder="1" applyAlignment="1">
      <alignment horizontal="right" wrapText="1"/>
    </xf>
    <xf numFmtId="2" fontId="2" fillId="0" borderId="10" xfId="0" applyNumberFormat="1" applyFont="1" applyBorder="1" applyAlignment="1">
      <alignment horizontal="right" wrapText="1"/>
    </xf>
    <xf numFmtId="169" fontId="6" fillId="0" borderId="10" xfId="0" applyNumberFormat="1" applyFont="1" applyFill="1" applyBorder="1"/>
    <xf numFmtId="169" fontId="6" fillId="0" borderId="10" xfId="0" applyNumberFormat="1" applyFont="1" applyFill="1" applyBorder="1" applyAlignment="1">
      <alignment horizontal="right"/>
    </xf>
    <xf numFmtId="0" fontId="6" fillId="0" borderId="0" xfId="0" applyFont="1" applyFill="1" applyBorder="1"/>
    <xf numFmtId="3" fontId="6" fillId="0" borderId="10" xfId="0" applyNumberFormat="1" applyFont="1" applyFill="1" applyBorder="1" applyAlignment="1">
      <alignment wrapText="1"/>
    </xf>
    <xf numFmtId="0" fontId="32" fillId="0" borderId="0" xfId="0" applyFont="1" applyFill="1"/>
    <xf numFmtId="4" fontId="6" fillId="0" borderId="10" xfId="0" applyNumberFormat="1" applyFont="1" applyFill="1" applyBorder="1" applyAlignment="1">
      <alignment horizontal="right" wrapText="1"/>
    </xf>
    <xf numFmtId="0" fontId="6" fillId="0" borderId="10" xfId="0" applyFont="1" applyFill="1" applyBorder="1" applyAlignment="1">
      <alignment horizontal="right" wrapText="1"/>
    </xf>
    <xf numFmtId="0" fontId="6" fillId="0" borderId="10" xfId="0" applyFont="1" applyFill="1" applyBorder="1" applyAlignment="1">
      <alignment horizontal="center" wrapText="1"/>
    </xf>
    <xf numFmtId="0" fontId="6" fillId="0" borderId="10" xfId="0" applyFont="1" applyFill="1" applyBorder="1" applyAlignment="1">
      <alignment horizontal="left" wrapText="1"/>
    </xf>
    <xf numFmtId="0" fontId="6" fillId="0" borderId="10" xfId="0" applyFont="1" applyBorder="1" applyAlignment="1">
      <alignment horizontal="justify" vertical="center" wrapText="1"/>
    </xf>
    <xf numFmtId="0" fontId="6" fillId="0" borderId="10" xfId="0" applyFont="1" applyBorder="1" applyAlignment="1">
      <alignment horizontal="justify" vertical="center"/>
    </xf>
    <xf numFmtId="0" fontId="6" fillId="0" borderId="10" xfId="0" applyFont="1" applyFill="1" applyBorder="1" applyAlignment="1">
      <alignment wrapText="1"/>
    </xf>
    <xf numFmtId="4" fontId="6" fillId="26" borderId="10" xfId="0" applyNumberFormat="1" applyFont="1" applyFill="1" applyBorder="1" applyAlignment="1">
      <alignment horizontal="center"/>
    </xf>
    <xf numFmtId="4" fontId="6" fillId="26" borderId="10" xfId="0" applyNumberFormat="1" applyFont="1" applyFill="1" applyBorder="1"/>
    <xf numFmtId="3" fontId="6" fillId="26" borderId="10" xfId="0" applyNumberFormat="1" applyFont="1" applyFill="1" applyBorder="1"/>
    <xf numFmtId="0" fontId="9" fillId="26" borderId="0" xfId="0" applyFont="1" applyFill="1" applyAlignment="1"/>
    <xf numFmtId="0" fontId="35" fillId="26" borderId="0" xfId="48" applyFont="1" applyFill="1" applyBorder="1" applyAlignment="1">
      <alignment horizontal="left"/>
    </xf>
    <xf numFmtId="2" fontId="9" fillId="26" borderId="0" xfId="0" applyNumberFormat="1" applyFont="1" applyFill="1" applyAlignment="1"/>
    <xf numFmtId="0" fontId="9" fillId="26" borderId="0" xfId="0" applyFont="1" applyFill="1"/>
    <xf numFmtId="0" fontId="6" fillId="26" borderId="0" xfId="0" applyFont="1" applyFill="1"/>
    <xf numFmtId="4" fontId="6" fillId="26" borderId="0" xfId="0" applyNumberFormat="1" applyFont="1" applyFill="1"/>
    <xf numFmtId="49" fontId="35" fillId="26" borderId="0" xfId="48" applyNumberFormat="1" applyFont="1" applyFill="1" applyBorder="1" applyAlignment="1"/>
    <xf numFmtId="49" fontId="35" fillId="26" borderId="0" xfId="48" applyNumberFormat="1" applyFont="1" applyFill="1" applyBorder="1" applyAlignment="1">
      <alignment horizontal="left"/>
    </xf>
    <xf numFmtId="4" fontId="13" fillId="26" borderId="0" xfId="0" applyNumberFormat="1" applyFont="1" applyFill="1" applyBorder="1" applyAlignment="1">
      <alignment horizontal="right" wrapText="1"/>
    </xf>
    <xf numFmtId="2" fontId="6" fillId="26" borderId="0" xfId="0" applyNumberFormat="1" applyFont="1" applyFill="1"/>
    <xf numFmtId="2" fontId="9" fillId="26" borderId="0" xfId="0" applyNumberFormat="1" applyFont="1" applyFill="1"/>
    <xf numFmtId="0" fontId="8" fillId="26" borderId="10" xfId="0" applyFont="1" applyFill="1" applyBorder="1" applyAlignment="1">
      <alignment horizontal="center" vertical="top" wrapText="1"/>
    </xf>
    <xf numFmtId="2" fontId="8" fillId="26" borderId="10" xfId="0" applyNumberFormat="1" applyFont="1" applyFill="1" applyBorder="1" applyAlignment="1">
      <alignment horizontal="center" vertical="top" wrapText="1"/>
    </xf>
    <xf numFmtId="4" fontId="8" fillId="26" borderId="10" xfId="0" applyNumberFormat="1" applyFont="1" applyFill="1" applyBorder="1" applyAlignment="1">
      <alignment horizontal="center" vertical="top" wrapText="1"/>
    </xf>
    <xf numFmtId="0" fontId="36" fillId="26" borderId="10" xfId="0" applyFont="1" applyFill="1" applyBorder="1" applyAlignment="1">
      <alignment horizontal="center" vertical="center" wrapText="1"/>
    </xf>
    <xf numFmtId="0" fontId="37" fillId="26" borderId="0" xfId="0" applyFont="1" applyFill="1"/>
    <xf numFmtId="10" fontId="6" fillId="26" borderId="10" xfId="0" applyNumberFormat="1" applyFont="1" applyFill="1" applyBorder="1" applyAlignment="1">
      <alignment wrapText="1"/>
    </xf>
    <xf numFmtId="0" fontId="6" fillId="26" borderId="10" xfId="0" applyFont="1" applyFill="1" applyBorder="1"/>
    <xf numFmtId="0" fontId="9" fillId="26" borderId="10" xfId="0" applyFont="1" applyFill="1" applyBorder="1" applyAlignment="1">
      <alignment wrapText="1"/>
    </xf>
    <xf numFmtId="0" fontId="6" fillId="26" borderId="10" xfId="0" applyFont="1" applyFill="1" applyBorder="1" applyAlignment="1">
      <alignment wrapText="1"/>
    </xf>
    <xf numFmtId="3" fontId="6" fillId="26" borderId="10" xfId="0" applyNumberFormat="1" applyFont="1" applyFill="1" applyBorder="1" applyAlignment="1">
      <alignment wrapText="1"/>
    </xf>
    <xf numFmtId="173" fontId="6" fillId="26" borderId="10" xfId="0" applyNumberFormat="1" applyFont="1" applyFill="1" applyBorder="1" applyAlignment="1">
      <alignment wrapText="1"/>
    </xf>
    <xf numFmtId="2" fontId="6" fillId="26" borderId="10" xfId="0" applyNumberFormat="1" applyFont="1" applyFill="1" applyBorder="1" applyAlignment="1">
      <alignment wrapText="1"/>
    </xf>
    <xf numFmtId="4" fontId="6" fillId="26" borderId="10" xfId="0" applyNumberFormat="1" applyFont="1" applyFill="1" applyBorder="1" applyAlignment="1">
      <alignment wrapText="1"/>
    </xf>
    <xf numFmtId="4" fontId="6" fillId="26" borderId="10" xfId="0" applyNumberFormat="1" applyFont="1" applyFill="1" applyBorder="1" applyAlignment="1"/>
    <xf numFmtId="174" fontId="6" fillId="26" borderId="10" xfId="0" applyNumberFormat="1" applyFont="1" applyFill="1" applyBorder="1" applyAlignment="1">
      <alignment horizontal="center" wrapText="1"/>
    </xf>
    <xf numFmtId="0" fontId="9" fillId="26" borderId="10" xfId="0" applyFont="1" applyFill="1" applyBorder="1" applyAlignment="1"/>
    <xf numFmtId="0" fontId="6" fillId="26" borderId="10" xfId="0" applyFont="1" applyFill="1" applyBorder="1" applyAlignment="1"/>
    <xf numFmtId="3" fontId="6" fillId="26" borderId="10" xfId="0" applyNumberFormat="1" applyFont="1" applyFill="1" applyBorder="1" applyAlignment="1"/>
    <xf numFmtId="4" fontId="2" fillId="26" borderId="18" xfId="0" applyNumberFormat="1" applyFont="1" applyFill="1" applyBorder="1" applyAlignment="1">
      <alignment vertical="top" wrapText="1"/>
    </xf>
    <xf numFmtId="174" fontId="6" fillId="26" borderId="10" xfId="0" applyNumberFormat="1" applyFont="1" applyFill="1" applyBorder="1"/>
    <xf numFmtId="0" fontId="8" fillId="26" borderId="0" xfId="0" applyFont="1" applyFill="1" applyBorder="1" applyAlignment="1">
      <alignment horizontal="center" vertical="top" wrapText="1"/>
    </xf>
    <xf numFmtId="2" fontId="8" fillId="26" borderId="0" xfId="0" applyNumberFormat="1" applyFont="1" applyFill="1" applyBorder="1" applyAlignment="1">
      <alignment horizontal="center" vertical="top" wrapText="1"/>
    </xf>
    <xf numFmtId="4" fontId="6" fillId="26" borderId="0" xfId="0" applyNumberFormat="1" applyFont="1" applyFill="1" applyBorder="1" applyAlignment="1">
      <alignment vertical="top" wrapText="1"/>
    </xf>
    <xf numFmtId="174" fontId="6" fillId="26" borderId="0" xfId="0" applyNumberFormat="1" applyFont="1" applyFill="1" applyBorder="1"/>
    <xf numFmtId="4" fontId="6" fillId="26" borderId="0" xfId="0" applyNumberFormat="1" applyFont="1" applyFill="1" applyBorder="1"/>
    <xf numFmtId="0" fontId="6" fillId="26" borderId="0" xfId="0" applyFont="1" applyFill="1" applyBorder="1"/>
    <xf numFmtId="174" fontId="6" fillId="26" borderId="0" xfId="0" applyNumberFormat="1" applyFont="1" applyFill="1"/>
    <xf numFmtId="0" fontId="9" fillId="26" borderId="14" xfId="0" applyFont="1" applyFill="1" applyBorder="1" applyAlignment="1">
      <alignment wrapText="1"/>
    </xf>
    <xf numFmtId="0" fontId="6" fillId="26" borderId="14" xfId="0" applyFont="1" applyFill="1" applyBorder="1" applyAlignment="1">
      <alignment wrapText="1"/>
    </xf>
    <xf numFmtId="3" fontId="6" fillId="26" borderId="14" xfId="0" applyNumberFormat="1" applyFont="1" applyFill="1" applyBorder="1" applyAlignment="1">
      <alignment wrapText="1"/>
    </xf>
    <xf numFmtId="174" fontId="6" fillId="26" borderId="10" xfId="0" applyNumberFormat="1" applyFont="1" applyFill="1" applyBorder="1" applyAlignment="1">
      <alignment horizontal="center"/>
    </xf>
    <xf numFmtId="2" fontId="9" fillId="26" borderId="10" xfId="0" applyNumberFormat="1" applyFont="1" applyFill="1" applyBorder="1" applyAlignment="1">
      <alignment vertical="top" wrapText="1"/>
    </xf>
    <xf numFmtId="2" fontId="9" fillId="26" borderId="10" xfId="0" applyNumberFormat="1" applyFont="1" applyFill="1" applyBorder="1" applyAlignment="1">
      <alignment horizontal="center" vertical="top" wrapText="1"/>
    </xf>
    <xf numFmtId="3" fontId="6" fillId="26" borderId="10" xfId="0" applyNumberFormat="1" applyFont="1" applyFill="1" applyBorder="1" applyAlignment="1">
      <alignment horizontal="right" wrapText="1"/>
    </xf>
    <xf numFmtId="0" fontId="9" fillId="26" borderId="10" xfId="0" applyFont="1" applyFill="1" applyBorder="1" applyAlignment="1">
      <alignment vertical="top" wrapText="1"/>
    </xf>
    <xf numFmtId="10" fontId="6" fillId="26" borderId="10" xfId="0" applyNumberFormat="1" applyFont="1" applyFill="1" applyBorder="1"/>
    <xf numFmtId="2" fontId="6" fillId="26" borderId="19" xfId="0" applyNumberFormat="1" applyFont="1" applyFill="1" applyBorder="1" applyAlignment="1">
      <alignment vertical="top" wrapText="1"/>
    </xf>
    <xf numFmtId="0" fontId="6" fillId="26" borderId="10" xfId="0" applyFont="1" applyFill="1" applyBorder="1" applyAlignment="1">
      <alignment horizontal="left" wrapText="1"/>
    </xf>
    <xf numFmtId="169" fontId="6" fillId="26" borderId="10" xfId="0" applyNumberFormat="1" applyFont="1" applyFill="1" applyBorder="1" applyAlignment="1">
      <alignment wrapText="1"/>
    </xf>
    <xf numFmtId="10" fontId="6" fillId="26" borderId="10" xfId="0" applyNumberFormat="1" applyFont="1" applyFill="1" applyBorder="1" applyAlignment="1">
      <alignment horizontal="center" wrapText="1"/>
    </xf>
    <xf numFmtId="4" fontId="6" fillId="26" borderId="10" xfId="0" applyNumberFormat="1" applyFont="1" applyFill="1" applyBorder="1" applyAlignment="1">
      <alignment vertical="top" wrapText="1"/>
    </xf>
    <xf numFmtId="169" fontId="6" fillId="26" borderId="10" xfId="0" applyNumberFormat="1" applyFont="1" applyFill="1" applyBorder="1" applyAlignment="1"/>
    <xf numFmtId="2" fontId="6" fillId="26" borderId="10" xfId="0" applyNumberFormat="1" applyFont="1" applyFill="1" applyBorder="1" applyAlignment="1"/>
    <xf numFmtId="0" fontId="6" fillId="26" borderId="14" xfId="0" applyFont="1" applyFill="1" applyBorder="1"/>
    <xf numFmtId="0" fontId="8" fillId="26" borderId="10" xfId="0" applyFont="1" applyFill="1" applyBorder="1" applyAlignment="1">
      <alignment wrapText="1"/>
    </xf>
    <xf numFmtId="0" fontId="6" fillId="26" borderId="10" xfId="0" applyFont="1" applyFill="1" applyBorder="1" applyAlignment="1">
      <alignment horizontal="center" wrapText="1"/>
    </xf>
    <xf numFmtId="169" fontId="6" fillId="26" borderId="10" xfId="0" applyNumberFormat="1" applyFont="1" applyFill="1" applyBorder="1" applyAlignment="1">
      <alignment horizontal="right" wrapText="1"/>
    </xf>
    <xf numFmtId="4" fontId="2" fillId="26" borderId="10" xfId="0" applyNumberFormat="1" applyFont="1" applyFill="1" applyBorder="1" applyAlignment="1"/>
    <xf numFmtId="172" fontId="6" fillId="26" borderId="10" xfId="0" applyNumberFormat="1" applyFont="1" applyFill="1" applyBorder="1" applyAlignment="1"/>
    <xf numFmtId="2" fontId="6" fillId="26" borderId="10" xfId="0" applyNumberFormat="1" applyFont="1" applyFill="1" applyBorder="1" applyAlignment="1">
      <alignment horizontal="center" wrapText="1"/>
    </xf>
    <xf numFmtId="168" fontId="6" fillId="26" borderId="10" xfId="0" applyNumberFormat="1" applyFont="1" applyFill="1" applyBorder="1" applyAlignment="1">
      <alignment wrapText="1"/>
    </xf>
    <xf numFmtId="10" fontId="6" fillId="26" borderId="18" xfId="0" applyNumberFormat="1" applyFont="1" applyFill="1" applyBorder="1" applyAlignment="1">
      <alignment vertical="top" wrapText="1"/>
    </xf>
    <xf numFmtId="0" fontId="8" fillId="26" borderId="10" xfId="0" applyFont="1" applyFill="1" applyBorder="1" applyAlignment="1"/>
    <xf numFmtId="4" fontId="6" fillId="0" borderId="10" xfId="0" applyNumberFormat="1" applyFont="1" applyFill="1" applyBorder="1" applyAlignment="1">
      <alignment wrapText="1"/>
    </xf>
    <xf numFmtId="173" fontId="6" fillId="0" borderId="10" xfId="0" applyNumberFormat="1" applyFont="1" applyFill="1" applyBorder="1" applyAlignment="1">
      <alignment wrapText="1"/>
    </xf>
    <xf numFmtId="14" fontId="6" fillId="0" borderId="10" xfId="0" applyNumberFormat="1" applyFont="1" applyFill="1" applyBorder="1" applyAlignment="1">
      <alignment horizontal="center" wrapText="1"/>
    </xf>
    <xf numFmtId="0" fontId="6" fillId="26" borderId="10" xfId="25" applyFont="1" applyFill="1" applyBorder="1" applyAlignment="1">
      <alignment wrapText="1"/>
    </xf>
    <xf numFmtId="3" fontId="6" fillId="26" borderId="10" xfId="25" applyNumberFormat="1" applyFont="1" applyFill="1" applyBorder="1" applyAlignment="1">
      <alignment wrapText="1"/>
    </xf>
    <xf numFmtId="173" fontId="6" fillId="26" borderId="10" xfId="25" applyNumberFormat="1" applyFont="1" applyFill="1" applyBorder="1" applyAlignment="1">
      <alignment wrapText="1"/>
    </xf>
    <xf numFmtId="2" fontId="6" fillId="26" borderId="10" xfId="25" applyNumberFormat="1" applyFont="1" applyFill="1" applyBorder="1" applyAlignment="1">
      <alignment wrapText="1"/>
    </xf>
    <xf numFmtId="4" fontId="6" fillId="26" borderId="10" xfId="25" applyNumberFormat="1" applyFont="1" applyFill="1" applyBorder="1" applyAlignment="1"/>
    <xf numFmtId="10" fontId="6" fillId="26" borderId="10" xfId="25" applyNumberFormat="1" applyFont="1" applyFill="1" applyBorder="1" applyAlignment="1">
      <alignment wrapText="1"/>
    </xf>
    <xf numFmtId="174" fontId="6" fillId="26" borderId="10" xfId="25" applyNumberFormat="1" applyFont="1" applyFill="1" applyBorder="1" applyAlignment="1">
      <alignment horizontal="center" wrapText="1"/>
    </xf>
    <xf numFmtId="4" fontId="6" fillId="26" borderId="10" xfId="25" applyNumberFormat="1" applyFont="1" applyFill="1" applyBorder="1"/>
    <xf numFmtId="4" fontId="55" fillId="26" borderId="0" xfId="0" applyNumberFormat="1" applyFont="1" applyFill="1"/>
    <xf numFmtId="0" fontId="55" fillId="26" borderId="0" xfId="0" applyFont="1" applyFill="1"/>
    <xf numFmtId="0" fontId="56" fillId="26" borderId="10" xfId="0" applyFont="1" applyFill="1" applyBorder="1" applyAlignment="1">
      <alignment wrapText="1"/>
    </xf>
    <xf numFmtId="0" fontId="55" fillId="26" borderId="10" xfId="0" applyFont="1" applyFill="1" applyBorder="1" applyAlignment="1"/>
    <xf numFmtId="3" fontId="55" fillId="26" borderId="10" xfId="0" applyNumberFormat="1" applyFont="1" applyFill="1" applyBorder="1" applyAlignment="1">
      <alignment wrapText="1"/>
    </xf>
    <xf numFmtId="169" fontId="55" fillId="26" borderId="10" xfId="0" applyNumberFormat="1" applyFont="1" applyFill="1" applyBorder="1" applyAlignment="1"/>
    <xf numFmtId="2" fontId="55" fillId="26" borderId="10" xfId="0" applyNumberFormat="1" applyFont="1" applyFill="1" applyBorder="1" applyAlignment="1"/>
    <xf numFmtId="4" fontId="55" fillId="26" borderId="10" xfId="0" applyNumberFormat="1" applyFont="1" applyFill="1" applyBorder="1" applyAlignment="1"/>
    <xf numFmtId="10" fontId="55" fillId="26" borderId="10" xfId="0" applyNumberFormat="1" applyFont="1" applyFill="1" applyBorder="1" applyAlignment="1">
      <alignment wrapText="1"/>
    </xf>
    <xf numFmtId="174" fontId="55" fillId="26" borderId="10" xfId="0" applyNumberFormat="1" applyFont="1" applyFill="1" applyBorder="1" applyAlignment="1">
      <alignment horizontal="center" wrapText="1"/>
    </xf>
    <xf numFmtId="4" fontId="55" fillId="26" borderId="10" xfId="0" applyNumberFormat="1" applyFont="1" applyFill="1" applyBorder="1"/>
    <xf numFmtId="4" fontId="55" fillId="26" borderId="10" xfId="0" applyNumberFormat="1" applyFont="1" applyFill="1" applyBorder="1" applyAlignment="1">
      <alignment vertical="top" wrapText="1"/>
    </xf>
    <xf numFmtId="10" fontId="6" fillId="0" borderId="0" xfId="0" applyNumberFormat="1" applyFont="1" applyFill="1" applyBorder="1"/>
    <xf numFmtId="0" fontId="57" fillId="0" borderId="10" xfId="0" applyFont="1" applyFill="1" applyBorder="1" applyAlignment="1">
      <alignment wrapText="1"/>
    </xf>
    <xf numFmtId="0" fontId="57" fillId="0" borderId="0" xfId="0" applyFont="1" applyFill="1"/>
    <xf numFmtId="171" fontId="5" fillId="26" borderId="14" xfId="25" applyNumberFormat="1" applyFont="1" applyFill="1" applyBorder="1" applyAlignment="1">
      <alignment horizontal="right"/>
    </xf>
    <xf numFmtId="3" fontId="6" fillId="0" borderId="10" xfId="0" applyNumberFormat="1" applyFont="1" applyFill="1" applyBorder="1" applyAlignment="1">
      <alignment horizontal="right" wrapText="1"/>
    </xf>
    <xf numFmtId="4" fontId="6" fillId="26" borderId="10" xfId="39" applyNumberFormat="1" applyFont="1" applyFill="1" applyBorder="1" applyAlignment="1">
      <alignment wrapText="1"/>
    </xf>
    <xf numFmtId="4" fontId="55" fillId="26" borderId="10" xfId="0" applyNumberFormat="1" applyFont="1" applyFill="1" applyBorder="1" applyAlignment="1">
      <alignment wrapText="1"/>
    </xf>
    <xf numFmtId="173" fontId="6" fillId="26" borderId="10" xfId="39" applyNumberFormat="1" applyFont="1" applyFill="1" applyBorder="1" applyAlignment="1">
      <alignment wrapText="1"/>
    </xf>
    <xf numFmtId="0" fontId="2" fillId="0" borderId="10" xfId="0" applyFont="1" applyFill="1" applyBorder="1"/>
    <xf numFmtId="4" fontId="2" fillId="0" borderId="10" xfId="0" applyNumberFormat="1" applyFont="1" applyFill="1" applyBorder="1"/>
    <xf numFmtId="3" fontId="2" fillId="0" borderId="10" xfId="0" applyNumberFormat="1" applyFont="1" applyFill="1" applyBorder="1"/>
    <xf numFmtId="0" fontId="9" fillId="0" borderId="0" xfId="0" applyFont="1" applyFill="1" applyAlignment="1">
      <alignment horizontal="center"/>
    </xf>
    <xf numFmtId="0" fontId="6" fillId="0" borderId="0" xfId="0" applyFont="1" applyFill="1" applyAlignment="1">
      <alignment horizontal="center"/>
    </xf>
    <xf numFmtId="4" fontId="9" fillId="0" borderId="0" xfId="0" applyNumberFormat="1" applyFont="1" applyFill="1" applyAlignment="1">
      <alignment horizontal="center"/>
    </xf>
    <xf numFmtId="0" fontId="8" fillId="0" borderId="10" xfId="0" applyFont="1" applyFill="1" applyBorder="1" applyAlignment="1">
      <alignment horizontal="center" vertical="top" wrapText="1"/>
    </xf>
    <xf numFmtId="0" fontId="6" fillId="0" borderId="10" xfId="0" applyFont="1" applyFill="1" applyBorder="1" applyAlignment="1">
      <alignment horizontal="center"/>
    </xf>
    <xf numFmtId="0" fontId="6" fillId="0" borderId="10" xfId="0" applyFont="1" applyFill="1" applyBorder="1" applyAlignment="1">
      <alignment horizontal="center" vertical="top" wrapText="1"/>
    </xf>
    <xf numFmtId="0" fontId="6" fillId="0" borderId="0" xfId="0" applyFont="1" applyFill="1" applyBorder="1" applyAlignment="1">
      <alignment horizontal="center" vertical="top" wrapText="1"/>
    </xf>
    <xf numFmtId="0" fontId="55" fillId="0" borderId="10" xfId="0" applyFont="1" applyFill="1" applyBorder="1" applyAlignment="1">
      <alignment horizontal="center" wrapText="1"/>
    </xf>
    <xf numFmtId="0" fontId="9" fillId="0" borderId="10" xfId="0" applyFont="1" applyFill="1" applyBorder="1" applyAlignment="1">
      <alignment horizontal="center" vertical="top" wrapText="1"/>
    </xf>
    <xf numFmtId="10" fontId="6" fillId="0" borderId="10" xfId="0" applyNumberFormat="1" applyFont="1" applyFill="1" applyBorder="1" applyAlignment="1">
      <alignment horizontal="center" vertical="top" wrapText="1"/>
    </xf>
    <xf numFmtId="0" fontId="6" fillId="0" borderId="20" xfId="0" applyFont="1" applyFill="1" applyBorder="1" applyAlignment="1">
      <alignment horizontal="center" wrapText="1"/>
    </xf>
    <xf numFmtId="0" fontId="6" fillId="0" borderId="20" xfId="0" applyFont="1" applyFill="1" applyBorder="1" applyAlignment="1">
      <alignment horizontal="center"/>
    </xf>
    <xf numFmtId="0" fontId="6" fillId="0" borderId="20" xfId="0" applyFont="1" applyFill="1" applyBorder="1" applyAlignment="1">
      <alignment horizontal="center" vertical="top" wrapText="1"/>
    </xf>
    <xf numFmtId="0" fontId="9" fillId="0" borderId="20" xfId="0" applyFont="1" applyFill="1" applyBorder="1" applyAlignment="1">
      <alignment horizontal="center" vertical="top" wrapText="1"/>
    </xf>
    <xf numFmtId="4" fontId="6" fillId="0" borderId="10" xfId="39" applyNumberFormat="1" applyFont="1" applyFill="1" applyBorder="1" applyAlignment="1">
      <alignment wrapText="1"/>
    </xf>
    <xf numFmtId="4" fontId="58" fillId="26" borderId="0" xfId="0" applyNumberFormat="1" applyFont="1" applyFill="1"/>
    <xf numFmtId="0" fontId="59" fillId="26" borderId="0" xfId="0" applyFont="1" applyFill="1" applyAlignment="1">
      <alignment horizontal="center"/>
    </xf>
    <xf numFmtId="0" fontId="36" fillId="0" borderId="10" xfId="0" applyFont="1" applyFill="1" applyBorder="1" applyAlignment="1">
      <alignment horizontal="center" vertical="center" wrapText="1"/>
    </xf>
    <xf numFmtId="0" fontId="55" fillId="26" borderId="10" xfId="0" applyFont="1" applyFill="1" applyBorder="1" applyAlignment="1">
      <alignment wrapText="1"/>
    </xf>
    <xf numFmtId="4" fontId="55" fillId="0" borderId="10" xfId="0" applyNumberFormat="1" applyFont="1" applyFill="1" applyBorder="1"/>
    <xf numFmtId="4" fontId="55" fillId="0" borderId="0" xfId="0" applyNumberFormat="1" applyFont="1"/>
    <xf numFmtId="0" fontId="2" fillId="0" borderId="10" xfId="0" applyFont="1" applyBorder="1" applyAlignment="1">
      <alignment horizontal="right"/>
    </xf>
    <xf numFmtId="4" fontId="2" fillId="0" borderId="10" xfId="0" applyNumberFormat="1" applyFont="1" applyBorder="1" applyAlignment="1">
      <alignment horizontal="center"/>
    </xf>
    <xf numFmtId="10" fontId="2" fillId="0" borderId="10" xfId="0" applyNumberFormat="1" applyFont="1" applyBorder="1"/>
    <xf numFmtId="2" fontId="6" fillId="26" borderId="18" xfId="0" applyNumberFormat="1" applyFont="1" applyFill="1" applyBorder="1"/>
    <xf numFmtId="0" fontId="2" fillId="0" borderId="14" xfId="0" applyFont="1" applyBorder="1"/>
    <xf numFmtId="2" fontId="6" fillId="0" borderId="18" xfId="0" applyNumberFormat="1" applyFont="1" applyFill="1" applyBorder="1"/>
    <xf numFmtId="0" fontId="6" fillId="0" borderId="15" xfId="0" applyFont="1" applyBorder="1" applyAlignment="1">
      <alignment wrapText="1"/>
    </xf>
    <xf numFmtId="0" fontId="38" fillId="0" borderId="0" xfId="36" applyFont="1" applyAlignment="1" applyProtection="1"/>
    <xf numFmtId="0" fontId="38" fillId="0" borderId="10" xfId="36" applyFont="1" applyFill="1" applyBorder="1" applyAlignment="1" applyProtection="1">
      <alignment horizontal="justify" vertical="top" wrapText="1"/>
    </xf>
    <xf numFmtId="0" fontId="39" fillId="0" borderId="10" xfId="0" applyFont="1" applyBorder="1"/>
    <xf numFmtId="0" fontId="6" fillId="0" borderId="0" xfId="0" applyFont="1" applyAlignment="1">
      <alignment horizontal="center"/>
    </xf>
    <xf numFmtId="2" fontId="9" fillId="0" borderId="10" xfId="0" applyNumberFormat="1" applyFont="1" applyFill="1" applyBorder="1" applyAlignment="1">
      <alignment vertical="top" wrapText="1"/>
    </xf>
    <xf numFmtId="10" fontId="6" fillId="0" borderId="10" xfId="0" applyNumberFormat="1" applyFont="1" applyFill="1" applyBorder="1" applyAlignment="1">
      <alignment wrapText="1"/>
    </xf>
    <xf numFmtId="174" fontId="6" fillId="0" borderId="10" xfId="0" applyNumberFormat="1" applyFont="1" applyFill="1" applyBorder="1" applyAlignment="1">
      <alignment horizontal="center"/>
    </xf>
    <xf numFmtId="173" fontId="6" fillId="26" borderId="10" xfId="0" applyNumberFormat="1" applyFont="1" applyFill="1" applyBorder="1" applyAlignment="1">
      <alignment horizontal="center"/>
    </xf>
    <xf numFmtId="0" fontId="35" fillId="0" borderId="0" xfId="48" applyFont="1" applyBorder="1" applyAlignment="1">
      <alignment horizontal="left"/>
    </xf>
    <xf numFmtId="4" fontId="6" fillId="0" borderId="10" xfId="0" applyNumberFormat="1" applyFont="1" applyBorder="1" applyAlignment="1">
      <alignment wrapText="1"/>
    </xf>
    <xf numFmtId="10" fontId="6" fillId="0" borderId="10" xfId="0" applyNumberFormat="1" applyFont="1" applyBorder="1" applyAlignment="1">
      <alignment wrapText="1"/>
    </xf>
    <xf numFmtId="3" fontId="6" fillId="0" borderId="10" xfId="0" applyNumberFormat="1" applyFont="1" applyBorder="1" applyAlignment="1">
      <alignment horizontal="center" wrapText="1"/>
    </xf>
    <xf numFmtId="4" fontId="6" fillId="0" borderId="10" xfId="0" applyNumberFormat="1" applyFont="1" applyBorder="1" applyAlignment="1">
      <alignment horizontal="center"/>
    </xf>
    <xf numFmtId="3" fontId="6" fillId="0" borderId="10" xfId="0" applyNumberFormat="1" applyFont="1" applyBorder="1"/>
    <xf numFmtId="4" fontId="6" fillId="0" borderId="10" xfId="0" applyNumberFormat="1" applyFont="1" applyBorder="1"/>
    <xf numFmtId="10" fontId="6" fillId="0" borderId="10" xfId="0" applyNumberFormat="1" applyFont="1" applyBorder="1"/>
    <xf numFmtId="0" fontId="6" fillId="0" borderId="18" xfId="0" applyFont="1" applyFill="1" applyBorder="1"/>
    <xf numFmtId="10" fontId="6" fillId="0" borderId="10" xfId="0" applyNumberFormat="1" applyFont="1" applyFill="1" applyBorder="1" applyAlignment="1">
      <alignment horizontal="right" wrapText="1"/>
    </xf>
    <xf numFmtId="0" fontId="60" fillId="0" borderId="0" xfId="0" applyFont="1"/>
    <xf numFmtId="0" fontId="40" fillId="0" borderId="0" xfId="0" applyFont="1"/>
    <xf numFmtId="0" fontId="40" fillId="0" borderId="15" xfId="0" applyFont="1" applyBorder="1"/>
    <xf numFmtId="0" fontId="41" fillId="0" borderId="15" xfId="0" applyFont="1" applyBorder="1"/>
    <xf numFmtId="0" fontId="60" fillId="0" borderId="15" xfId="0" applyFont="1" applyBorder="1"/>
    <xf numFmtId="0" fontId="42" fillId="26" borderId="10" xfId="25" applyFont="1" applyFill="1" applyBorder="1" applyAlignment="1">
      <alignment wrapText="1"/>
    </xf>
    <xf numFmtId="174" fontId="42" fillId="26" borderId="10" xfId="25" applyNumberFormat="1" applyFont="1" applyFill="1" applyBorder="1" applyAlignment="1">
      <alignment horizontal="center" wrapText="1"/>
    </xf>
    <xf numFmtId="4" fontId="42" fillId="26" borderId="10" xfId="25" applyNumberFormat="1" applyFont="1" applyFill="1" applyBorder="1"/>
    <xf numFmtId="0" fontId="61" fillId="0" borderId="0" xfId="0" applyFont="1"/>
    <xf numFmtId="0" fontId="13" fillId="0" borderId="0" xfId="0" applyFont="1" applyAlignment="1">
      <alignment horizontal="center"/>
    </xf>
    <xf numFmtId="0" fontId="61" fillId="0" borderId="0" xfId="0" applyFont="1" applyAlignment="1">
      <alignment horizontal="center"/>
    </xf>
    <xf numFmtId="4" fontId="61" fillId="0" borderId="0" xfId="0" applyNumberFormat="1" applyFont="1"/>
    <xf numFmtId="10" fontId="62" fillId="0" borderId="0" xfId="0" applyNumberFormat="1" applyFont="1"/>
    <xf numFmtId="0" fontId="62" fillId="0" borderId="0" xfId="0" applyFont="1"/>
    <xf numFmtId="173" fontId="63" fillId="26" borderId="0" xfId="0" applyNumberFormat="1" applyFont="1" applyFill="1"/>
    <xf numFmtId="4" fontId="13" fillId="0" borderId="0" xfId="0" applyNumberFormat="1" applyFont="1"/>
    <xf numFmtId="4" fontId="63" fillId="26" borderId="0" xfId="0" applyNumberFormat="1" applyFont="1" applyFill="1"/>
    <xf numFmtId="10" fontId="64" fillId="0" borderId="0" xfId="0" applyNumberFormat="1" applyFont="1"/>
    <xf numFmtId="0" fontId="43" fillId="0" borderId="0" xfId="0" applyFont="1"/>
    <xf numFmtId="0" fontId="43" fillId="0" borderId="0" xfId="0" applyFont="1" applyAlignment="1">
      <alignment horizontal="center"/>
    </xf>
    <xf numFmtId="4" fontId="62" fillId="0" borderId="0" xfId="0" applyNumberFormat="1" applyFont="1"/>
    <xf numFmtId="4" fontId="63" fillId="26" borderId="0" xfId="43" applyNumberFormat="1" applyFont="1" applyFill="1" applyAlignment="1">
      <alignment horizontal="center" vertical="center" wrapText="1"/>
    </xf>
    <xf numFmtId="4" fontId="44" fillId="26" borderId="0" xfId="43" applyNumberFormat="1" applyFont="1" applyFill="1" applyAlignment="1">
      <alignment horizontal="center" vertical="center" wrapText="1"/>
    </xf>
    <xf numFmtId="0" fontId="13" fillId="0" borderId="15" xfId="0" applyFont="1" applyBorder="1"/>
    <xf numFmtId="4" fontId="13" fillId="26" borderId="0" xfId="43" applyNumberFormat="1" applyFont="1" applyFill="1" applyAlignment="1">
      <alignment horizontal="center" vertical="center" wrapText="1"/>
    </xf>
    <xf numFmtId="0" fontId="35" fillId="0" borderId="0" xfId="48" applyFont="1" applyFill="1" applyBorder="1" applyAlignment="1">
      <alignment horizontal="left"/>
    </xf>
    <xf numFmtId="0" fontId="45" fillId="24" borderId="0" xfId="0" applyFont="1" applyFill="1"/>
    <xf numFmtId="172" fontId="61" fillId="0" borderId="0" xfId="0" applyNumberFormat="1" applyFont="1"/>
    <xf numFmtId="173" fontId="61" fillId="0" borderId="0" xfId="0" applyNumberFormat="1" applyFont="1"/>
    <xf numFmtId="169" fontId="61" fillId="0" borderId="0" xfId="0" applyNumberFormat="1" applyFont="1"/>
    <xf numFmtId="0" fontId="44" fillId="0" borderId="15" xfId="0" applyFont="1" applyBorder="1"/>
    <xf numFmtId="4" fontId="40" fillId="0" borderId="0" xfId="0" applyNumberFormat="1" applyFont="1"/>
    <xf numFmtId="0" fontId="6" fillId="0" borderId="30" xfId="0" applyFont="1" applyBorder="1"/>
    <xf numFmtId="0" fontId="6" fillId="0" borderId="31" xfId="0" applyFont="1" applyBorder="1"/>
    <xf numFmtId="0" fontId="6" fillId="0" borderId="32" xfId="0" applyFont="1" applyBorder="1"/>
    <xf numFmtId="173" fontId="46" fillId="0" borderId="0" xfId="40" applyNumberFormat="1" applyFont="1" applyAlignment="1">
      <alignment horizontal="right" vertical="center" wrapText="1"/>
    </xf>
    <xf numFmtId="0" fontId="6" fillId="0" borderId="15" xfId="0" applyFont="1" applyBorder="1"/>
    <xf numFmtId="0" fontId="47" fillId="0" borderId="0" xfId="48" applyFont="1" applyBorder="1" applyAlignment="1">
      <alignment horizontal="left"/>
    </xf>
    <xf numFmtId="0" fontId="5" fillId="0" borderId="0" xfId="0" applyFont="1"/>
    <xf numFmtId="175" fontId="5" fillId="0" borderId="10" xfId="0" applyNumberFormat="1" applyFont="1" applyFill="1" applyBorder="1" applyAlignment="1">
      <alignment horizontal="right"/>
    </xf>
    <xf numFmtId="167" fontId="5" fillId="0" borderId="0" xfId="0" applyNumberFormat="1" applyFont="1" applyBorder="1" applyAlignment="1">
      <alignment horizontal="right"/>
    </xf>
    <xf numFmtId="0" fontId="65" fillId="0" borderId="0" xfId="46" applyFont="1"/>
    <xf numFmtId="0" fontId="65" fillId="0" borderId="0" xfId="0" applyFont="1"/>
    <xf numFmtId="0" fontId="48" fillId="0" borderId="0" xfId="0" applyFont="1"/>
    <xf numFmtId="4" fontId="48" fillId="0" borderId="0" xfId="0" applyNumberFormat="1" applyFont="1"/>
    <xf numFmtId="4" fontId="5" fillId="0" borderId="0" xfId="0" applyNumberFormat="1" applyFont="1"/>
    <xf numFmtId="0" fontId="60" fillId="0" borderId="31" xfId="0" applyFont="1" applyBorder="1"/>
    <xf numFmtId="0" fontId="66" fillId="26" borderId="33" xfId="0" applyFont="1" applyFill="1" applyBorder="1"/>
    <xf numFmtId="0" fontId="66" fillId="26" borderId="32" xfId="0" applyFont="1" applyFill="1" applyBorder="1"/>
    <xf numFmtId="0" fontId="66" fillId="26" borderId="34" xfId="0" applyFont="1" applyFill="1" applyBorder="1"/>
    <xf numFmtId="0" fontId="66" fillId="0" borderId="34" xfId="0" applyFont="1" applyBorder="1"/>
    <xf numFmtId="0" fontId="66" fillId="0" borderId="0" xfId="0" applyFont="1"/>
    <xf numFmtId="0" fontId="67" fillId="0" borderId="0" xfId="0" applyFont="1"/>
    <xf numFmtId="0" fontId="60" fillId="0" borderId="32" xfId="0" applyFont="1" applyBorder="1"/>
    <xf numFmtId="0" fontId="67" fillId="0" borderId="35" xfId="0" applyFont="1" applyBorder="1"/>
    <xf numFmtId="0" fontId="66" fillId="0" borderId="32" xfId="0" applyFont="1" applyBorder="1"/>
    <xf numFmtId="0" fontId="6" fillId="0" borderId="0" xfId="0" applyFont="1" applyAlignment="1">
      <alignment horizontal="center" vertical="center" wrapText="1"/>
    </xf>
    <xf numFmtId="0" fontId="6" fillId="26" borderId="10" xfId="0" applyFont="1" applyFill="1" applyBorder="1" applyAlignment="1">
      <alignment horizontal="left"/>
    </xf>
    <xf numFmtId="169" fontId="6" fillId="26" borderId="10" xfId="0" applyNumberFormat="1" applyFont="1" applyFill="1" applyBorder="1" applyAlignment="1">
      <alignment horizontal="center"/>
    </xf>
    <xf numFmtId="4" fontId="6" fillId="26" borderId="10" xfId="0" applyNumberFormat="1" applyFont="1" applyFill="1" applyBorder="1" applyAlignment="1">
      <alignment horizontal="right"/>
    </xf>
    <xf numFmtId="3" fontId="6" fillId="0" borderId="10" xfId="0" applyNumberFormat="1" applyFont="1" applyFill="1" applyBorder="1" applyAlignment="1">
      <alignment horizontal="right"/>
    </xf>
    <xf numFmtId="2" fontId="2" fillId="0" borderId="10" xfId="0" applyNumberFormat="1" applyFont="1" applyBorder="1" applyAlignment="1">
      <alignment horizontal="center"/>
    </xf>
    <xf numFmtId="3" fontId="6" fillId="0" borderId="10" xfId="0" applyNumberFormat="1" applyFont="1" applyBorder="1" applyAlignment="1">
      <alignment horizontal="right"/>
    </xf>
    <xf numFmtId="2" fontId="6" fillId="0" borderId="10" xfId="0" applyNumberFormat="1" applyFont="1" applyBorder="1" applyAlignment="1">
      <alignment horizontal="center"/>
    </xf>
    <xf numFmtId="49" fontId="6" fillId="0" borderId="0" xfId="0" applyNumberFormat="1" applyFont="1" applyBorder="1"/>
    <xf numFmtId="0" fontId="60" fillId="24" borderId="0" xfId="0" applyFont="1" applyFill="1"/>
    <xf numFmtId="0" fontId="5" fillId="0" borderId="15" xfId="0" applyFont="1" applyBorder="1"/>
    <xf numFmtId="171" fontId="5" fillId="0" borderId="10" xfId="0" applyNumberFormat="1" applyFont="1" applyFill="1" applyBorder="1" applyAlignment="1">
      <alignment horizontal="right"/>
    </xf>
    <xf numFmtId="0" fontId="50" fillId="26" borderId="10" xfId="0" applyFont="1" applyFill="1" applyBorder="1" applyAlignment="1">
      <alignment horizontal="center" vertical="top" wrapText="1"/>
    </xf>
    <xf numFmtId="0" fontId="50" fillId="26" borderId="0" xfId="0" applyFont="1" applyFill="1" applyBorder="1" applyAlignment="1">
      <alignment horizontal="center" vertical="top" wrapText="1"/>
    </xf>
    <xf numFmtId="0" fontId="49" fillId="26" borderId="0" xfId="0" applyFont="1" applyFill="1" applyAlignment="1">
      <alignment vertical="top"/>
    </xf>
    <xf numFmtId="0" fontId="49" fillId="26" borderId="10" xfId="0" applyFont="1" applyFill="1" applyBorder="1" applyAlignment="1">
      <alignment horizontal="center" vertical="top" wrapText="1"/>
    </xf>
    <xf numFmtId="0" fontId="40" fillId="26" borderId="10" xfId="0" applyFont="1" applyFill="1" applyBorder="1" applyAlignment="1">
      <alignment vertical="top" wrapText="1"/>
    </xf>
    <xf numFmtId="0" fontId="40" fillId="26" borderId="10" xfId="0" applyFont="1" applyFill="1" applyBorder="1" applyAlignment="1">
      <alignment vertical="top"/>
    </xf>
    <xf numFmtId="0" fontId="40" fillId="26" borderId="10" xfId="25" applyFont="1" applyFill="1" applyBorder="1" applyAlignment="1">
      <alignment vertical="top" wrapText="1"/>
    </xf>
    <xf numFmtId="0" fontId="40" fillId="26" borderId="14" xfId="0" applyFont="1" applyFill="1" applyBorder="1" applyAlignment="1">
      <alignment vertical="top" wrapText="1"/>
    </xf>
    <xf numFmtId="0" fontId="40" fillId="0" borderId="10" xfId="0" applyFont="1" applyFill="1" applyBorder="1" applyAlignment="1">
      <alignment vertical="top" wrapText="1"/>
    </xf>
    <xf numFmtId="0" fontId="40" fillId="26" borderId="10" xfId="0" applyFont="1" applyFill="1" applyBorder="1" applyAlignment="1">
      <alignment horizontal="left" vertical="top" wrapText="1"/>
    </xf>
    <xf numFmtId="0" fontId="66" fillId="26" borderId="10" xfId="0" applyFont="1" applyFill="1" applyBorder="1" applyAlignment="1">
      <alignment horizontal="left" vertical="top" wrapText="1"/>
    </xf>
    <xf numFmtId="0" fontId="40" fillId="26" borderId="10" xfId="0" applyFont="1" applyFill="1" applyBorder="1" applyAlignment="1">
      <alignment horizontal="center" vertical="top" wrapText="1"/>
    </xf>
    <xf numFmtId="0" fontId="40" fillId="26" borderId="0" xfId="0" applyFont="1" applyFill="1" applyAlignment="1">
      <alignment vertical="top"/>
    </xf>
    <xf numFmtId="0" fontId="40" fillId="0" borderId="0" xfId="0" applyFont="1" applyAlignment="1">
      <alignment vertical="top"/>
    </xf>
    <xf numFmtId="0" fontId="51" fillId="0" borderId="0" xfId="0" applyFont="1" applyAlignment="1">
      <alignment vertical="top"/>
    </xf>
    <xf numFmtId="0" fontId="51" fillId="0" borderId="15" xfId="0" applyFont="1" applyBorder="1" applyAlignment="1">
      <alignment vertical="top"/>
    </xf>
    <xf numFmtId="10" fontId="6" fillId="0" borderId="0" xfId="0" applyNumberFormat="1" applyFont="1" applyFill="1"/>
    <xf numFmtId="4" fontId="6" fillId="26" borderId="0" xfId="0" applyNumberFormat="1" applyFont="1" applyFill="1" applyBorder="1" applyAlignment="1">
      <alignment horizontal="right" vertical="top" wrapText="1"/>
    </xf>
    <xf numFmtId="4" fontId="6" fillId="0" borderId="0" xfId="0" applyNumberFormat="1" applyFont="1" applyFill="1" applyBorder="1" applyAlignment="1">
      <alignment horizontal="right" vertical="top" wrapText="1"/>
    </xf>
    <xf numFmtId="168" fontId="6" fillId="26" borderId="10" xfId="0" applyNumberFormat="1" applyFont="1" applyFill="1" applyBorder="1" applyAlignment="1">
      <alignment horizontal="center"/>
    </xf>
    <xf numFmtId="3" fontId="6" fillId="26" borderId="10" xfId="0" applyNumberFormat="1" applyFont="1" applyFill="1" applyBorder="1" applyAlignment="1">
      <alignment horizontal="center"/>
    </xf>
    <xf numFmtId="0" fontId="9" fillId="0" borderId="10" xfId="0" applyFont="1" applyFill="1" applyBorder="1" applyAlignment="1">
      <alignment horizontal="center" wrapText="1"/>
    </xf>
    <xf numFmtId="0" fontId="8" fillId="0" borderId="10" xfId="0" applyFont="1" applyFill="1" applyBorder="1" applyAlignment="1">
      <alignment horizontal="center"/>
    </xf>
    <xf numFmtId="0" fontId="8" fillId="0" borderId="0" xfId="0" applyFont="1" applyFill="1"/>
    <xf numFmtId="0" fontId="53" fillId="0" borderId="10" xfId="0" applyFont="1" applyFill="1" applyBorder="1" applyAlignment="1">
      <alignment horizontal="center" vertical="top" wrapText="1"/>
    </xf>
    <xf numFmtId="0" fontId="53" fillId="0" borderId="20" xfId="0" applyFont="1" applyFill="1" applyBorder="1" applyAlignment="1">
      <alignment horizontal="center" vertical="top"/>
    </xf>
    <xf numFmtId="14" fontId="9" fillId="0" borderId="10" xfId="0" applyNumberFormat="1" applyFont="1" applyBorder="1" applyAlignment="1">
      <alignment horizontal="center" vertical="top" wrapText="1"/>
    </xf>
    <xf numFmtId="4" fontId="9" fillId="0" borderId="10" xfId="0" applyNumberFormat="1" applyFont="1" applyFill="1" applyBorder="1" applyAlignment="1">
      <alignment horizontal="right" vertical="top" wrapText="1"/>
    </xf>
    <xf numFmtId="4" fontId="9" fillId="0" borderId="20" xfId="0" applyNumberFormat="1" applyFont="1" applyFill="1" applyBorder="1" applyAlignment="1">
      <alignment horizontal="right" vertical="top"/>
    </xf>
    <xf numFmtId="3" fontId="9" fillId="0" borderId="10" xfId="0" applyNumberFormat="1" applyFont="1" applyFill="1" applyBorder="1" applyAlignment="1">
      <alignment horizontal="right" vertical="top" wrapText="1"/>
    </xf>
    <xf numFmtId="4" fontId="52" fillId="0" borderId="10" xfId="0" applyNumberFormat="1" applyFont="1" applyBorder="1" applyAlignment="1">
      <alignment horizontal="right" vertical="top" wrapText="1"/>
    </xf>
    <xf numFmtId="4" fontId="52" fillId="0" borderId="20" xfId="0" applyNumberFormat="1" applyFont="1" applyBorder="1" applyAlignment="1">
      <alignment horizontal="right" vertical="top"/>
    </xf>
    <xf numFmtId="4" fontId="9" fillId="0" borderId="10" xfId="0" applyNumberFormat="1" applyFont="1" applyBorder="1" applyAlignment="1">
      <alignment horizontal="right" vertical="top" wrapText="1"/>
    </xf>
    <xf numFmtId="3" fontId="9" fillId="0" borderId="10" xfId="0" applyNumberFormat="1" applyFont="1" applyBorder="1" applyAlignment="1">
      <alignment horizontal="right" vertical="top" wrapText="1"/>
    </xf>
    <xf numFmtId="176" fontId="6" fillId="0" borderId="0" xfId="0" applyNumberFormat="1" applyFont="1" applyFill="1"/>
    <xf numFmtId="0" fontId="6" fillId="0" borderId="10" xfId="0" applyFont="1" applyBorder="1" applyAlignment="1">
      <alignment horizontal="left" wrapText="1"/>
    </xf>
    <xf numFmtId="4" fontId="6" fillId="0" borderId="10" xfId="0" applyNumberFormat="1" applyFont="1" applyBorder="1" applyAlignment="1">
      <alignment horizontal="center" wrapText="1"/>
    </xf>
    <xf numFmtId="172" fontId="6" fillId="0" borderId="10" xfId="0" applyNumberFormat="1" applyFont="1" applyBorder="1" applyAlignment="1">
      <alignment horizontal="center" wrapText="1"/>
    </xf>
    <xf numFmtId="2" fontId="58" fillId="26" borderId="0" xfId="0" applyNumberFormat="1" applyFont="1" applyFill="1"/>
    <xf numFmtId="175" fontId="58" fillId="26" borderId="0" xfId="29" applyNumberFormat="1" applyFont="1" applyFill="1"/>
    <xf numFmtId="2" fontId="6" fillId="0" borderId="0" xfId="0" applyNumberFormat="1" applyFont="1" applyFill="1"/>
    <xf numFmtId="164" fontId="6" fillId="0" borderId="0" xfId="28" applyFont="1" applyFill="1"/>
    <xf numFmtId="176" fontId="55" fillId="26" borderId="0" xfId="0" applyNumberFormat="1" applyFont="1" applyFill="1"/>
    <xf numFmtId="166" fontId="6" fillId="0" borderId="0" xfId="0" applyNumberFormat="1" applyFont="1" applyFill="1"/>
    <xf numFmtId="0" fontId="37" fillId="0" borderId="0" xfId="0" applyFont="1" applyFill="1"/>
    <xf numFmtId="14" fontId="6" fillId="26" borderId="10" xfId="0" applyNumberFormat="1" applyFont="1" applyFill="1" applyBorder="1" applyAlignment="1">
      <alignment horizontal="center" wrapText="1"/>
    </xf>
    <xf numFmtId="4" fontId="55" fillId="0" borderId="0" xfId="0" applyNumberFormat="1" applyFont="1" applyFill="1"/>
    <xf numFmtId="0" fontId="55" fillId="0" borderId="0" xfId="0" applyFont="1" applyFill="1"/>
    <xf numFmtId="4" fontId="6" fillId="0" borderId="0" xfId="0" applyNumberFormat="1" applyFont="1" applyFill="1" applyBorder="1" applyAlignment="1">
      <alignment vertical="top" wrapText="1"/>
    </xf>
    <xf numFmtId="0" fontId="40" fillId="0" borderId="10" xfId="0" applyFont="1" applyFill="1" applyBorder="1" applyAlignment="1">
      <alignment horizontal="left" vertical="top" wrapText="1"/>
    </xf>
    <xf numFmtId="2" fontId="6" fillId="0" borderId="10" xfId="0" applyNumberFormat="1" applyFont="1" applyFill="1" applyBorder="1" applyAlignment="1"/>
    <xf numFmtId="177" fontId="6" fillId="0" borderId="10" xfId="0" applyNumberFormat="1" applyFont="1" applyFill="1" applyBorder="1" applyAlignment="1">
      <alignment wrapText="1"/>
    </xf>
    <xf numFmtId="4" fontId="6" fillId="0" borderId="10" xfId="0" applyNumberFormat="1" applyFont="1" applyFill="1" applyBorder="1" applyAlignment="1"/>
    <xf numFmtId="174" fontId="6" fillId="0" borderId="10" xfId="0" applyNumberFormat="1" applyFont="1" applyFill="1" applyBorder="1" applyAlignment="1">
      <alignment horizontal="center" wrapText="1"/>
    </xf>
    <xf numFmtId="169" fontId="6" fillId="0" borderId="0" xfId="0" applyNumberFormat="1" applyFont="1" applyFill="1"/>
    <xf numFmtId="0" fontId="61" fillId="0" borderId="0" xfId="0" applyFont="1" applyFill="1"/>
    <xf numFmtId="4" fontId="6" fillId="0" borderId="0" xfId="0" applyNumberFormat="1" applyFont="1" applyBorder="1"/>
    <xf numFmtId="170" fontId="6" fillId="0" borderId="10" xfId="0" applyNumberFormat="1" applyFont="1" applyFill="1" applyBorder="1" applyAlignment="1">
      <alignment horizontal="center" wrapText="1"/>
    </xf>
    <xf numFmtId="2" fontId="6" fillId="0" borderId="10" xfId="0" applyNumberFormat="1" applyFont="1" applyFill="1" applyBorder="1" applyAlignment="1">
      <alignment horizontal="center" wrapText="1"/>
    </xf>
    <xf numFmtId="4" fontId="6" fillId="0" borderId="10" xfId="0" applyNumberFormat="1" applyFont="1" applyFill="1" applyBorder="1" applyAlignment="1">
      <alignment horizontal="center" wrapText="1"/>
    </xf>
    <xf numFmtId="0" fontId="6" fillId="26" borderId="19" xfId="0" applyFont="1" applyFill="1" applyBorder="1" applyAlignment="1">
      <alignment vertical="top" wrapText="1"/>
    </xf>
    <xf numFmtId="0" fontId="6" fillId="26" borderId="18" xfId="0" applyFont="1" applyFill="1" applyBorder="1" applyAlignment="1">
      <alignment vertical="top" wrapText="1"/>
    </xf>
    <xf numFmtId="0" fontId="6" fillId="26" borderId="0" xfId="0" applyFont="1" applyFill="1" applyBorder="1" applyAlignment="1">
      <alignment vertical="top" wrapText="1"/>
    </xf>
    <xf numFmtId="0" fontId="6" fillId="26" borderId="10" xfId="0" applyFont="1" applyFill="1" applyBorder="1" applyAlignment="1">
      <alignment vertical="top" wrapText="1"/>
    </xf>
    <xf numFmtId="173" fontId="6" fillId="0" borderId="10" xfId="0" applyNumberFormat="1" applyFont="1" applyBorder="1" applyAlignment="1">
      <alignment horizontal="center" wrapText="1"/>
    </xf>
    <xf numFmtId="175" fontId="5" fillId="0" borderId="0" xfId="0" applyNumberFormat="1" applyFont="1"/>
    <xf numFmtId="0" fontId="2" fillId="25" borderId="21" xfId="0" applyFont="1" applyFill="1" applyBorder="1" applyAlignment="1">
      <alignment horizontal="center" vertical="top" wrapText="1"/>
    </xf>
    <xf numFmtId="0" fontId="6" fillId="0" borderId="0" xfId="0" applyFont="1" applyBorder="1" applyAlignment="1">
      <alignment wrapText="1"/>
    </xf>
    <xf numFmtId="0" fontId="9" fillId="26" borderId="0" xfId="0" applyFont="1" applyFill="1" applyAlignment="1">
      <alignment horizontal="left" wrapText="1"/>
    </xf>
    <xf numFmtId="0" fontId="8" fillId="26" borderId="15" xfId="0" applyFont="1" applyFill="1" applyBorder="1" applyAlignment="1">
      <alignment wrapText="1"/>
    </xf>
    <xf numFmtId="0" fontId="6" fillId="26" borderId="15" xfId="0" applyFont="1" applyFill="1" applyBorder="1" applyAlignment="1">
      <alignment wrapText="1"/>
    </xf>
    <xf numFmtId="0" fontId="8" fillId="26" borderId="20" xfId="0" applyFont="1" applyFill="1" applyBorder="1" applyAlignment="1">
      <alignment horizontal="center" vertical="top" wrapText="1"/>
    </xf>
    <xf numFmtId="0" fontId="8" fillId="26" borderId="19" xfId="0" applyFont="1" applyFill="1" applyBorder="1" applyAlignment="1">
      <alignment horizontal="center" vertical="top" wrapText="1"/>
    </xf>
    <xf numFmtId="0" fontId="8" fillId="26" borderId="0" xfId="0" applyFont="1" applyFill="1" applyAlignment="1">
      <alignment horizontal="center" wrapText="1"/>
    </xf>
    <xf numFmtId="0" fontId="8" fillId="26" borderId="19" xfId="0" applyFont="1" applyFill="1" applyBorder="1" applyAlignment="1">
      <alignment wrapText="1"/>
    </xf>
    <xf numFmtId="0" fontId="8" fillId="26" borderId="18" xfId="0" applyFont="1" applyFill="1" applyBorder="1" applyAlignment="1">
      <alignment wrapText="1"/>
    </xf>
    <xf numFmtId="0" fontId="8" fillId="26" borderId="20" xfId="0" applyFont="1" applyFill="1" applyBorder="1" applyAlignment="1">
      <alignment horizontal="left" vertical="top" wrapText="1"/>
    </xf>
    <xf numFmtId="0" fontId="8" fillId="26" borderId="19" xfId="0" applyFont="1" applyFill="1" applyBorder="1" applyAlignment="1">
      <alignment horizontal="left" vertical="top" wrapText="1"/>
    </xf>
    <xf numFmtId="0" fontId="6" fillId="26" borderId="19" xfId="0" applyFont="1" applyFill="1" applyBorder="1" applyAlignment="1">
      <alignment vertical="top" wrapText="1"/>
    </xf>
    <xf numFmtId="0" fontId="6" fillId="26" borderId="18" xfId="0" applyFont="1" applyFill="1" applyBorder="1" applyAlignment="1">
      <alignment vertical="top" wrapText="1"/>
    </xf>
    <xf numFmtId="0" fontId="8" fillId="26" borderId="0" xfId="0" applyFont="1" applyFill="1" applyBorder="1" applyAlignment="1">
      <alignment horizontal="left" vertical="top" wrapText="1"/>
    </xf>
    <xf numFmtId="0" fontId="6" fillId="26" borderId="0" xfId="0" applyFont="1" applyFill="1" applyBorder="1" applyAlignment="1">
      <alignment vertical="top" wrapText="1"/>
    </xf>
    <xf numFmtId="0" fontId="8" fillId="26" borderId="10" xfId="0" applyFont="1" applyFill="1" applyBorder="1" applyAlignment="1">
      <alignment horizontal="left" vertical="top" wrapText="1"/>
    </xf>
    <xf numFmtId="0" fontId="6" fillId="26" borderId="10" xfId="0" applyFont="1" applyFill="1" applyBorder="1" applyAlignment="1">
      <alignment vertical="top" wrapText="1"/>
    </xf>
    <xf numFmtId="0" fontId="6" fillId="0" borderId="0" xfId="0" applyFont="1" applyFill="1" applyAlignment="1">
      <alignment horizontal="left" wrapText="1"/>
    </xf>
    <xf numFmtId="0" fontId="9" fillId="0" borderId="10" xfId="0" applyFont="1" applyFill="1" applyBorder="1" applyAlignment="1">
      <alignment horizontal="center" wrapText="1"/>
    </xf>
    <xf numFmtId="0" fontId="6" fillId="0" borderId="10" xfId="0" applyFont="1" applyFill="1" applyBorder="1" applyAlignment="1">
      <alignment wrapText="1"/>
    </xf>
    <xf numFmtId="0" fontId="2" fillId="0" borderId="0" xfId="0" applyFont="1" applyFill="1" applyAlignment="1">
      <alignment horizontal="center" wrapText="1"/>
    </xf>
    <xf numFmtId="0" fontId="8" fillId="0" borderId="10" xfId="0" applyFont="1" applyFill="1" applyBorder="1" applyAlignment="1">
      <alignment horizontal="center" wrapText="1"/>
    </xf>
    <xf numFmtId="0" fontId="2" fillId="0" borderId="10" xfId="0" applyFont="1" applyFill="1" applyBorder="1" applyAlignment="1">
      <alignment wrapText="1"/>
    </xf>
    <xf numFmtId="0" fontId="2" fillId="0" borderId="10" xfId="0" applyFont="1" applyBorder="1" applyAlignment="1">
      <alignment horizontal="center" wrapText="1"/>
    </xf>
    <xf numFmtId="0" fontId="6" fillId="0" borderId="10" xfId="0" applyFont="1" applyBorder="1" applyAlignment="1">
      <alignment horizontal="center" wrapText="1"/>
    </xf>
    <xf numFmtId="0" fontId="2" fillId="25" borderId="0" xfId="0" applyFont="1" applyFill="1" applyAlignment="1">
      <alignment horizontal="center" wrapText="1"/>
    </xf>
    <xf numFmtId="0" fontId="6" fillId="25" borderId="0" xfId="0" applyFont="1" applyFill="1" applyAlignment="1">
      <alignment wrapText="1"/>
    </xf>
    <xf numFmtId="0" fontId="2" fillId="0" borderId="0" xfId="0" applyFont="1" applyBorder="1" applyAlignment="1">
      <alignment horizontal="center" wrapText="1"/>
    </xf>
    <xf numFmtId="0" fontId="10" fillId="25" borderId="0" xfId="0" applyFont="1" applyFill="1" applyAlignment="1">
      <alignment horizontal="center" wrapText="1"/>
    </xf>
    <xf numFmtId="0" fontId="6" fillId="25" borderId="0" xfId="0" applyFont="1" applyFill="1" applyBorder="1" applyAlignment="1">
      <alignment wrapText="1"/>
    </xf>
    <xf numFmtId="0" fontId="6" fillId="0" borderId="10" xfId="0" applyFont="1" applyBorder="1" applyAlignment="1">
      <alignment horizontal="center"/>
    </xf>
    <xf numFmtId="0" fontId="4" fillId="25" borderId="0" xfId="0" applyFont="1" applyFill="1" applyAlignment="1">
      <alignment horizontal="center" wrapText="1"/>
    </xf>
    <xf numFmtId="0" fontId="5" fillId="25" borderId="0" xfId="0" applyFont="1" applyFill="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5" fillId="0" borderId="24" xfId="0" applyFont="1" applyBorder="1" applyAlignment="1">
      <alignment horizontal="center" wrapText="1"/>
    </xf>
    <xf numFmtId="0" fontId="5" fillId="0" borderId="25" xfId="0" applyFont="1" applyBorder="1" applyAlignment="1">
      <alignment horizontal="center" wrapText="1"/>
    </xf>
    <xf numFmtId="0" fontId="2" fillId="0" borderId="14" xfId="0" applyFont="1" applyBorder="1" applyAlignment="1">
      <alignment horizontal="center" wrapText="1"/>
    </xf>
    <xf numFmtId="0" fontId="2" fillId="0" borderId="10" xfId="0" applyFont="1" applyBorder="1" applyAlignment="1">
      <alignment horizontal="center" vertical="center" wrapText="1"/>
    </xf>
    <xf numFmtId="0" fontId="2" fillId="0" borderId="10" xfId="0" applyFont="1" applyBorder="1" applyAlignment="1">
      <alignment wrapText="1"/>
    </xf>
    <xf numFmtId="0" fontId="10" fillId="25" borderId="0" xfId="0" applyFont="1" applyFill="1" applyBorder="1" applyAlignment="1">
      <alignment horizontal="center" wrapText="1"/>
    </xf>
    <xf numFmtId="0" fontId="2" fillId="0" borderId="2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15" xfId="0" applyFont="1" applyBorder="1" applyAlignment="1">
      <alignment horizontal="center" wrapText="1"/>
    </xf>
    <xf numFmtId="0" fontId="2" fillId="0" borderId="29" xfId="0" applyFont="1" applyBorder="1" applyAlignment="1">
      <alignment horizontal="center" wrapText="1"/>
    </xf>
    <xf numFmtId="2" fontId="2" fillId="0" borderId="10" xfId="0" applyNumberFormat="1" applyFont="1" applyBorder="1" applyAlignment="1">
      <alignment horizontal="center" vertical="center" wrapText="1"/>
    </xf>
    <xf numFmtId="2" fontId="6" fillId="0" borderId="10" xfId="0" applyNumberFormat="1" applyFont="1" applyBorder="1" applyAlignment="1">
      <alignment wrapText="1"/>
    </xf>
    <xf numFmtId="0" fontId="2" fillId="0" borderId="20" xfId="0" applyFont="1" applyBorder="1" applyAlignment="1">
      <alignment horizontal="center" wrapText="1"/>
    </xf>
    <xf numFmtId="0" fontId="6" fillId="0" borderId="19" xfId="0" applyFont="1" applyBorder="1" applyAlignment="1">
      <alignment horizontal="center" wrapText="1"/>
    </xf>
    <xf numFmtId="0" fontId="6" fillId="0" borderId="18" xfId="0" applyFont="1" applyBorder="1" applyAlignment="1">
      <alignment horizontal="center" wrapText="1"/>
    </xf>
    <xf numFmtId="0" fontId="9" fillId="0" borderId="0" xfId="0" applyFont="1" applyFill="1" applyAlignment="1">
      <alignment horizontal="left" wrapText="1"/>
    </xf>
    <xf numFmtId="0" fontId="6" fillId="25" borderId="15" xfId="0" applyFont="1" applyFill="1" applyBorder="1" applyAlignment="1">
      <alignment wrapText="1"/>
    </xf>
    <xf numFmtId="0" fontId="2" fillId="25" borderId="0" xfId="0" applyFont="1" applyFill="1" applyAlignment="1">
      <alignment horizontal="center" vertical="center" wrapText="1"/>
    </xf>
    <xf numFmtId="0" fontId="2" fillId="0" borderId="10" xfId="0" applyFont="1" applyFill="1" applyBorder="1" applyAlignment="1">
      <alignment horizontal="center" wrapText="1"/>
    </xf>
    <xf numFmtId="0" fontId="2" fillId="0" borderId="18" xfId="0" applyFont="1" applyFill="1" applyBorder="1" applyAlignment="1">
      <alignment horizont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10 2" xfId="40" xr:uid="{00000000-0005-0000-0000-000028000000}"/>
    <cellStyle name="Normal 2" xfId="41" xr:uid="{00000000-0005-0000-0000-000029000000}"/>
    <cellStyle name="Normal 2 2" xfId="42" xr:uid="{00000000-0005-0000-0000-00002A000000}"/>
    <cellStyle name="Normal 2 3" xfId="43" xr:uid="{00000000-0005-0000-0000-00002B000000}"/>
    <cellStyle name="Normal 3" xfId="44" xr:uid="{00000000-0005-0000-0000-00002C000000}"/>
    <cellStyle name="Normal 3 2" xfId="45" xr:uid="{00000000-0005-0000-0000-00002D000000}"/>
    <cellStyle name="Normal 4" xfId="46" xr:uid="{00000000-0005-0000-0000-00002E000000}"/>
    <cellStyle name="Normal 5" xfId="47" xr:uid="{00000000-0005-0000-0000-00002F000000}"/>
    <cellStyle name="Normal_OBRAZCI FOND 1-12-2010" xfId="48" xr:uid="{00000000-0005-0000-0000-000030000000}"/>
    <cellStyle name="Normal_Sheet3" xfId="49" xr:uid="{00000000-0005-0000-0000-000031000000}"/>
    <cellStyle name="Note" xfId="50" builtinId="10" customBuiltin="1"/>
    <cellStyle name="Output" xfId="51" builtinId="21" customBuiltin="1"/>
    <cellStyle name="Title" xfId="52" builtinId="15" customBuiltin="1"/>
    <cellStyle name="Total" xfId="53" builtinId="25" customBuiltin="1"/>
    <cellStyle name="Warning Text" xfId="5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ilium-dzu.ba/" TargetMode="External"/><Relationship Id="rId2" Type="http://schemas.openxmlformats.org/officeDocument/2006/relationships/hyperlink" Target="mailto:invest.bih@smeinvest.ba" TargetMode="External"/><Relationship Id="rId1" Type="http://schemas.openxmlformats.org/officeDocument/2006/relationships/hyperlink" Target="mailto:fortunafond@lilium-dzu.ba" TargetMode="External"/><Relationship Id="rId5" Type="http://schemas.openxmlformats.org/officeDocument/2006/relationships/printerSettings" Target="../printerSettings/printerSettings1.bin"/><Relationship Id="rId4" Type="http://schemas.openxmlformats.org/officeDocument/2006/relationships/hyperlink" Target="https://www.smeinvest.b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7"/>
  <sheetViews>
    <sheetView tabSelected="1" topLeftCell="A19" zoomScaleNormal="100" workbookViewId="0">
      <selection activeCell="B13" sqref="B13"/>
    </sheetView>
  </sheetViews>
  <sheetFormatPr defaultRowHeight="12.75" x14ac:dyDescent="0.2"/>
  <cols>
    <col min="1" max="1" width="60.42578125" style="2" customWidth="1"/>
    <col min="2" max="2" width="32.85546875" style="2" customWidth="1"/>
    <col min="3" max="3" width="24.5703125" style="2" customWidth="1"/>
    <col min="4" max="16384" width="9.140625" style="2"/>
  </cols>
  <sheetData>
    <row r="1" spans="1:3" x14ac:dyDescent="0.2">
      <c r="C1" s="2" t="s">
        <v>151</v>
      </c>
    </row>
    <row r="2" spans="1:3" x14ac:dyDescent="0.2">
      <c r="A2" s="353" t="s">
        <v>345</v>
      </c>
      <c r="B2" s="354"/>
      <c r="C2" s="354"/>
    </row>
    <row r="3" spans="1:3" x14ac:dyDescent="0.2">
      <c r="A3" s="27"/>
      <c r="B3" s="200"/>
      <c r="C3" s="200"/>
    </row>
    <row r="4" spans="1:3" ht="20.100000000000001" customHeight="1" x14ac:dyDescent="0.2">
      <c r="A4" s="25" t="s">
        <v>142</v>
      </c>
      <c r="B4" s="26" t="s">
        <v>59</v>
      </c>
      <c r="C4" s="26" t="s">
        <v>60</v>
      </c>
    </row>
    <row r="5" spans="1:3" ht="20.100000000000001" customHeight="1" x14ac:dyDescent="0.2">
      <c r="A5" s="12" t="s">
        <v>61</v>
      </c>
      <c r="B5" s="12"/>
      <c r="C5" s="12"/>
    </row>
    <row r="6" spans="1:3" ht="58.5" customHeight="1" x14ac:dyDescent="0.2">
      <c r="A6" s="13" t="s">
        <v>63</v>
      </c>
      <c r="B6" s="13" t="s">
        <v>346</v>
      </c>
      <c r="C6" s="14"/>
    </row>
    <row r="7" spans="1:3" ht="20.100000000000001" customHeight="1" x14ac:dyDescent="0.2">
      <c r="A7" s="13" t="s">
        <v>64</v>
      </c>
      <c r="B7" s="13" t="s">
        <v>262</v>
      </c>
      <c r="C7" s="14"/>
    </row>
    <row r="8" spans="1:3" ht="19.5" customHeight="1" x14ac:dyDescent="0.2">
      <c r="A8" s="13" t="s">
        <v>65</v>
      </c>
      <c r="B8" s="201" t="s">
        <v>265</v>
      </c>
      <c r="C8" s="14"/>
    </row>
    <row r="9" spans="1:3" ht="20.100000000000001" customHeight="1" x14ac:dyDescent="0.2">
      <c r="A9" s="13" t="s">
        <v>62</v>
      </c>
      <c r="B9" s="202" t="s">
        <v>266</v>
      </c>
      <c r="C9" s="14"/>
    </row>
    <row r="10" spans="1:3" ht="20.100000000000001" customHeight="1" x14ac:dyDescent="0.2">
      <c r="A10" s="13" t="s">
        <v>66</v>
      </c>
      <c r="B10" s="13" t="s">
        <v>211</v>
      </c>
      <c r="C10" s="24"/>
    </row>
    <row r="11" spans="1:3" ht="20.100000000000001" customHeight="1" x14ac:dyDescent="0.2">
      <c r="A11" s="13" t="s">
        <v>72</v>
      </c>
      <c r="B11" s="13" t="s">
        <v>245</v>
      </c>
      <c r="C11" s="14"/>
    </row>
    <row r="12" spans="1:3" ht="42.75" customHeight="1" x14ac:dyDescent="0.2">
      <c r="A12" s="13" t="s">
        <v>67</v>
      </c>
      <c r="B12" s="13" t="s">
        <v>328</v>
      </c>
      <c r="C12" s="14"/>
    </row>
    <row r="13" spans="1:3" ht="43.5" customHeight="1" x14ac:dyDescent="0.2">
      <c r="A13" s="13" t="s">
        <v>69</v>
      </c>
      <c r="B13" s="13" t="s">
        <v>363</v>
      </c>
      <c r="C13" s="14"/>
    </row>
    <row r="14" spans="1:3" ht="27.75" customHeight="1" x14ac:dyDescent="0.2">
      <c r="A14" s="13" t="s">
        <v>68</v>
      </c>
      <c r="B14" s="13" t="s">
        <v>249</v>
      </c>
      <c r="C14" s="14"/>
    </row>
    <row r="15" spans="1:3" ht="27.75" customHeight="1" x14ac:dyDescent="0.2">
      <c r="A15" s="13" t="s">
        <v>70</v>
      </c>
      <c r="B15" s="13" t="s">
        <v>246</v>
      </c>
      <c r="C15" s="14"/>
    </row>
    <row r="16" spans="1:3" ht="20.100000000000001" customHeight="1" x14ac:dyDescent="0.2">
      <c r="A16" s="14" t="s">
        <v>71</v>
      </c>
      <c r="B16" s="14"/>
      <c r="C16" s="14"/>
    </row>
    <row r="17" spans="1:3" ht="51" x14ac:dyDescent="0.2">
      <c r="A17" s="13" t="s">
        <v>63</v>
      </c>
      <c r="B17" s="13" t="s">
        <v>261</v>
      </c>
      <c r="C17" s="14"/>
    </row>
    <row r="18" spans="1:3" ht="20.100000000000001" customHeight="1" x14ac:dyDescent="0.2">
      <c r="A18" s="13" t="s">
        <v>64</v>
      </c>
      <c r="B18" s="203" t="s">
        <v>262</v>
      </c>
      <c r="C18" s="14"/>
    </row>
    <row r="19" spans="1:3" ht="20.100000000000001" customHeight="1" x14ac:dyDescent="0.2">
      <c r="A19" s="13" t="s">
        <v>65</v>
      </c>
      <c r="B19" s="201" t="s">
        <v>263</v>
      </c>
      <c r="C19" s="14"/>
    </row>
    <row r="20" spans="1:3" ht="20.100000000000001" customHeight="1" x14ac:dyDescent="0.2">
      <c r="A20" s="13" t="s">
        <v>62</v>
      </c>
      <c r="B20" s="202" t="s">
        <v>264</v>
      </c>
      <c r="C20" s="14"/>
    </row>
    <row r="21" spans="1:3" ht="20.100000000000001" customHeight="1" x14ac:dyDescent="0.2">
      <c r="A21" s="13" t="s">
        <v>73</v>
      </c>
      <c r="B21" s="13" t="s">
        <v>271</v>
      </c>
      <c r="C21" s="14"/>
    </row>
    <row r="22" spans="1:3" ht="30" customHeight="1" x14ac:dyDescent="0.2">
      <c r="A22" s="13" t="s">
        <v>74</v>
      </c>
      <c r="B22" s="13" t="s">
        <v>272</v>
      </c>
      <c r="C22" s="13"/>
    </row>
    <row r="23" spans="1:3" ht="25.5" x14ac:dyDescent="0.2">
      <c r="A23" s="13" t="s">
        <v>75</v>
      </c>
      <c r="B23" s="17" t="s">
        <v>273</v>
      </c>
      <c r="C23" s="14"/>
    </row>
    <row r="24" spans="1:3" ht="42" customHeight="1" x14ac:dyDescent="0.2">
      <c r="A24" s="13" t="s">
        <v>76</v>
      </c>
      <c r="B24" s="69" t="s">
        <v>318</v>
      </c>
      <c r="C24" s="14"/>
    </row>
    <row r="25" spans="1:3" ht="20.100000000000001" customHeight="1" x14ac:dyDescent="0.2">
      <c r="A25" s="13" t="s">
        <v>77</v>
      </c>
      <c r="B25" s="70"/>
      <c r="C25" s="14"/>
    </row>
    <row r="26" spans="1:3" ht="27" customHeight="1" x14ac:dyDescent="0.2">
      <c r="A26" s="13" t="s">
        <v>68</v>
      </c>
      <c r="B26" s="11"/>
      <c r="C26" s="14"/>
    </row>
    <row r="27" spans="1:3" ht="25.5" customHeight="1" x14ac:dyDescent="0.2">
      <c r="A27" s="13" t="s">
        <v>70</v>
      </c>
      <c r="B27" s="13"/>
      <c r="C27" s="13"/>
    </row>
  </sheetData>
  <mergeCells count="1">
    <mergeCell ref="A2:C2"/>
  </mergeCells>
  <phoneticPr fontId="3" type="noConversion"/>
  <hyperlinks>
    <hyperlink ref="B8" r:id="rId1" xr:uid="{00000000-0004-0000-0000-000000000000}"/>
    <hyperlink ref="B19" r:id="rId2" display="invest.bih@smeinvest.ba" xr:uid="{00000000-0004-0000-0000-000001000000}"/>
    <hyperlink ref="B9" r:id="rId3" xr:uid="{00000000-0004-0000-0000-000002000000}"/>
    <hyperlink ref="B20" r:id="rId4" display="https://www.smeinvest.ba" xr:uid="{00000000-0004-0000-0000-000003000000}"/>
  </hyperlinks>
  <printOptions horizontalCentered="1"/>
  <pageMargins left="0.39370078740157483" right="0.39370078740157483" top="0.78740157480314965" bottom="0.78740157480314965" header="0.51181102362204722" footer="0.51181102362204722"/>
  <pageSetup scale="85" orientation="portrait" r:id="rId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0"/>
  <sheetViews>
    <sheetView topLeftCell="A3" zoomScaleNormal="100" workbookViewId="0">
      <selection activeCell="K13" sqref="K13"/>
    </sheetView>
  </sheetViews>
  <sheetFormatPr defaultRowHeight="12.75" x14ac:dyDescent="0.2"/>
  <cols>
    <col min="1" max="1" width="28.140625" style="2" customWidth="1"/>
    <col min="2" max="2" width="15" style="2" customWidth="1"/>
    <col min="3" max="3" width="10.140625" style="2" bestFit="1" customWidth="1"/>
    <col min="4" max="4" width="30.5703125" style="2" customWidth="1"/>
    <col min="5" max="5" width="15.5703125" style="2" customWidth="1"/>
    <col min="6" max="16384" width="9.140625" style="2"/>
  </cols>
  <sheetData>
    <row r="1" spans="1:8" x14ac:dyDescent="0.2">
      <c r="A1" s="38" t="s">
        <v>46</v>
      </c>
      <c r="B1" s="38"/>
      <c r="C1" s="209" t="str">
        <f>'Prilog 2'!D1</f>
        <v>ZIF "FORTUNA FOND" d.d.</v>
      </c>
      <c r="D1" s="37"/>
    </row>
    <row r="2" spans="1:8" x14ac:dyDescent="0.2">
      <c r="A2" s="38" t="s">
        <v>47</v>
      </c>
      <c r="B2" s="38"/>
      <c r="C2" s="209" t="str">
        <f>'Prilog 2'!D2</f>
        <v>ZJP-031-03</v>
      </c>
      <c r="D2" s="37"/>
    </row>
    <row r="3" spans="1:8" ht="12.75" customHeight="1" x14ac:dyDescent="0.2">
      <c r="A3" s="38" t="s">
        <v>48</v>
      </c>
      <c r="B3" s="38"/>
      <c r="C3" s="209" t="str">
        <f>'Prilog 2'!D3</f>
        <v>LILIUM ASSET MANAGEMENT d.o.o. Sarajevo</v>
      </c>
      <c r="D3" s="37"/>
    </row>
    <row r="4" spans="1:8" ht="12.75" customHeight="1" x14ac:dyDescent="0.2">
      <c r="A4" s="38" t="s">
        <v>49</v>
      </c>
      <c r="B4" s="38"/>
      <c r="C4" s="209"/>
      <c r="D4" s="37"/>
    </row>
    <row r="5" spans="1:8" ht="12.75" customHeight="1" x14ac:dyDescent="0.2">
      <c r="A5" s="38" t="s">
        <v>50</v>
      </c>
      <c r="B5" s="38"/>
      <c r="C5" s="209" t="str">
        <f>'Prilog 2'!D5</f>
        <v>4201337670008</v>
      </c>
      <c r="D5" s="37"/>
    </row>
    <row r="6" spans="1:8" x14ac:dyDescent="0.2">
      <c r="A6" s="38" t="s">
        <v>51</v>
      </c>
      <c r="B6" s="38"/>
      <c r="C6" s="209" t="str">
        <f>'Prilog 2'!D6</f>
        <v>4263012890007</v>
      </c>
      <c r="D6" s="37"/>
    </row>
    <row r="9" spans="1:8" x14ac:dyDescent="0.2">
      <c r="A9" s="408" t="s">
        <v>360</v>
      </c>
      <c r="B9" s="408"/>
      <c r="C9" s="408"/>
      <c r="D9" s="408"/>
      <c r="E9" s="408"/>
      <c r="H9" s="62"/>
    </row>
    <row r="10" spans="1:8" x14ac:dyDescent="0.2">
      <c r="A10" s="275"/>
      <c r="B10" s="275"/>
      <c r="C10" s="275"/>
      <c r="D10" s="275"/>
      <c r="E10" s="275"/>
    </row>
    <row r="11" spans="1:8" x14ac:dyDescent="0.2">
      <c r="E11" s="2" t="s">
        <v>169</v>
      </c>
    </row>
    <row r="12" spans="1:8" ht="12.75" customHeight="1" x14ac:dyDescent="0.2">
      <c r="A12" s="409" t="s">
        <v>171</v>
      </c>
      <c r="B12" s="409" t="s">
        <v>172</v>
      </c>
      <c r="C12" s="409" t="s">
        <v>167</v>
      </c>
      <c r="D12" s="409" t="s">
        <v>170</v>
      </c>
      <c r="E12" s="410" t="s">
        <v>168</v>
      </c>
    </row>
    <row r="13" spans="1:8" x14ac:dyDescent="0.2">
      <c r="A13" s="409"/>
      <c r="B13" s="409"/>
      <c r="C13" s="409"/>
      <c r="D13" s="409"/>
      <c r="E13" s="410"/>
    </row>
    <row r="14" spans="1:8" x14ac:dyDescent="0.2">
      <c r="A14" s="276" t="s">
        <v>176</v>
      </c>
      <c r="B14" s="276" t="s">
        <v>177</v>
      </c>
      <c r="C14" s="307">
        <v>140373</v>
      </c>
      <c r="D14" s="306">
        <v>0.55155150919336338</v>
      </c>
      <c r="E14" s="215">
        <v>77422.94</v>
      </c>
    </row>
    <row r="15" spans="1:8" x14ac:dyDescent="0.2">
      <c r="A15" s="276" t="s">
        <v>223</v>
      </c>
      <c r="B15" s="276" t="s">
        <v>189</v>
      </c>
      <c r="C15" s="307">
        <v>74929</v>
      </c>
      <c r="D15" s="277">
        <v>7.3186000000000001E-2</v>
      </c>
      <c r="E15" s="278">
        <v>5483.7537940000002</v>
      </c>
    </row>
    <row r="16" spans="1:8" x14ac:dyDescent="0.2">
      <c r="A16" s="42"/>
      <c r="B16" s="22"/>
      <c r="C16" s="279"/>
      <c r="D16" s="280"/>
      <c r="E16" s="195"/>
    </row>
    <row r="17" spans="1:9" x14ac:dyDescent="0.2">
      <c r="A17" s="11"/>
      <c r="B17" s="39"/>
      <c r="C17" s="281"/>
      <c r="D17" s="282"/>
      <c r="E17" s="213"/>
    </row>
    <row r="18" spans="1:9" x14ac:dyDescent="0.2">
      <c r="A18" s="11"/>
      <c r="B18" s="39"/>
      <c r="C18" s="11"/>
      <c r="D18" s="11"/>
      <c r="E18" s="213"/>
    </row>
    <row r="19" spans="1:9" x14ac:dyDescent="0.2">
      <c r="A19" s="11"/>
      <c r="B19" s="39"/>
      <c r="C19" s="11"/>
      <c r="D19" s="11"/>
      <c r="E19" s="11"/>
    </row>
    <row r="20" spans="1:9" x14ac:dyDescent="0.2">
      <c r="A20" s="11"/>
      <c r="B20" s="39"/>
      <c r="C20" s="11"/>
      <c r="D20" s="11"/>
      <c r="E20" s="11"/>
    </row>
    <row r="21" spans="1:9" x14ac:dyDescent="0.2">
      <c r="A21" s="11"/>
      <c r="B21" s="11"/>
      <c r="C21" s="11"/>
      <c r="D21" s="11"/>
      <c r="E21" s="11"/>
    </row>
    <row r="22" spans="1:9" x14ac:dyDescent="0.2">
      <c r="A22" s="11"/>
      <c r="B22" s="11"/>
      <c r="C22" s="11"/>
      <c r="D22" s="11"/>
      <c r="E22" s="11"/>
    </row>
    <row r="23" spans="1:9" x14ac:dyDescent="0.2">
      <c r="A23" s="11"/>
      <c r="B23" s="11"/>
      <c r="C23" s="11"/>
      <c r="D23" s="11"/>
      <c r="E23" s="11"/>
    </row>
    <row r="24" spans="1:9" x14ac:dyDescent="0.2">
      <c r="A24" s="283"/>
      <c r="B24" s="19"/>
      <c r="C24" s="19"/>
      <c r="D24" s="11" t="s">
        <v>270</v>
      </c>
      <c r="E24" s="215">
        <f>+SUM(E14:E23)</f>
        <v>82906.693794000006</v>
      </c>
    </row>
    <row r="26" spans="1:9" s="219" customFormat="1" ht="15.75" customHeight="1" x14ac:dyDescent="0.2">
      <c r="A26" s="220" t="s">
        <v>319</v>
      </c>
      <c r="B26" s="220"/>
      <c r="D26" s="220" t="s">
        <v>320</v>
      </c>
      <c r="E26" s="250"/>
      <c r="F26" s="284"/>
      <c r="G26" s="284"/>
      <c r="H26" s="284"/>
      <c r="I26" s="284"/>
    </row>
    <row r="27" spans="1:9" s="219" customFormat="1" ht="15.75" customHeight="1" x14ac:dyDescent="0.2">
      <c r="A27" s="220"/>
      <c r="B27" s="220"/>
      <c r="D27" s="220" t="s">
        <v>322</v>
      </c>
      <c r="E27" s="220"/>
      <c r="F27" s="284"/>
      <c r="G27" s="284"/>
      <c r="H27" s="284"/>
      <c r="I27" s="284"/>
    </row>
    <row r="28" spans="1:9" s="219" customFormat="1" ht="15.75" customHeight="1" x14ac:dyDescent="0.2">
      <c r="A28" s="220"/>
      <c r="B28" s="220"/>
      <c r="D28" s="220"/>
      <c r="E28" s="220"/>
      <c r="F28" s="284"/>
      <c r="G28" s="284"/>
      <c r="H28" s="284"/>
      <c r="I28" s="284"/>
    </row>
    <row r="29" spans="1:9" s="219" customFormat="1" ht="15.75" customHeight="1" x14ac:dyDescent="0.2">
      <c r="A29" s="221"/>
      <c r="B29" s="220"/>
      <c r="D29" s="222"/>
      <c r="E29" s="221"/>
      <c r="F29" s="284"/>
      <c r="G29" s="284"/>
      <c r="H29" s="284"/>
      <c r="I29" s="284"/>
    </row>
    <row r="30" spans="1:9" s="219" customFormat="1" ht="15.75" customHeight="1" x14ac:dyDescent="0.2"/>
  </sheetData>
  <mergeCells count="6">
    <mergeCell ref="A9:E9"/>
    <mergeCell ref="A12:A13"/>
    <mergeCell ref="C12:C13"/>
    <mergeCell ref="D12:D13"/>
    <mergeCell ref="E12:E13"/>
    <mergeCell ref="B12:B13"/>
  </mergeCells>
  <phoneticPr fontId="3"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7"/>
  <sheetViews>
    <sheetView topLeftCell="A37" zoomScaleNormal="100" workbookViewId="0">
      <selection activeCell="K46" sqref="K46"/>
    </sheetView>
  </sheetViews>
  <sheetFormatPr defaultRowHeight="12.75" x14ac:dyDescent="0.2"/>
  <cols>
    <col min="1" max="1" width="5.28515625" style="79" customWidth="1"/>
    <col min="2" max="2" width="35.140625" style="299" customWidth="1"/>
    <col min="3" max="3" width="10.85546875" style="79" customWidth="1"/>
    <col min="4" max="4" width="14.7109375" style="79" customWidth="1"/>
    <col min="5" max="5" width="14" style="79" customWidth="1"/>
    <col min="6" max="6" width="10.28515625" style="84" bestFit="1" customWidth="1"/>
    <col min="7" max="7" width="13.28515625" style="79" bestFit="1" customWidth="1"/>
    <col min="8" max="8" width="10.7109375" style="79" bestFit="1" customWidth="1"/>
    <col min="9" max="9" width="15.42578125" style="79" customWidth="1"/>
    <col min="10" max="10" width="9.28515625" style="79" customWidth="1"/>
    <col min="11" max="11" width="12" style="174" customWidth="1"/>
    <col min="12" max="12" width="14.28515625" style="79" customWidth="1"/>
    <col min="13" max="13" width="14.28515625" style="80" customWidth="1"/>
    <col min="14" max="14" width="51.28515625" style="79" customWidth="1"/>
    <col min="15" max="15" width="10.42578125" style="30" bestFit="1" customWidth="1"/>
    <col min="16" max="16" width="11.5703125" style="30" bestFit="1" customWidth="1"/>
    <col min="17" max="17" width="16.5703125" style="30" bestFit="1" customWidth="1"/>
    <col min="18" max="18" width="11.5703125" style="30" bestFit="1" customWidth="1"/>
    <col min="19" max="19" width="11.5703125" style="79" bestFit="1" customWidth="1"/>
    <col min="20" max="16384" width="9.140625" style="79"/>
  </cols>
  <sheetData>
    <row r="1" spans="1:18" x14ac:dyDescent="0.2">
      <c r="A1" s="355" t="s">
        <v>46</v>
      </c>
      <c r="B1" s="355"/>
      <c r="C1" s="75"/>
      <c r="D1" s="76" t="s">
        <v>267</v>
      </c>
      <c r="E1" s="75"/>
      <c r="F1" s="77"/>
      <c r="G1" s="78"/>
      <c r="H1" s="78"/>
      <c r="I1" s="78"/>
      <c r="J1" s="78"/>
      <c r="K1" s="173" t="s">
        <v>152</v>
      </c>
    </row>
    <row r="2" spans="1:18" x14ac:dyDescent="0.2">
      <c r="A2" s="355" t="s">
        <v>47</v>
      </c>
      <c r="B2" s="355"/>
      <c r="C2" s="75"/>
      <c r="D2" s="76" t="s">
        <v>211</v>
      </c>
      <c r="E2" s="75"/>
      <c r="F2" s="77"/>
      <c r="G2" s="78"/>
      <c r="H2" s="78"/>
      <c r="I2" s="78"/>
      <c r="J2" s="78"/>
      <c r="K2" s="173"/>
      <c r="L2" s="151"/>
      <c r="M2" s="150"/>
      <c r="N2" s="151"/>
    </row>
    <row r="3" spans="1:18" x14ac:dyDescent="0.2">
      <c r="A3" s="355" t="s">
        <v>48</v>
      </c>
      <c r="B3" s="355"/>
      <c r="C3" s="75"/>
      <c r="D3" s="76" t="s">
        <v>268</v>
      </c>
      <c r="E3" s="75"/>
      <c r="F3" s="77"/>
      <c r="G3" s="78"/>
      <c r="H3" s="78"/>
      <c r="I3" s="78"/>
      <c r="J3" s="78"/>
      <c r="K3" s="173"/>
      <c r="L3" s="151"/>
      <c r="M3" s="150"/>
      <c r="N3" s="189"/>
    </row>
    <row r="4" spans="1:18" x14ac:dyDescent="0.2">
      <c r="A4" s="355" t="s">
        <v>49</v>
      </c>
      <c r="B4" s="355"/>
      <c r="C4" s="75"/>
      <c r="D4" s="79" t="s">
        <v>269</v>
      </c>
      <c r="E4" s="75"/>
      <c r="F4" s="77"/>
      <c r="G4" s="78"/>
      <c r="H4" s="78"/>
      <c r="I4" s="78"/>
      <c r="J4" s="78"/>
      <c r="K4" s="173"/>
      <c r="L4" s="151"/>
      <c r="M4" s="188" t="s">
        <v>347</v>
      </c>
      <c r="N4" s="188">
        <v>12635432.036900004</v>
      </c>
    </row>
    <row r="5" spans="1:18" x14ac:dyDescent="0.2">
      <c r="A5" s="355" t="s">
        <v>50</v>
      </c>
      <c r="B5" s="355"/>
      <c r="C5" s="75"/>
      <c r="D5" s="81" t="s">
        <v>269</v>
      </c>
      <c r="E5" s="75"/>
      <c r="F5" s="77"/>
      <c r="G5" s="78"/>
      <c r="H5" s="78"/>
      <c r="I5" s="78"/>
      <c r="J5" s="78"/>
      <c r="K5" s="173"/>
      <c r="L5" s="151"/>
      <c r="M5" s="150"/>
      <c r="N5" s="188"/>
    </row>
    <row r="6" spans="1:18" x14ac:dyDescent="0.2">
      <c r="A6" s="355" t="s">
        <v>51</v>
      </c>
      <c r="B6" s="355"/>
      <c r="C6" s="75"/>
      <c r="D6" s="82" t="s">
        <v>212</v>
      </c>
      <c r="E6" s="75"/>
      <c r="F6" s="77"/>
      <c r="G6" s="78"/>
      <c r="H6" s="78"/>
      <c r="I6" s="78"/>
      <c r="J6" s="83"/>
      <c r="L6" s="151"/>
      <c r="M6" s="150"/>
      <c r="N6" s="325"/>
    </row>
    <row r="7" spans="1:18" ht="13.5" x14ac:dyDescent="0.25">
      <c r="A7" s="360" t="s">
        <v>348</v>
      </c>
      <c r="B7" s="360"/>
      <c r="C7" s="360"/>
      <c r="D7" s="360"/>
      <c r="E7" s="360"/>
      <c r="F7" s="360"/>
      <c r="G7" s="360"/>
      <c r="H7" s="360"/>
      <c r="I7" s="360"/>
      <c r="J7" s="360"/>
      <c r="K7" s="360"/>
      <c r="L7" s="151"/>
      <c r="M7" s="150"/>
      <c r="N7" s="326"/>
      <c r="O7" s="327"/>
      <c r="P7" s="52"/>
      <c r="Q7" s="328"/>
      <c r="R7" s="52"/>
    </row>
    <row r="8" spans="1:18" x14ac:dyDescent="0.2">
      <c r="A8" s="78"/>
      <c r="B8" s="289"/>
      <c r="C8" s="78"/>
      <c r="D8" s="78"/>
      <c r="E8" s="78"/>
      <c r="F8" s="85"/>
      <c r="G8" s="78"/>
      <c r="H8" s="78"/>
      <c r="I8" s="78"/>
      <c r="K8" s="175"/>
      <c r="L8" s="151"/>
      <c r="M8" s="150"/>
      <c r="N8" s="329"/>
      <c r="P8" s="52"/>
      <c r="Q8" s="330"/>
    </row>
    <row r="9" spans="1:18" ht="13.5" x14ac:dyDescent="0.25">
      <c r="A9" s="356"/>
      <c r="B9" s="356"/>
      <c r="C9" s="356"/>
      <c r="D9" s="356"/>
      <c r="E9" s="356"/>
      <c r="F9" s="356"/>
      <c r="G9" s="356"/>
      <c r="H9" s="356"/>
      <c r="I9" s="356"/>
      <c r="J9" s="356"/>
      <c r="K9" s="356"/>
      <c r="L9" s="151"/>
      <c r="M9" s="150"/>
      <c r="N9" s="151"/>
      <c r="P9" s="52"/>
    </row>
    <row r="10" spans="1:18" ht="40.5" x14ac:dyDescent="0.2">
      <c r="A10" s="86" t="s">
        <v>44</v>
      </c>
      <c r="B10" s="287" t="s">
        <v>78</v>
      </c>
      <c r="C10" s="86" t="s">
        <v>45</v>
      </c>
      <c r="D10" s="86" t="s">
        <v>86</v>
      </c>
      <c r="E10" s="86" t="s">
        <v>87</v>
      </c>
      <c r="F10" s="87" t="s">
        <v>109</v>
      </c>
      <c r="G10" s="86" t="s">
        <v>88</v>
      </c>
      <c r="H10" s="86" t="s">
        <v>100</v>
      </c>
      <c r="I10" s="86" t="s">
        <v>89</v>
      </c>
      <c r="J10" s="86" t="s">
        <v>110</v>
      </c>
      <c r="K10" s="176" t="s">
        <v>85</v>
      </c>
      <c r="L10" s="86" t="s">
        <v>173</v>
      </c>
      <c r="M10" s="88" t="s">
        <v>174</v>
      </c>
      <c r="N10" s="86" t="s">
        <v>175</v>
      </c>
    </row>
    <row r="11" spans="1:18" s="90" customFormat="1" ht="12" x14ac:dyDescent="0.2">
      <c r="A11" s="89">
        <v>1</v>
      </c>
      <c r="B11" s="290">
        <v>2</v>
      </c>
      <c r="C11" s="89">
        <v>3</v>
      </c>
      <c r="D11" s="89">
        <v>4</v>
      </c>
      <c r="E11" s="89">
        <v>5</v>
      </c>
      <c r="F11" s="89" t="s">
        <v>80</v>
      </c>
      <c r="G11" s="89">
        <v>7</v>
      </c>
      <c r="H11" s="89">
        <v>8</v>
      </c>
      <c r="I11" s="89" t="s">
        <v>218</v>
      </c>
      <c r="J11" s="89">
        <v>10</v>
      </c>
      <c r="K11" s="190">
        <v>11</v>
      </c>
      <c r="L11" s="89">
        <v>12</v>
      </c>
      <c r="M11" s="89">
        <v>13</v>
      </c>
      <c r="N11" s="89">
        <v>14</v>
      </c>
      <c r="O11" s="331"/>
      <c r="P11" s="331"/>
      <c r="Q11" s="331"/>
      <c r="R11" s="331"/>
    </row>
    <row r="12" spans="1:18" ht="13.5" x14ac:dyDescent="0.25">
      <c r="A12" s="361" t="s">
        <v>83</v>
      </c>
      <c r="B12" s="361"/>
      <c r="C12" s="361"/>
      <c r="D12" s="361"/>
      <c r="E12" s="361"/>
      <c r="F12" s="361"/>
      <c r="G12" s="361"/>
      <c r="H12" s="361"/>
      <c r="I12" s="361"/>
      <c r="J12" s="361"/>
      <c r="K12" s="362"/>
      <c r="L12" s="91"/>
      <c r="M12" s="73"/>
      <c r="N12" s="92"/>
    </row>
    <row r="13" spans="1:18" ht="25.5" x14ac:dyDescent="0.2">
      <c r="A13" s="93">
        <v>1</v>
      </c>
      <c r="B13" s="291" t="s">
        <v>176</v>
      </c>
      <c r="C13" s="94" t="s">
        <v>177</v>
      </c>
      <c r="D13" s="95">
        <v>63457358</v>
      </c>
      <c r="E13" s="95">
        <v>140373</v>
      </c>
      <c r="F13" s="96">
        <v>0.22120000000000001</v>
      </c>
      <c r="G13" s="97">
        <v>69.930351064663427</v>
      </c>
      <c r="H13" s="98">
        <v>13.8</v>
      </c>
      <c r="I13" s="99">
        <v>1937147.4000000001</v>
      </c>
      <c r="J13" s="91">
        <v>0.15331073716694715</v>
      </c>
      <c r="K13" s="332" t="s">
        <v>296</v>
      </c>
      <c r="L13" s="100">
        <v>3.3107371669471586E-3</v>
      </c>
      <c r="M13" s="98">
        <v>41832.589999999997</v>
      </c>
      <c r="N13" s="94" t="s">
        <v>349</v>
      </c>
      <c r="O13" s="79"/>
      <c r="P13" s="79"/>
      <c r="Q13" s="79"/>
      <c r="R13" s="79"/>
    </row>
    <row r="14" spans="1:18" x14ac:dyDescent="0.2">
      <c r="A14" s="101">
        <v>2</v>
      </c>
      <c r="B14" s="292" t="s">
        <v>221</v>
      </c>
      <c r="C14" s="102" t="s">
        <v>178</v>
      </c>
      <c r="D14" s="103">
        <v>2545370</v>
      </c>
      <c r="E14" s="95">
        <v>58730</v>
      </c>
      <c r="F14" s="96">
        <v>2.3073000000000001</v>
      </c>
      <c r="G14" s="97">
        <v>46.600423974118847</v>
      </c>
      <c r="H14" s="167">
        <v>3.2</v>
      </c>
      <c r="I14" s="99">
        <v>187936</v>
      </c>
      <c r="J14" s="91">
        <v>1.4873729639885626E-2</v>
      </c>
      <c r="K14" s="67" t="s">
        <v>297</v>
      </c>
      <c r="L14" s="100" t="s">
        <v>210</v>
      </c>
      <c r="M14" s="73"/>
      <c r="N14" s="92"/>
    </row>
    <row r="15" spans="1:18" ht="76.5" x14ac:dyDescent="0.2">
      <c r="A15" s="93">
        <v>3</v>
      </c>
      <c r="B15" s="291" t="s">
        <v>179</v>
      </c>
      <c r="C15" s="94" t="s">
        <v>180</v>
      </c>
      <c r="D15" s="95">
        <v>1941077</v>
      </c>
      <c r="E15" s="95">
        <v>82516</v>
      </c>
      <c r="F15" s="96">
        <v>4.2510000000000003</v>
      </c>
      <c r="G15" s="97">
        <v>26.661495952300161</v>
      </c>
      <c r="H15" s="167">
        <v>1.2</v>
      </c>
      <c r="I15" s="99">
        <v>99019.199999999997</v>
      </c>
      <c r="J15" s="91">
        <v>7.8366295438753765E-3</v>
      </c>
      <c r="K15" s="67" t="s">
        <v>297</v>
      </c>
      <c r="L15" s="100">
        <v>7.8366295438753765E-3</v>
      </c>
      <c r="M15" s="73">
        <v>99019.199999999997</v>
      </c>
      <c r="N15" s="94" t="s">
        <v>290</v>
      </c>
    </row>
    <row r="16" spans="1:18" ht="102" x14ac:dyDescent="0.2">
      <c r="A16" s="101">
        <v>4</v>
      </c>
      <c r="B16" s="292" t="s">
        <v>284</v>
      </c>
      <c r="C16" s="102" t="s">
        <v>181</v>
      </c>
      <c r="D16" s="103">
        <v>122327</v>
      </c>
      <c r="E16" s="95">
        <v>17016</v>
      </c>
      <c r="F16" s="96">
        <v>13.910299999999999</v>
      </c>
      <c r="G16" s="97">
        <v>352.60930888575456</v>
      </c>
      <c r="H16" s="167">
        <v>0.01</v>
      </c>
      <c r="I16" s="99">
        <v>170.16</v>
      </c>
      <c r="J16" s="91">
        <v>1.3466892109669983E-5</v>
      </c>
      <c r="K16" s="177" t="s">
        <v>297</v>
      </c>
      <c r="L16" s="100">
        <v>1.3466892109669983E-5</v>
      </c>
      <c r="M16" s="73">
        <v>170.16</v>
      </c>
      <c r="N16" s="94" t="s">
        <v>250</v>
      </c>
    </row>
    <row r="17" spans="1:14" x14ac:dyDescent="0.2">
      <c r="A17" s="93">
        <v>5</v>
      </c>
      <c r="B17" s="291" t="s">
        <v>184</v>
      </c>
      <c r="C17" s="94" t="s">
        <v>185</v>
      </c>
      <c r="D17" s="95">
        <v>17657682</v>
      </c>
      <c r="E17" s="95">
        <v>111507</v>
      </c>
      <c r="F17" s="96">
        <v>0.63149999999999995</v>
      </c>
      <c r="G17" s="97">
        <v>26.863377904526175</v>
      </c>
      <c r="H17" s="167">
        <v>1.1499999999999999</v>
      </c>
      <c r="I17" s="99">
        <v>128233.04999999999</v>
      </c>
      <c r="J17" s="91">
        <v>1.0148687407404305E-2</v>
      </c>
      <c r="K17" s="141" t="s">
        <v>296</v>
      </c>
      <c r="L17" s="100" t="s">
        <v>210</v>
      </c>
      <c r="M17" s="73"/>
      <c r="N17" s="92"/>
    </row>
    <row r="18" spans="1:14" ht="102" x14ac:dyDescent="0.2">
      <c r="A18" s="101">
        <v>6</v>
      </c>
      <c r="B18" s="292" t="s">
        <v>222</v>
      </c>
      <c r="C18" s="102" t="s">
        <v>183</v>
      </c>
      <c r="D18" s="103">
        <v>3913603</v>
      </c>
      <c r="E18" s="95">
        <v>978397</v>
      </c>
      <c r="F18" s="96">
        <v>24.9999</v>
      </c>
      <c r="G18" s="97">
        <v>3.1208477744719167</v>
      </c>
      <c r="H18" s="98">
        <v>0.03</v>
      </c>
      <c r="I18" s="99">
        <v>29351.91</v>
      </c>
      <c r="J18" s="91">
        <v>2.3229842805755963E-3</v>
      </c>
      <c r="K18" s="177" t="s">
        <v>297</v>
      </c>
      <c r="L18" s="100">
        <v>2.3229842805755963E-3</v>
      </c>
      <c r="M18" s="73">
        <v>29351.91</v>
      </c>
      <c r="N18" s="94" t="s">
        <v>251</v>
      </c>
    </row>
    <row r="19" spans="1:14" ht="102" x14ac:dyDescent="0.2">
      <c r="A19" s="93">
        <v>7</v>
      </c>
      <c r="B19" s="292" t="s">
        <v>237</v>
      </c>
      <c r="C19" s="102" t="s">
        <v>182</v>
      </c>
      <c r="D19" s="103">
        <v>291677</v>
      </c>
      <c r="E19" s="95">
        <v>72919</v>
      </c>
      <c r="F19" s="96">
        <v>24.9999</v>
      </c>
      <c r="G19" s="97">
        <v>6.6724000603409257</v>
      </c>
      <c r="H19" s="98">
        <v>0.01</v>
      </c>
      <c r="I19" s="99">
        <v>729.19</v>
      </c>
      <c r="J19" s="91">
        <v>5.7709938043313685E-5</v>
      </c>
      <c r="K19" s="177" t="s">
        <v>297</v>
      </c>
      <c r="L19" s="100">
        <v>5.7709938043313685E-5</v>
      </c>
      <c r="M19" s="73">
        <v>729.19</v>
      </c>
      <c r="N19" s="94" t="s">
        <v>252</v>
      </c>
    </row>
    <row r="20" spans="1:14" ht="102" x14ac:dyDescent="0.2">
      <c r="A20" s="101">
        <v>8</v>
      </c>
      <c r="B20" s="292" t="s">
        <v>236</v>
      </c>
      <c r="C20" s="102" t="s">
        <v>186</v>
      </c>
      <c r="D20" s="103">
        <v>5406352</v>
      </c>
      <c r="E20" s="95">
        <v>207094</v>
      </c>
      <c r="F20" s="96">
        <v>3.8306</v>
      </c>
      <c r="G20" s="97">
        <v>4.8287251199938188</v>
      </c>
      <c r="H20" s="98">
        <v>0</v>
      </c>
      <c r="I20" s="99">
        <v>0</v>
      </c>
      <c r="J20" s="91">
        <v>0</v>
      </c>
      <c r="K20" s="177" t="s">
        <v>297</v>
      </c>
      <c r="L20" s="100">
        <v>0</v>
      </c>
      <c r="M20" s="73">
        <v>0</v>
      </c>
      <c r="N20" s="94" t="s">
        <v>259</v>
      </c>
    </row>
    <row r="21" spans="1:14" x14ac:dyDescent="0.2">
      <c r="A21" s="93">
        <v>9</v>
      </c>
      <c r="B21" s="292" t="s">
        <v>226</v>
      </c>
      <c r="C21" s="102" t="s">
        <v>228</v>
      </c>
      <c r="D21" s="103">
        <v>1395690</v>
      </c>
      <c r="E21" s="95">
        <v>3000</v>
      </c>
      <c r="F21" s="96">
        <v>0.21490000000000001</v>
      </c>
      <c r="G21" s="97">
        <v>13.2</v>
      </c>
      <c r="H21" s="98">
        <v>8.75</v>
      </c>
      <c r="I21" s="99">
        <v>26250</v>
      </c>
      <c r="J21" s="91">
        <v>2.0774912898380176E-3</v>
      </c>
      <c r="K21" s="141" t="s">
        <v>296</v>
      </c>
      <c r="L21" s="100" t="s">
        <v>210</v>
      </c>
      <c r="M21" s="73"/>
      <c r="N21" s="92"/>
    </row>
    <row r="22" spans="1:14" ht="63.75" x14ac:dyDescent="0.2">
      <c r="A22" s="101">
        <v>10</v>
      </c>
      <c r="B22" s="292" t="s">
        <v>187</v>
      </c>
      <c r="C22" s="102" t="s">
        <v>188</v>
      </c>
      <c r="D22" s="103">
        <v>890633</v>
      </c>
      <c r="E22" s="95">
        <v>22240</v>
      </c>
      <c r="F22" s="96">
        <v>2.4971000000000001</v>
      </c>
      <c r="G22" s="97">
        <v>12.268547661870503</v>
      </c>
      <c r="H22" s="98">
        <v>0.3</v>
      </c>
      <c r="I22" s="99">
        <v>6672</v>
      </c>
      <c r="J22" s="91">
        <v>5.2803892898282869E-4</v>
      </c>
      <c r="K22" s="141" t="s">
        <v>296</v>
      </c>
      <c r="L22" s="100">
        <v>5.2803892898282869E-4</v>
      </c>
      <c r="M22" s="73">
        <v>6672</v>
      </c>
      <c r="N22" s="94" t="s">
        <v>287</v>
      </c>
    </row>
    <row r="23" spans="1:14" x14ac:dyDescent="0.2">
      <c r="A23" s="93">
        <v>11</v>
      </c>
      <c r="B23" s="291" t="s">
        <v>223</v>
      </c>
      <c r="C23" s="94" t="s">
        <v>189</v>
      </c>
      <c r="D23" s="95">
        <v>31506541</v>
      </c>
      <c r="E23" s="95">
        <v>74929</v>
      </c>
      <c r="F23" s="96">
        <v>0.23780000000000001</v>
      </c>
      <c r="G23" s="73">
        <v>107.45190139999198</v>
      </c>
      <c r="H23" s="167">
        <v>14.2</v>
      </c>
      <c r="I23" s="99">
        <v>1063991.8</v>
      </c>
      <c r="J23" s="91">
        <v>8.4206997979393294E-2</v>
      </c>
      <c r="K23" s="141" t="s">
        <v>296</v>
      </c>
      <c r="L23" s="100" t="s">
        <v>210</v>
      </c>
      <c r="M23" s="73"/>
      <c r="N23" s="92"/>
    </row>
    <row r="24" spans="1:14" x14ac:dyDescent="0.2">
      <c r="A24" s="101">
        <v>12</v>
      </c>
      <c r="B24" s="291" t="s">
        <v>190</v>
      </c>
      <c r="C24" s="94" t="s">
        <v>191</v>
      </c>
      <c r="D24" s="95">
        <v>31586325</v>
      </c>
      <c r="E24" s="95">
        <v>284520</v>
      </c>
      <c r="F24" s="96">
        <v>0.90080000000000005</v>
      </c>
      <c r="G24" s="73">
        <v>54.708620835090684</v>
      </c>
      <c r="H24" s="98">
        <v>2.4</v>
      </c>
      <c r="I24" s="99">
        <v>682848</v>
      </c>
      <c r="J24" s="91">
        <v>5.4042315134602309E-2</v>
      </c>
      <c r="K24" s="141" t="s">
        <v>296</v>
      </c>
      <c r="L24" s="100" t="s">
        <v>210</v>
      </c>
      <c r="M24" s="73"/>
      <c r="N24" s="92"/>
    </row>
    <row r="25" spans="1:14" ht="102" x14ac:dyDescent="0.2">
      <c r="A25" s="93">
        <v>13</v>
      </c>
      <c r="B25" s="291" t="s">
        <v>224</v>
      </c>
      <c r="C25" s="94" t="s">
        <v>192</v>
      </c>
      <c r="D25" s="95">
        <v>481924</v>
      </c>
      <c r="E25" s="95">
        <v>73603</v>
      </c>
      <c r="F25" s="96">
        <v>15.2727</v>
      </c>
      <c r="G25" s="97">
        <v>31.002082659674198</v>
      </c>
      <c r="H25" s="98">
        <v>0.05</v>
      </c>
      <c r="I25" s="99">
        <v>3680.15</v>
      </c>
      <c r="J25" s="91">
        <v>2.9125636458275737E-4</v>
      </c>
      <c r="K25" s="141" t="s">
        <v>297</v>
      </c>
      <c r="L25" s="100">
        <v>2.9125636458275737E-4</v>
      </c>
      <c r="M25" s="73">
        <v>3680.15</v>
      </c>
      <c r="N25" s="94" t="s">
        <v>253</v>
      </c>
    </row>
    <row r="26" spans="1:14" ht="102" x14ac:dyDescent="0.2">
      <c r="A26" s="101">
        <v>14</v>
      </c>
      <c r="B26" s="292" t="s">
        <v>193</v>
      </c>
      <c r="C26" s="102" t="s">
        <v>194</v>
      </c>
      <c r="D26" s="103">
        <v>5570</v>
      </c>
      <c r="E26" s="95">
        <v>1392</v>
      </c>
      <c r="F26" s="96">
        <v>24.991</v>
      </c>
      <c r="G26" s="97">
        <v>691.88146551724139</v>
      </c>
      <c r="H26" s="98">
        <v>0.01</v>
      </c>
      <c r="I26" s="99">
        <v>13.92</v>
      </c>
      <c r="J26" s="91">
        <v>1.101663952554103E-6</v>
      </c>
      <c r="K26" s="141" t="s">
        <v>297</v>
      </c>
      <c r="L26" s="100">
        <v>1.101663952554103E-6</v>
      </c>
      <c r="M26" s="73">
        <v>13.92</v>
      </c>
      <c r="N26" s="94" t="s">
        <v>254</v>
      </c>
    </row>
    <row r="27" spans="1:14" ht="135" x14ac:dyDescent="0.25">
      <c r="A27" s="93">
        <v>15</v>
      </c>
      <c r="B27" s="293" t="s">
        <v>285</v>
      </c>
      <c r="C27" s="142" t="s">
        <v>195</v>
      </c>
      <c r="D27" s="143">
        <v>802671</v>
      </c>
      <c r="E27" s="143">
        <v>11523</v>
      </c>
      <c r="F27" s="144">
        <v>1.4356</v>
      </c>
      <c r="G27" s="145">
        <v>16.857675952442939</v>
      </c>
      <c r="H27" s="98">
        <v>0</v>
      </c>
      <c r="I27" s="146">
        <v>0</v>
      </c>
      <c r="J27" s="147">
        <v>0</v>
      </c>
      <c r="K27" s="141" t="s">
        <v>297</v>
      </c>
      <c r="L27" s="148">
        <v>0</v>
      </c>
      <c r="M27" s="149">
        <v>0</v>
      </c>
      <c r="N27" s="224" t="s">
        <v>255</v>
      </c>
    </row>
    <row r="28" spans="1:14" ht="15" x14ac:dyDescent="0.25">
      <c r="A28" s="101">
        <v>16</v>
      </c>
      <c r="B28" s="292" t="s">
        <v>233</v>
      </c>
      <c r="C28" s="102" t="s">
        <v>230</v>
      </c>
      <c r="D28" s="103">
        <v>226879</v>
      </c>
      <c r="E28" s="95">
        <v>22000</v>
      </c>
      <c r="F28" s="96">
        <v>9.6967999999999996</v>
      </c>
      <c r="G28" s="97">
        <v>7.8239418181818179</v>
      </c>
      <c r="H28" s="98">
        <v>1.06</v>
      </c>
      <c r="I28" s="99">
        <v>23320</v>
      </c>
      <c r="J28" s="91">
        <v>1.8456036906294312E-3</v>
      </c>
      <c r="K28" s="141" t="s">
        <v>297</v>
      </c>
      <c r="L28" s="225"/>
      <c r="M28" s="226"/>
      <c r="N28" s="224"/>
    </row>
    <row r="29" spans="1:14" ht="89.25" x14ac:dyDescent="0.2">
      <c r="A29" s="93">
        <v>17</v>
      </c>
      <c r="B29" s="292" t="s">
        <v>238</v>
      </c>
      <c r="C29" s="102" t="s">
        <v>196</v>
      </c>
      <c r="D29" s="103">
        <v>1013542</v>
      </c>
      <c r="E29" s="95">
        <v>97655</v>
      </c>
      <c r="F29" s="96">
        <v>9.6349999999999998</v>
      </c>
      <c r="G29" s="73">
        <v>68.608878193640876</v>
      </c>
      <c r="H29" s="98">
        <v>16</v>
      </c>
      <c r="I29" s="99">
        <v>0</v>
      </c>
      <c r="J29" s="91">
        <v>0</v>
      </c>
      <c r="K29" s="141" t="s">
        <v>297</v>
      </c>
      <c r="L29" s="100">
        <v>0</v>
      </c>
      <c r="M29" s="73">
        <v>0</v>
      </c>
      <c r="N29" s="94" t="s">
        <v>294</v>
      </c>
    </row>
    <row r="30" spans="1:14" ht="102" x14ac:dyDescent="0.2">
      <c r="A30" s="101">
        <v>18</v>
      </c>
      <c r="B30" s="292" t="s">
        <v>247</v>
      </c>
      <c r="C30" s="102" t="s">
        <v>197</v>
      </c>
      <c r="D30" s="103">
        <v>183958</v>
      </c>
      <c r="E30" s="95">
        <v>2047</v>
      </c>
      <c r="F30" s="96">
        <v>1.1128</v>
      </c>
      <c r="G30" s="97">
        <v>239.35598436736689</v>
      </c>
      <c r="H30" s="98">
        <v>0</v>
      </c>
      <c r="I30" s="99">
        <v>0</v>
      </c>
      <c r="J30" s="91">
        <v>0</v>
      </c>
      <c r="K30" s="141" t="s">
        <v>297</v>
      </c>
      <c r="L30" s="100">
        <v>0</v>
      </c>
      <c r="M30" s="73">
        <v>0</v>
      </c>
      <c r="N30" s="94" t="s">
        <v>260</v>
      </c>
    </row>
    <row r="31" spans="1:14" x14ac:dyDescent="0.2">
      <c r="A31" s="93">
        <v>19</v>
      </c>
      <c r="B31" s="291" t="s">
        <v>234</v>
      </c>
      <c r="C31" s="94" t="s">
        <v>248</v>
      </c>
      <c r="D31" s="95">
        <v>16926</v>
      </c>
      <c r="E31" s="95">
        <v>150</v>
      </c>
      <c r="F31" s="96">
        <v>0.88619999999999999</v>
      </c>
      <c r="G31" s="97">
        <v>463.3843333333333</v>
      </c>
      <c r="H31" s="167">
        <v>200</v>
      </c>
      <c r="I31" s="99">
        <v>30000</v>
      </c>
      <c r="J31" s="91">
        <v>2.3742757598148772E-3</v>
      </c>
      <c r="K31" s="67" t="s">
        <v>297</v>
      </c>
      <c r="L31" s="100" t="s">
        <v>210</v>
      </c>
      <c r="M31" s="73"/>
      <c r="N31" s="92"/>
    </row>
    <row r="32" spans="1:14" ht="102" x14ac:dyDescent="0.2">
      <c r="A32" s="101">
        <v>20</v>
      </c>
      <c r="B32" s="291" t="s">
        <v>198</v>
      </c>
      <c r="C32" s="94" t="s">
        <v>199</v>
      </c>
      <c r="D32" s="95">
        <v>202175</v>
      </c>
      <c r="E32" s="95">
        <v>18877</v>
      </c>
      <c r="F32" s="96">
        <v>9.3369999999999997</v>
      </c>
      <c r="G32" s="97">
        <v>227.79043280182233</v>
      </c>
      <c r="H32" s="98">
        <v>0</v>
      </c>
      <c r="I32" s="99">
        <v>0</v>
      </c>
      <c r="J32" s="91">
        <v>0</v>
      </c>
      <c r="K32" s="141" t="s">
        <v>297</v>
      </c>
      <c r="L32" s="100">
        <v>0</v>
      </c>
      <c r="M32" s="73">
        <v>0</v>
      </c>
      <c r="N32" s="94" t="s">
        <v>256</v>
      </c>
    </row>
    <row r="33" spans="1:15" ht="102" x14ac:dyDescent="0.2">
      <c r="A33" s="93">
        <v>21</v>
      </c>
      <c r="B33" s="291" t="s">
        <v>200</v>
      </c>
      <c r="C33" s="94" t="s">
        <v>201</v>
      </c>
      <c r="D33" s="95">
        <v>234507</v>
      </c>
      <c r="E33" s="95">
        <v>20428</v>
      </c>
      <c r="F33" s="96">
        <v>8.7110000000000003</v>
      </c>
      <c r="G33" s="97">
        <v>217.53911298218131</v>
      </c>
      <c r="H33" s="98">
        <v>0.01</v>
      </c>
      <c r="I33" s="99">
        <v>204.28</v>
      </c>
      <c r="J33" s="91">
        <v>1.6167235073832771E-5</v>
      </c>
      <c r="K33" s="141" t="s">
        <v>297</v>
      </c>
      <c r="L33" s="100">
        <v>1.6167235073832771E-5</v>
      </c>
      <c r="M33" s="73">
        <v>204.28</v>
      </c>
      <c r="N33" s="94" t="s">
        <v>257</v>
      </c>
    </row>
    <row r="34" spans="1:15" x14ac:dyDescent="0.2">
      <c r="A34" s="101">
        <v>22</v>
      </c>
      <c r="B34" s="292" t="s">
        <v>227</v>
      </c>
      <c r="C34" s="102" t="s">
        <v>229</v>
      </c>
      <c r="D34" s="103">
        <v>3610331</v>
      </c>
      <c r="E34" s="95">
        <v>11041</v>
      </c>
      <c r="F34" s="96">
        <v>0.30580000000000002</v>
      </c>
      <c r="G34" s="97">
        <v>1.9857802735259487</v>
      </c>
      <c r="H34" s="167">
        <v>0.64</v>
      </c>
      <c r="I34" s="99">
        <v>7066.24</v>
      </c>
      <c r="J34" s="91">
        <v>5.5924007816780927E-4</v>
      </c>
      <c r="K34" s="141" t="s">
        <v>297</v>
      </c>
      <c r="L34" s="100"/>
      <c r="M34" s="41"/>
      <c r="N34" s="94"/>
    </row>
    <row r="35" spans="1:15" x14ac:dyDescent="0.2">
      <c r="A35" s="93">
        <v>23</v>
      </c>
      <c r="B35" s="291" t="s">
        <v>202</v>
      </c>
      <c r="C35" s="94" t="s">
        <v>203</v>
      </c>
      <c r="D35" s="95">
        <v>4926930</v>
      </c>
      <c r="E35" s="95">
        <v>150772</v>
      </c>
      <c r="F35" s="96">
        <v>3.0602</v>
      </c>
      <c r="G35" s="97">
        <v>4.1536757488127769</v>
      </c>
      <c r="H35" s="167">
        <v>0.86</v>
      </c>
      <c r="I35" s="99">
        <v>129663.92</v>
      </c>
      <c r="J35" s="91">
        <v>1.0261930072619182E-2</v>
      </c>
      <c r="K35" s="141" t="s">
        <v>296</v>
      </c>
      <c r="L35" s="100"/>
      <c r="M35" s="41"/>
      <c r="N35" s="94"/>
    </row>
    <row r="36" spans="1:15" ht="102" x14ac:dyDescent="0.2">
      <c r="A36" s="101">
        <v>24</v>
      </c>
      <c r="B36" s="291" t="s">
        <v>204</v>
      </c>
      <c r="C36" s="94" t="s">
        <v>205</v>
      </c>
      <c r="D36" s="95">
        <v>188277</v>
      </c>
      <c r="E36" s="95">
        <v>14094</v>
      </c>
      <c r="F36" s="96">
        <v>7.4858000000000002</v>
      </c>
      <c r="G36" s="97">
        <v>517.95090109266357</v>
      </c>
      <c r="H36" s="98">
        <v>0</v>
      </c>
      <c r="I36" s="99">
        <v>0</v>
      </c>
      <c r="J36" s="91">
        <v>0</v>
      </c>
      <c r="K36" s="141" t="s">
        <v>297</v>
      </c>
      <c r="L36" s="100">
        <v>0</v>
      </c>
      <c r="M36" s="73">
        <v>0</v>
      </c>
      <c r="N36" s="94" t="s">
        <v>258</v>
      </c>
    </row>
    <row r="37" spans="1:15" ht="13.5" x14ac:dyDescent="0.2">
      <c r="A37" s="358" t="s">
        <v>79</v>
      </c>
      <c r="B37" s="359"/>
      <c r="C37" s="359"/>
      <c r="D37" s="359"/>
      <c r="E37" s="359"/>
      <c r="F37" s="359"/>
      <c r="G37" s="359"/>
      <c r="H37" s="359"/>
      <c r="I37" s="104">
        <v>4356297.2200000016</v>
      </c>
      <c r="J37" s="91">
        <v>0.34476836306649805</v>
      </c>
      <c r="K37" s="178"/>
      <c r="L37" s="105"/>
      <c r="M37" s="104"/>
      <c r="N37" s="92"/>
    </row>
    <row r="38" spans="1:15" ht="13.5" x14ac:dyDescent="0.2">
      <c r="A38" s="106"/>
      <c r="B38" s="288"/>
      <c r="C38" s="106"/>
      <c r="D38" s="106"/>
      <c r="E38" s="106"/>
      <c r="F38" s="107"/>
      <c r="G38" s="106"/>
      <c r="H38" s="106"/>
      <c r="I38" s="108"/>
      <c r="J38" s="349"/>
      <c r="K38" s="179"/>
      <c r="L38" s="109"/>
      <c r="M38" s="110"/>
      <c r="N38" s="111"/>
    </row>
    <row r="39" spans="1:15" ht="13.5" x14ac:dyDescent="0.25">
      <c r="A39" s="356" t="s">
        <v>93</v>
      </c>
      <c r="B39" s="357"/>
      <c r="C39" s="357"/>
      <c r="D39" s="357"/>
      <c r="E39" s="357"/>
      <c r="F39" s="357"/>
      <c r="G39" s="357"/>
      <c r="H39" s="357"/>
      <c r="I39" s="357"/>
      <c r="J39" s="357"/>
      <c r="K39" s="357"/>
      <c r="L39" s="112"/>
    </row>
    <row r="40" spans="1:15" x14ac:dyDescent="0.2">
      <c r="A40" s="113">
        <v>1</v>
      </c>
      <c r="B40" s="294" t="s">
        <v>214</v>
      </c>
      <c r="C40" s="114" t="s">
        <v>213</v>
      </c>
      <c r="D40" s="115">
        <v>23787671</v>
      </c>
      <c r="E40" s="95">
        <v>26071</v>
      </c>
      <c r="F40" s="96">
        <v>0.10959879174384074</v>
      </c>
      <c r="G40" s="73">
        <v>26070.890401208257</v>
      </c>
      <c r="H40" s="167">
        <v>0.41199999999999998</v>
      </c>
      <c r="I40" s="73">
        <v>10741.251999999999</v>
      </c>
      <c r="J40" s="91">
        <v>8.5008980845543557E-4</v>
      </c>
      <c r="K40" s="67" t="s">
        <v>296</v>
      </c>
      <c r="L40" s="116" t="s">
        <v>210</v>
      </c>
      <c r="M40" s="73"/>
      <c r="N40" s="92"/>
    </row>
    <row r="41" spans="1:15" x14ac:dyDescent="0.2">
      <c r="A41" s="113">
        <v>2</v>
      </c>
      <c r="B41" s="294" t="s">
        <v>281</v>
      </c>
      <c r="C41" s="114" t="s">
        <v>325</v>
      </c>
      <c r="D41" s="115">
        <v>11104166</v>
      </c>
      <c r="E41" s="95">
        <v>704490</v>
      </c>
      <c r="F41" s="96">
        <v>6.3443756154221767</v>
      </c>
      <c r="G41" s="117">
        <v>0.55960946216411878</v>
      </c>
      <c r="H41" s="167">
        <v>0.3</v>
      </c>
      <c r="I41" s="73">
        <v>211347</v>
      </c>
      <c r="J41" s="91">
        <v>1.6726535300319829E-2</v>
      </c>
      <c r="K41" s="67" t="s">
        <v>296</v>
      </c>
      <c r="L41" s="116" t="s">
        <v>210</v>
      </c>
      <c r="M41" s="73"/>
      <c r="N41" s="92"/>
      <c r="O41" s="52"/>
    </row>
    <row r="42" spans="1:15" x14ac:dyDescent="0.2">
      <c r="A42" s="113">
        <v>3</v>
      </c>
      <c r="B42" s="291" t="s">
        <v>206</v>
      </c>
      <c r="C42" s="94" t="s">
        <v>207</v>
      </c>
      <c r="D42" s="115">
        <v>441955312</v>
      </c>
      <c r="E42" s="95">
        <v>1150620</v>
      </c>
      <c r="F42" s="96">
        <v>0.26029999999999998</v>
      </c>
      <c r="G42" s="117">
        <v>0.37560037197337087</v>
      </c>
      <c r="H42" s="167">
        <v>0.29899999999999999</v>
      </c>
      <c r="I42" s="73">
        <v>344035.38</v>
      </c>
      <c r="J42" s="91">
        <v>2.7227828775090002E-2</v>
      </c>
      <c r="K42" s="67" t="s">
        <v>296</v>
      </c>
      <c r="L42" s="116" t="s">
        <v>210</v>
      </c>
      <c r="M42" s="73"/>
      <c r="N42" s="73"/>
    </row>
    <row r="43" spans="1:15" x14ac:dyDescent="0.2">
      <c r="A43" s="113">
        <v>4</v>
      </c>
      <c r="B43" s="291" t="s">
        <v>208</v>
      </c>
      <c r="C43" s="94" t="s">
        <v>209</v>
      </c>
      <c r="D43" s="115">
        <v>385164196</v>
      </c>
      <c r="E43" s="115">
        <v>58890</v>
      </c>
      <c r="F43" s="96">
        <v>1.5299999999999999E-2</v>
      </c>
      <c r="G43" s="117">
        <v>1.9737091186958735</v>
      </c>
      <c r="H43" s="167">
        <v>0.32</v>
      </c>
      <c r="I43" s="73">
        <v>18844.8</v>
      </c>
      <c r="J43" s="91">
        <v>1.4914250612853132E-3</v>
      </c>
      <c r="K43" s="67" t="s">
        <v>296</v>
      </c>
      <c r="L43" s="116" t="s">
        <v>210</v>
      </c>
      <c r="M43" s="73"/>
      <c r="N43" s="73"/>
    </row>
    <row r="44" spans="1:15" ht="99" customHeight="1" x14ac:dyDescent="0.2">
      <c r="A44" s="113">
        <v>5</v>
      </c>
      <c r="B44" s="291" t="s">
        <v>276</v>
      </c>
      <c r="C44" s="94" t="s">
        <v>274</v>
      </c>
      <c r="D44" s="95">
        <v>1393</v>
      </c>
      <c r="E44" s="95">
        <v>7</v>
      </c>
      <c r="F44" s="96">
        <v>0.50251256281407031</v>
      </c>
      <c r="G44" s="118" t="s">
        <v>210</v>
      </c>
      <c r="H44" s="167">
        <v>0</v>
      </c>
      <c r="I44" s="73">
        <v>0</v>
      </c>
      <c r="J44" s="91">
        <v>0</v>
      </c>
      <c r="K44" s="67" t="s">
        <v>297</v>
      </c>
      <c r="L44" s="100">
        <v>0</v>
      </c>
      <c r="M44" s="73">
        <v>0</v>
      </c>
      <c r="N44" s="94" t="s">
        <v>280</v>
      </c>
      <c r="O44" s="52"/>
    </row>
    <row r="45" spans="1:15" ht="102" x14ac:dyDescent="0.2">
      <c r="A45" s="113">
        <v>6</v>
      </c>
      <c r="B45" s="291" t="s">
        <v>275</v>
      </c>
      <c r="C45" s="94" t="s">
        <v>278</v>
      </c>
      <c r="D45" s="95">
        <v>14274</v>
      </c>
      <c r="E45" s="95">
        <v>12</v>
      </c>
      <c r="F45" s="96">
        <v>8.4068936527952914E-2</v>
      </c>
      <c r="G45" s="118" t="s">
        <v>210</v>
      </c>
      <c r="H45" s="167">
        <v>0</v>
      </c>
      <c r="I45" s="73">
        <v>0</v>
      </c>
      <c r="J45" s="91">
        <v>0</v>
      </c>
      <c r="K45" s="67" t="s">
        <v>297</v>
      </c>
      <c r="L45" s="100">
        <v>0</v>
      </c>
      <c r="M45" s="73">
        <v>0</v>
      </c>
      <c r="N45" s="94" t="s">
        <v>289</v>
      </c>
      <c r="O45" s="52"/>
    </row>
    <row r="46" spans="1:15" ht="89.25" x14ac:dyDescent="0.2">
      <c r="A46" s="113">
        <v>7</v>
      </c>
      <c r="B46" s="291" t="s">
        <v>279</v>
      </c>
      <c r="C46" s="94" t="s">
        <v>277</v>
      </c>
      <c r="D46" s="95">
        <v>2220149</v>
      </c>
      <c r="E46" s="95">
        <v>4251</v>
      </c>
      <c r="F46" s="96">
        <v>0.19147363532807932</v>
      </c>
      <c r="G46" s="118" t="s">
        <v>210</v>
      </c>
      <c r="H46" s="167">
        <v>0</v>
      </c>
      <c r="I46" s="73">
        <v>0</v>
      </c>
      <c r="J46" s="91">
        <v>0</v>
      </c>
      <c r="K46" s="67" t="s">
        <v>297</v>
      </c>
      <c r="L46" s="100">
        <v>0</v>
      </c>
      <c r="M46" s="73">
        <v>0</v>
      </c>
      <c r="N46" s="94" t="s">
        <v>288</v>
      </c>
      <c r="O46" s="52"/>
    </row>
    <row r="47" spans="1:15" x14ac:dyDescent="0.2">
      <c r="A47" s="113">
        <v>8</v>
      </c>
      <c r="B47" s="295" t="s">
        <v>216</v>
      </c>
      <c r="C47" s="71" t="s">
        <v>217</v>
      </c>
      <c r="D47" s="63">
        <v>35655181</v>
      </c>
      <c r="E47" s="63">
        <v>710000</v>
      </c>
      <c r="F47" s="140">
        <v>1.9912954585758518</v>
      </c>
      <c r="G47" s="205">
        <v>0.67</v>
      </c>
      <c r="H47" s="187">
        <v>0.1</v>
      </c>
      <c r="I47" s="41">
        <v>71000</v>
      </c>
      <c r="J47" s="206">
        <v>5.6191192982285431E-3</v>
      </c>
      <c r="K47" s="67" t="s">
        <v>297</v>
      </c>
      <c r="L47" s="207" t="s">
        <v>210</v>
      </c>
      <c r="M47" s="41"/>
      <c r="N47" s="42"/>
    </row>
    <row r="48" spans="1:15" s="164" customFormat="1" ht="63.75" x14ac:dyDescent="0.2">
      <c r="A48" s="113">
        <v>9</v>
      </c>
      <c r="B48" s="295" t="s">
        <v>293</v>
      </c>
      <c r="C48" s="71" t="s">
        <v>291</v>
      </c>
      <c r="D48" s="63" t="s">
        <v>210</v>
      </c>
      <c r="E48" s="166">
        <v>242901</v>
      </c>
      <c r="F48" s="140" t="s">
        <v>210</v>
      </c>
      <c r="G48" s="139">
        <v>0</v>
      </c>
      <c r="H48" s="98">
        <v>0</v>
      </c>
      <c r="I48" s="41">
        <v>0</v>
      </c>
      <c r="J48" s="91">
        <v>0</v>
      </c>
      <c r="K48" s="67" t="s">
        <v>297</v>
      </c>
      <c r="L48" s="100">
        <v>0</v>
      </c>
      <c r="M48" s="41">
        <v>0</v>
      </c>
      <c r="N48" s="163" t="s">
        <v>292</v>
      </c>
    </row>
    <row r="49" spans="1:20" ht="63.75" x14ac:dyDescent="0.2">
      <c r="A49" s="113">
        <v>10</v>
      </c>
      <c r="B49" s="291" t="s">
        <v>329</v>
      </c>
      <c r="C49" s="94" t="s">
        <v>239</v>
      </c>
      <c r="D49" s="95">
        <v>2548232</v>
      </c>
      <c r="E49" s="119">
        <v>300000</v>
      </c>
      <c r="F49" s="96">
        <v>11.77286840444669</v>
      </c>
      <c r="G49" s="98">
        <v>1</v>
      </c>
      <c r="H49" s="98">
        <v>0.65</v>
      </c>
      <c r="I49" s="41">
        <v>195000</v>
      </c>
      <c r="J49" s="206">
        <v>1.5432792438796703E-2</v>
      </c>
      <c r="K49" s="131" t="s">
        <v>297</v>
      </c>
      <c r="L49" s="100">
        <v>1.5432792438796703E-2</v>
      </c>
      <c r="M49" s="73">
        <v>195000</v>
      </c>
      <c r="N49" s="94" t="s">
        <v>331</v>
      </c>
    </row>
    <row r="50" spans="1:20" s="151" customFormat="1" ht="99" customHeight="1" x14ac:dyDescent="0.2">
      <c r="A50" s="113">
        <v>11</v>
      </c>
      <c r="B50" s="295" t="s">
        <v>302</v>
      </c>
      <c r="C50" s="71" t="s">
        <v>315</v>
      </c>
      <c r="D50" s="63">
        <v>1142564</v>
      </c>
      <c r="E50" s="63">
        <v>5482</v>
      </c>
      <c r="F50" s="96">
        <v>0.47979806820449444</v>
      </c>
      <c r="G50" s="139">
        <v>0</v>
      </c>
      <c r="H50" s="139">
        <v>0</v>
      </c>
      <c r="I50" s="73">
        <v>0</v>
      </c>
      <c r="J50" s="91">
        <v>0</v>
      </c>
      <c r="K50" s="67" t="s">
        <v>297</v>
      </c>
      <c r="L50" s="100">
        <v>0</v>
      </c>
      <c r="M50" s="41">
        <v>0</v>
      </c>
      <c r="N50" s="94" t="s">
        <v>316</v>
      </c>
      <c r="O50" s="333"/>
      <c r="P50" s="334"/>
      <c r="Q50" s="334"/>
      <c r="R50" s="334"/>
    </row>
    <row r="51" spans="1:20" s="151" customFormat="1" ht="24" x14ac:dyDescent="0.2">
      <c r="A51" s="113">
        <v>12</v>
      </c>
      <c r="B51" s="295" t="s">
        <v>301</v>
      </c>
      <c r="C51" s="71" t="s">
        <v>326</v>
      </c>
      <c r="D51" s="63">
        <v>108393599</v>
      </c>
      <c r="E51" s="63">
        <v>17836</v>
      </c>
      <c r="F51" s="96">
        <v>1.6454846194377218E-2</v>
      </c>
      <c r="G51" s="139">
        <v>6.0000000000000005E-2</v>
      </c>
      <c r="H51" s="139">
        <v>0.1</v>
      </c>
      <c r="I51" s="73">
        <v>1783.6000000000001</v>
      </c>
      <c r="J51" s="91">
        <v>1.4115860817352717E-4</v>
      </c>
      <c r="K51" s="67" t="s">
        <v>297</v>
      </c>
      <c r="L51" s="100">
        <v>0</v>
      </c>
      <c r="M51" s="192"/>
      <c r="N51" s="191"/>
      <c r="O51" s="333"/>
      <c r="P51" s="334"/>
      <c r="Q51" s="334"/>
      <c r="R51" s="334"/>
    </row>
    <row r="52" spans="1:20" s="151" customFormat="1" ht="102" x14ac:dyDescent="0.2">
      <c r="A52" s="113">
        <v>13</v>
      </c>
      <c r="B52" s="295" t="s">
        <v>303</v>
      </c>
      <c r="C52" s="71" t="s">
        <v>313</v>
      </c>
      <c r="D52" s="63">
        <v>4902299</v>
      </c>
      <c r="E52" s="63">
        <v>58074</v>
      </c>
      <c r="F52" s="96">
        <v>1.1846278654157978</v>
      </c>
      <c r="G52" s="139">
        <v>0</v>
      </c>
      <c r="H52" s="139">
        <v>0</v>
      </c>
      <c r="I52" s="73">
        <v>0</v>
      </c>
      <c r="J52" s="91">
        <v>0</v>
      </c>
      <c r="K52" s="67" t="s">
        <v>297</v>
      </c>
      <c r="L52" s="100">
        <v>0</v>
      </c>
      <c r="M52" s="41">
        <v>0</v>
      </c>
      <c r="N52" s="94" t="s">
        <v>314</v>
      </c>
      <c r="O52" s="333"/>
      <c r="P52" s="334"/>
      <c r="Q52" s="334"/>
      <c r="R52" s="334"/>
    </row>
    <row r="53" spans="1:20" s="151" customFormat="1" ht="102" x14ac:dyDescent="0.2">
      <c r="A53" s="113">
        <v>14</v>
      </c>
      <c r="B53" s="295" t="s">
        <v>304</v>
      </c>
      <c r="C53" s="71" t="s">
        <v>306</v>
      </c>
      <c r="D53" s="63">
        <v>3582900</v>
      </c>
      <c r="E53" s="63">
        <v>30638</v>
      </c>
      <c r="F53" s="96">
        <v>0.85511736302994779</v>
      </c>
      <c r="G53" s="139">
        <v>0</v>
      </c>
      <c r="H53" s="139">
        <v>0</v>
      </c>
      <c r="I53" s="73">
        <v>0</v>
      </c>
      <c r="J53" s="91">
        <v>0</v>
      </c>
      <c r="K53" s="67" t="s">
        <v>297</v>
      </c>
      <c r="L53" s="100">
        <v>0</v>
      </c>
      <c r="M53" s="41">
        <v>0</v>
      </c>
      <c r="N53" s="94" t="s">
        <v>312</v>
      </c>
      <c r="O53" s="333"/>
      <c r="P53" s="334"/>
      <c r="Q53" s="334"/>
      <c r="R53" s="334"/>
    </row>
    <row r="54" spans="1:20" s="151" customFormat="1" x14ac:dyDescent="0.2">
      <c r="A54" s="113">
        <v>15</v>
      </c>
      <c r="B54" s="295" t="s">
        <v>305</v>
      </c>
      <c r="C54" s="71" t="s">
        <v>299</v>
      </c>
      <c r="D54" s="63">
        <v>803927</v>
      </c>
      <c r="E54" s="63">
        <v>19303</v>
      </c>
      <c r="F54" s="96">
        <v>2.4010886560595677</v>
      </c>
      <c r="G54" s="139">
        <v>0.04</v>
      </c>
      <c r="H54" s="139">
        <v>0.28000000000000003</v>
      </c>
      <c r="I54" s="73">
        <v>5404.84</v>
      </c>
      <c r="J54" s="91">
        <v>4.277526865892614E-4</v>
      </c>
      <c r="K54" s="67" t="s">
        <v>296</v>
      </c>
      <c r="L54" s="100">
        <v>0</v>
      </c>
      <c r="M54" s="41"/>
      <c r="N54" s="94"/>
      <c r="O54" s="334"/>
      <c r="P54" s="334"/>
      <c r="Q54" s="334"/>
      <c r="R54" s="334"/>
    </row>
    <row r="55" spans="1:20" s="151" customFormat="1" ht="102" x14ac:dyDescent="0.2">
      <c r="A55" s="113">
        <v>16</v>
      </c>
      <c r="B55" s="295" t="s">
        <v>308</v>
      </c>
      <c r="C55" s="71" t="s">
        <v>307</v>
      </c>
      <c r="D55" s="63">
        <v>26526872</v>
      </c>
      <c r="E55" s="63">
        <v>436946</v>
      </c>
      <c r="F55" s="96">
        <v>1.6471825249505481</v>
      </c>
      <c r="G55" s="139">
        <v>0</v>
      </c>
      <c r="H55" s="139">
        <v>0</v>
      </c>
      <c r="I55" s="73">
        <v>0</v>
      </c>
      <c r="J55" s="91">
        <v>0</v>
      </c>
      <c r="K55" s="67" t="s">
        <v>297</v>
      </c>
      <c r="L55" s="100">
        <v>0</v>
      </c>
      <c r="M55" s="41">
        <v>0</v>
      </c>
      <c r="N55" s="94" t="s">
        <v>310</v>
      </c>
      <c r="O55" s="333"/>
      <c r="P55" s="334"/>
      <c r="Q55" s="334"/>
      <c r="R55" s="334"/>
    </row>
    <row r="56" spans="1:20" s="151" customFormat="1" ht="102" x14ac:dyDescent="0.2">
      <c r="A56" s="113">
        <v>17</v>
      </c>
      <c r="B56" s="295" t="s">
        <v>309</v>
      </c>
      <c r="C56" s="71" t="s">
        <v>300</v>
      </c>
      <c r="D56" s="63">
        <v>1509082</v>
      </c>
      <c r="E56" s="63">
        <v>55550</v>
      </c>
      <c r="F56" s="96">
        <v>3.6810458278609111</v>
      </c>
      <c r="G56" s="139">
        <v>0</v>
      </c>
      <c r="H56" s="139">
        <v>0</v>
      </c>
      <c r="I56" s="73">
        <v>0</v>
      </c>
      <c r="J56" s="91">
        <v>0</v>
      </c>
      <c r="K56" s="67" t="s">
        <v>297</v>
      </c>
      <c r="L56" s="100">
        <v>0</v>
      </c>
      <c r="M56" s="41">
        <v>0</v>
      </c>
      <c r="N56" s="94" t="s">
        <v>311</v>
      </c>
      <c r="O56" s="334"/>
      <c r="P56" s="334"/>
      <c r="Q56" s="334"/>
      <c r="R56" s="334"/>
    </row>
    <row r="57" spans="1:20" ht="13.5" x14ac:dyDescent="0.2">
      <c r="A57" s="358"/>
      <c r="B57" s="359"/>
      <c r="C57" s="359"/>
      <c r="D57" s="359"/>
      <c r="E57" s="359"/>
      <c r="F57" s="359"/>
      <c r="G57" s="359"/>
      <c r="H57" s="359"/>
      <c r="I57" s="104">
        <v>858156.87199999997</v>
      </c>
      <c r="J57" s="91">
        <v>6.7916701976938609E-2</v>
      </c>
      <c r="K57" s="178"/>
      <c r="L57" s="105"/>
      <c r="M57" s="73"/>
      <c r="N57" s="92"/>
    </row>
    <row r="58" spans="1:20" ht="13.5" x14ac:dyDescent="0.25">
      <c r="A58" s="356" t="s">
        <v>84</v>
      </c>
      <c r="B58" s="357"/>
      <c r="C58" s="357"/>
      <c r="D58" s="357"/>
      <c r="E58" s="357"/>
      <c r="F58" s="357"/>
      <c r="G58" s="357"/>
      <c r="H58" s="357"/>
      <c r="I58" s="357"/>
      <c r="J58" s="357"/>
      <c r="K58" s="357"/>
      <c r="L58" s="112"/>
    </row>
    <row r="59" spans="1:20" x14ac:dyDescent="0.2">
      <c r="A59" s="93"/>
      <c r="B59" s="291"/>
      <c r="C59" s="94"/>
      <c r="D59" s="95"/>
      <c r="E59" s="95"/>
      <c r="F59" s="96"/>
      <c r="G59" s="97"/>
      <c r="H59" s="98"/>
      <c r="I59" s="99"/>
      <c r="J59" s="91"/>
      <c r="K59" s="67"/>
      <c r="L59" s="116"/>
      <c r="M59" s="73"/>
      <c r="N59" s="92"/>
    </row>
    <row r="60" spans="1:20" x14ac:dyDescent="0.2">
      <c r="A60" s="120"/>
      <c r="B60" s="291"/>
      <c r="C60" s="94"/>
      <c r="D60" s="95"/>
      <c r="E60" s="95"/>
      <c r="F60" s="96"/>
      <c r="G60" s="97"/>
      <c r="H60" s="98"/>
      <c r="I60" s="99"/>
      <c r="J60" s="91"/>
      <c r="K60" s="67"/>
      <c r="L60" s="116"/>
      <c r="M60" s="73"/>
      <c r="N60" s="121"/>
    </row>
    <row r="61" spans="1:20" ht="13.5" x14ac:dyDescent="0.2">
      <c r="A61" s="358" t="s">
        <v>82</v>
      </c>
      <c r="B61" s="359"/>
      <c r="C61" s="359"/>
      <c r="D61" s="359"/>
      <c r="E61" s="359"/>
      <c r="F61" s="359"/>
      <c r="G61" s="359"/>
      <c r="H61" s="359"/>
      <c r="I61" s="104"/>
      <c r="J61" s="91"/>
      <c r="K61" s="178"/>
      <c r="L61" s="105"/>
      <c r="M61" s="73"/>
      <c r="N61" s="92"/>
    </row>
    <row r="62" spans="1:20" ht="13.5" x14ac:dyDescent="0.2">
      <c r="A62" s="363" t="s">
        <v>90</v>
      </c>
      <c r="B62" s="364"/>
      <c r="C62" s="347"/>
      <c r="D62" s="347"/>
      <c r="E62" s="347"/>
      <c r="F62" s="122"/>
      <c r="G62" s="347"/>
      <c r="H62" s="347"/>
      <c r="I62" s="104">
        <v>5214454.0820000023</v>
      </c>
      <c r="J62" s="91"/>
      <c r="K62" s="178"/>
      <c r="L62" s="105"/>
      <c r="M62" s="73"/>
      <c r="N62" s="92"/>
    </row>
    <row r="63" spans="1:20" ht="13.5" x14ac:dyDescent="0.25">
      <c r="A63" s="356" t="s">
        <v>91</v>
      </c>
      <c r="B63" s="357"/>
      <c r="C63" s="357"/>
      <c r="D63" s="357"/>
      <c r="E63" s="357"/>
      <c r="F63" s="357"/>
      <c r="G63" s="357"/>
      <c r="H63" s="357"/>
      <c r="I63" s="357"/>
      <c r="J63" s="357"/>
      <c r="K63" s="357"/>
      <c r="L63" s="112"/>
    </row>
    <row r="64" spans="1:20" x14ac:dyDescent="0.2">
      <c r="A64" s="93"/>
      <c r="B64" s="296"/>
      <c r="C64" s="94"/>
      <c r="D64" s="95"/>
      <c r="E64" s="94"/>
      <c r="F64" s="124"/>
      <c r="G64" s="97"/>
      <c r="H64" s="98"/>
      <c r="I64" s="99"/>
      <c r="J64" s="91"/>
      <c r="K64" s="67"/>
      <c r="L64" s="125"/>
      <c r="M64" s="73"/>
      <c r="N64" s="126"/>
      <c r="O64" s="335"/>
      <c r="P64" s="335"/>
      <c r="Q64" s="335"/>
      <c r="R64" s="335"/>
      <c r="S64" s="108"/>
      <c r="T64" s="108"/>
    </row>
    <row r="65" spans="1:20" x14ac:dyDescent="0.2">
      <c r="A65" s="152"/>
      <c r="B65" s="297"/>
      <c r="C65" s="153"/>
      <c r="D65" s="154"/>
      <c r="E65" s="153"/>
      <c r="F65" s="155"/>
      <c r="G65" s="156"/>
      <c r="H65" s="168"/>
      <c r="I65" s="157"/>
      <c r="J65" s="158"/>
      <c r="K65" s="180"/>
      <c r="L65" s="159"/>
      <c r="M65" s="160"/>
      <c r="N65" s="161"/>
      <c r="O65" s="335"/>
      <c r="P65" s="335"/>
      <c r="Q65" s="335"/>
      <c r="R65" s="335"/>
      <c r="S65" s="108"/>
      <c r="T65" s="108"/>
    </row>
    <row r="66" spans="1:20" ht="13.5" x14ac:dyDescent="0.2">
      <c r="A66" s="358" t="s">
        <v>79</v>
      </c>
      <c r="B66" s="359"/>
      <c r="C66" s="359"/>
      <c r="D66" s="359"/>
      <c r="E66" s="359"/>
      <c r="F66" s="359"/>
      <c r="G66" s="359"/>
      <c r="H66" s="359"/>
      <c r="I66" s="104">
        <v>0</v>
      </c>
      <c r="J66" s="91">
        <v>0</v>
      </c>
      <c r="K66" s="178"/>
      <c r="L66" s="105"/>
      <c r="M66" s="73"/>
      <c r="N66" s="129"/>
    </row>
    <row r="67" spans="1:20" ht="13.5" x14ac:dyDescent="0.25">
      <c r="A67" s="356" t="s">
        <v>92</v>
      </c>
      <c r="B67" s="357"/>
      <c r="C67" s="357"/>
      <c r="D67" s="357"/>
      <c r="E67" s="357"/>
      <c r="F67" s="357"/>
      <c r="G67" s="357"/>
      <c r="H67" s="357"/>
      <c r="I67" s="357"/>
      <c r="J67" s="357"/>
      <c r="K67" s="357"/>
      <c r="L67" s="112"/>
    </row>
    <row r="68" spans="1:20" ht="24" x14ac:dyDescent="0.25">
      <c r="A68" s="130">
        <v>1</v>
      </c>
      <c r="B68" s="336" t="s">
        <v>283</v>
      </c>
      <c r="C68" s="71" t="s">
        <v>282</v>
      </c>
      <c r="D68" s="166">
        <v>15000</v>
      </c>
      <c r="E68" s="166">
        <v>1500</v>
      </c>
      <c r="F68" s="140">
        <v>10</v>
      </c>
      <c r="G68" s="337">
        <v>100</v>
      </c>
      <c r="H68" s="338">
        <v>3.1130203333333339</v>
      </c>
      <c r="I68" s="339">
        <v>4669.5305000000008</v>
      </c>
      <c r="J68" s="206">
        <v>3.6955843586220817E-4</v>
      </c>
      <c r="K68" s="67" t="s">
        <v>297</v>
      </c>
      <c r="L68" s="340"/>
      <c r="M68" s="73"/>
      <c r="N68" s="92"/>
    </row>
    <row r="69" spans="1:20" x14ac:dyDescent="0.2">
      <c r="A69" s="120"/>
      <c r="B69" s="298" t="s">
        <v>210</v>
      </c>
      <c r="C69" s="120"/>
      <c r="D69" s="120"/>
      <c r="E69" s="120"/>
      <c r="F69" s="117"/>
      <c r="G69" s="120"/>
      <c r="H69" s="120"/>
      <c r="I69" s="120"/>
      <c r="J69" s="120"/>
      <c r="K69" s="181"/>
      <c r="L69" s="105"/>
      <c r="M69" s="73"/>
      <c r="N69" s="92"/>
    </row>
    <row r="70" spans="1:20" ht="13.5" x14ac:dyDescent="0.2">
      <c r="A70" s="358" t="s">
        <v>81</v>
      </c>
      <c r="B70" s="359"/>
      <c r="C70" s="359"/>
      <c r="D70" s="359"/>
      <c r="E70" s="359"/>
      <c r="F70" s="359"/>
      <c r="G70" s="359"/>
      <c r="H70" s="359"/>
      <c r="I70" s="104">
        <v>4669.5305000000008</v>
      </c>
      <c r="J70" s="348"/>
      <c r="K70" s="178"/>
      <c r="L70" s="105"/>
      <c r="M70" s="73"/>
      <c r="N70" s="92"/>
    </row>
    <row r="71" spans="1:20" ht="13.5" x14ac:dyDescent="0.25">
      <c r="A71" s="356" t="s">
        <v>94</v>
      </c>
      <c r="B71" s="357"/>
      <c r="C71" s="357"/>
      <c r="D71" s="357"/>
      <c r="E71" s="357"/>
      <c r="F71" s="357"/>
      <c r="G71" s="357"/>
      <c r="H71" s="357"/>
      <c r="I71" s="357"/>
      <c r="J71" s="357"/>
      <c r="K71" s="357"/>
      <c r="L71" s="112"/>
    </row>
    <row r="72" spans="1:20" x14ac:dyDescent="0.2">
      <c r="A72" s="93"/>
      <c r="B72" s="296"/>
      <c r="C72" s="94"/>
      <c r="D72" s="95"/>
      <c r="E72" s="94"/>
      <c r="F72" s="132"/>
      <c r="G72" s="98"/>
      <c r="H72" s="167"/>
      <c r="I72" s="99"/>
      <c r="J72" s="91"/>
      <c r="K72" s="67"/>
      <c r="L72" s="100"/>
      <c r="M72" s="73"/>
      <c r="N72" s="126"/>
      <c r="Q72" s="52"/>
    </row>
    <row r="73" spans="1:20" x14ac:dyDescent="0.2">
      <c r="A73" s="120"/>
      <c r="B73" s="298" t="s">
        <v>210</v>
      </c>
      <c r="C73" s="120"/>
      <c r="D73" s="120"/>
      <c r="E73" s="120"/>
      <c r="F73" s="117"/>
      <c r="G73" s="117"/>
      <c r="H73" s="120"/>
      <c r="I73" s="120"/>
      <c r="J73" s="120"/>
      <c r="K73" s="181"/>
      <c r="L73" s="105"/>
      <c r="M73" s="73"/>
      <c r="N73" s="92"/>
    </row>
    <row r="74" spans="1:20" ht="13.5" x14ac:dyDescent="0.2">
      <c r="A74" s="363"/>
      <c r="B74" s="365"/>
      <c r="C74" s="365"/>
      <c r="D74" s="365"/>
      <c r="E74" s="365"/>
      <c r="F74" s="365"/>
      <c r="G74" s="365"/>
      <c r="H74" s="365"/>
      <c r="I74" s="366"/>
      <c r="J74" s="348"/>
      <c r="K74" s="178"/>
      <c r="L74" s="105"/>
      <c r="M74" s="73"/>
      <c r="N74" s="92"/>
    </row>
    <row r="75" spans="1:20" ht="13.5" x14ac:dyDescent="0.2">
      <c r="A75" s="363" t="s">
        <v>95</v>
      </c>
      <c r="B75" s="364"/>
      <c r="C75" s="364"/>
      <c r="D75" s="364"/>
      <c r="E75" s="364"/>
      <c r="F75" s="364"/>
      <c r="G75" s="364"/>
      <c r="H75" s="364"/>
      <c r="I75" s="104">
        <v>4669.5305000000008</v>
      </c>
      <c r="J75" s="348"/>
      <c r="K75" s="178"/>
      <c r="L75" s="105"/>
      <c r="M75" s="73"/>
      <c r="N75" s="92"/>
    </row>
    <row r="76" spans="1:20" ht="13.5" x14ac:dyDescent="0.25">
      <c r="A76" s="356" t="s">
        <v>96</v>
      </c>
      <c r="B76" s="357"/>
      <c r="C76" s="357"/>
      <c r="D76" s="357"/>
      <c r="E76" s="357"/>
      <c r="F76" s="357"/>
      <c r="G76" s="357"/>
      <c r="H76" s="357"/>
      <c r="I76" s="357"/>
      <c r="J76" s="357"/>
      <c r="K76" s="357"/>
      <c r="L76" s="112"/>
    </row>
    <row r="77" spans="1:20" x14ac:dyDescent="0.2">
      <c r="A77" s="101"/>
      <c r="B77" s="296"/>
      <c r="C77" s="131"/>
      <c r="D77" s="96"/>
      <c r="E77" s="96"/>
      <c r="F77" s="132"/>
      <c r="G77" s="127"/>
      <c r="H77" s="169"/>
      <c r="I77" s="73"/>
      <c r="J77" s="91"/>
      <c r="K77" s="177"/>
      <c r="L77" s="100"/>
      <c r="M77" s="73"/>
      <c r="N77" s="94"/>
    </row>
    <row r="78" spans="1:20" ht="13.5" x14ac:dyDescent="0.2">
      <c r="A78" s="358" t="s">
        <v>79</v>
      </c>
      <c r="B78" s="359"/>
      <c r="C78" s="359"/>
      <c r="D78" s="359"/>
      <c r="E78" s="359"/>
      <c r="F78" s="359"/>
      <c r="G78" s="359"/>
      <c r="H78" s="359"/>
      <c r="I78" s="133">
        <v>0</v>
      </c>
      <c r="J78" s="91">
        <v>0</v>
      </c>
      <c r="K78" s="178"/>
      <c r="L78" s="105"/>
      <c r="M78" s="73"/>
      <c r="N78" s="92"/>
    </row>
    <row r="79" spans="1:20" ht="13.5" x14ac:dyDescent="0.25">
      <c r="A79" s="356" t="s">
        <v>97</v>
      </c>
      <c r="B79" s="357"/>
      <c r="C79" s="357"/>
      <c r="D79" s="357"/>
      <c r="E79" s="357"/>
      <c r="F79" s="357"/>
      <c r="G79" s="357"/>
      <c r="H79" s="357"/>
      <c r="I79" s="357"/>
      <c r="J79" s="357"/>
      <c r="K79" s="357"/>
      <c r="L79" s="112"/>
    </row>
    <row r="80" spans="1:20" ht="13.5" x14ac:dyDescent="0.25">
      <c r="A80" s="130"/>
      <c r="B80" s="298" t="s">
        <v>210</v>
      </c>
      <c r="C80" s="94"/>
      <c r="D80" s="94"/>
      <c r="E80" s="94"/>
      <c r="F80" s="124"/>
      <c r="G80" s="94"/>
      <c r="H80" s="94"/>
      <c r="I80" s="94"/>
      <c r="J80" s="94"/>
      <c r="K80" s="67"/>
      <c r="L80" s="105"/>
      <c r="M80" s="73"/>
      <c r="N80" s="92"/>
      <c r="O80" s="52"/>
    </row>
    <row r="81" spans="1:17" x14ac:dyDescent="0.2">
      <c r="L81" s="112"/>
    </row>
    <row r="82" spans="1:17" ht="13.5" x14ac:dyDescent="0.2">
      <c r="A82" s="358" t="s">
        <v>81</v>
      </c>
      <c r="B82" s="359"/>
      <c r="C82" s="359"/>
      <c r="D82" s="359"/>
      <c r="E82" s="359"/>
      <c r="F82" s="359"/>
      <c r="G82" s="359"/>
      <c r="H82" s="359"/>
      <c r="I82" s="133"/>
      <c r="J82" s="348"/>
      <c r="K82" s="182"/>
      <c r="L82" s="105"/>
      <c r="M82" s="73"/>
      <c r="N82" s="92"/>
    </row>
    <row r="83" spans="1:17" ht="13.5" x14ac:dyDescent="0.25">
      <c r="A83" s="356" t="s">
        <v>98</v>
      </c>
      <c r="B83" s="357"/>
      <c r="C83" s="357"/>
      <c r="D83" s="357"/>
      <c r="E83" s="357"/>
      <c r="F83" s="357"/>
      <c r="G83" s="357"/>
      <c r="H83" s="357"/>
      <c r="I83" s="357"/>
      <c r="J83" s="357"/>
      <c r="K83" s="357"/>
      <c r="L83" s="112"/>
      <c r="Q83" s="341"/>
    </row>
    <row r="84" spans="1:17" ht="89.25" x14ac:dyDescent="0.2">
      <c r="A84" s="93">
        <v>1</v>
      </c>
      <c r="B84" s="296" t="s">
        <v>243</v>
      </c>
      <c r="C84" s="123" t="s">
        <v>244</v>
      </c>
      <c r="D84" s="134">
        <v>245876.99400000001</v>
      </c>
      <c r="E84" s="95">
        <v>17792.476500000001</v>
      </c>
      <c r="F84" s="135">
        <v>7.2363323670696911</v>
      </c>
      <c r="G84" s="94">
        <v>119.34990000000001</v>
      </c>
      <c r="H84" s="96">
        <v>2.0000000000000001E-4</v>
      </c>
      <c r="I84" s="73">
        <v>3.28</v>
      </c>
      <c r="J84" s="91">
        <v>2.5958748307309321E-7</v>
      </c>
      <c r="K84" s="67" t="s">
        <v>295</v>
      </c>
      <c r="L84" s="100"/>
      <c r="M84" s="41">
        <v>3.27</v>
      </c>
      <c r="N84" s="94" t="s">
        <v>317</v>
      </c>
    </row>
    <row r="85" spans="1:17" ht="63.75" x14ac:dyDescent="0.2">
      <c r="A85" s="93">
        <v>2</v>
      </c>
      <c r="B85" s="296" t="s">
        <v>240</v>
      </c>
      <c r="C85" s="131" t="s">
        <v>210</v>
      </c>
      <c r="D85" s="96">
        <v>59869732.084526397</v>
      </c>
      <c r="E85" s="95">
        <v>9467572</v>
      </c>
      <c r="F85" s="135">
        <v>15.813620122156745</v>
      </c>
      <c r="G85" s="136">
        <v>0.10034251653961544</v>
      </c>
      <c r="H85" s="169">
        <v>7.5200000000000003E-2</v>
      </c>
      <c r="I85" s="73">
        <v>711961.41440000001</v>
      </c>
      <c r="J85" s="91">
        <v>5.6346424271114491E-2</v>
      </c>
      <c r="K85" s="67" t="s">
        <v>298</v>
      </c>
      <c r="L85" s="100"/>
      <c r="M85" s="41"/>
      <c r="N85" s="94"/>
    </row>
    <row r="86" spans="1:17" ht="13.5" x14ac:dyDescent="0.2">
      <c r="A86" s="358" t="s">
        <v>82</v>
      </c>
      <c r="B86" s="359"/>
      <c r="C86" s="359"/>
      <c r="D86" s="359"/>
      <c r="E86" s="359"/>
      <c r="F86" s="359"/>
      <c r="G86" s="359"/>
      <c r="H86" s="359"/>
      <c r="I86" s="133">
        <v>711964.69440000004</v>
      </c>
      <c r="J86" s="91">
        <v>5.6346683858597563E-2</v>
      </c>
      <c r="K86" s="178"/>
      <c r="L86" s="105"/>
      <c r="M86" s="73"/>
      <c r="N86" s="92"/>
    </row>
    <row r="87" spans="1:17" x14ac:dyDescent="0.2">
      <c r="A87" s="363" t="s">
        <v>99</v>
      </c>
      <c r="B87" s="365"/>
      <c r="C87" s="365"/>
      <c r="D87" s="365"/>
      <c r="E87" s="365"/>
      <c r="F87" s="365"/>
      <c r="G87" s="365"/>
      <c r="H87" s="365"/>
      <c r="I87" s="366"/>
      <c r="J87" s="137"/>
      <c r="K87" s="182"/>
      <c r="L87" s="105"/>
      <c r="M87" s="73"/>
      <c r="N87" s="92"/>
    </row>
    <row r="88" spans="1:17" ht="13.5" x14ac:dyDescent="0.25">
      <c r="A88" s="356" t="s">
        <v>101</v>
      </c>
      <c r="B88" s="357"/>
      <c r="C88" s="357"/>
      <c r="D88" s="357"/>
      <c r="E88" s="357"/>
      <c r="F88" s="357"/>
      <c r="G88" s="357"/>
      <c r="H88" s="357"/>
      <c r="I88" s="357"/>
      <c r="J88" s="357"/>
      <c r="K88" s="357"/>
      <c r="L88" s="112"/>
    </row>
    <row r="89" spans="1:17" ht="13.5" x14ac:dyDescent="0.25">
      <c r="A89" s="130"/>
      <c r="B89" s="298" t="s">
        <v>210</v>
      </c>
      <c r="C89" s="94"/>
      <c r="D89" s="94"/>
      <c r="E89" s="94"/>
      <c r="F89" s="97"/>
      <c r="G89" s="94"/>
      <c r="H89" s="94"/>
      <c r="I89" s="99"/>
      <c r="J89" s="94"/>
      <c r="K89" s="183"/>
      <c r="L89" s="105"/>
      <c r="M89" s="73"/>
      <c r="N89" s="92"/>
    </row>
    <row r="90" spans="1:17" ht="13.5" x14ac:dyDescent="0.25">
      <c r="A90" s="138"/>
      <c r="B90" s="298" t="s">
        <v>210</v>
      </c>
      <c r="C90" s="102"/>
      <c r="D90" s="102"/>
      <c r="E90" s="102"/>
      <c r="F90" s="128"/>
      <c r="G90" s="102"/>
      <c r="H90" s="102"/>
      <c r="I90" s="99"/>
      <c r="J90" s="102"/>
      <c r="K90" s="184"/>
      <c r="L90" s="105"/>
      <c r="M90" s="73"/>
      <c r="N90" s="92"/>
    </row>
    <row r="91" spans="1:17" x14ac:dyDescent="0.2">
      <c r="A91" s="363" t="s">
        <v>79</v>
      </c>
      <c r="B91" s="365"/>
      <c r="C91" s="365"/>
      <c r="D91" s="365"/>
      <c r="E91" s="365"/>
      <c r="F91" s="365"/>
      <c r="G91" s="365"/>
      <c r="H91" s="365"/>
      <c r="I91" s="366"/>
      <c r="J91" s="348"/>
      <c r="K91" s="185"/>
      <c r="L91" s="105"/>
      <c r="M91" s="73"/>
      <c r="N91" s="92"/>
    </row>
    <row r="92" spans="1:17" ht="13.5" x14ac:dyDescent="0.25">
      <c r="A92" s="356" t="s">
        <v>102</v>
      </c>
      <c r="B92" s="357"/>
      <c r="C92" s="357"/>
      <c r="D92" s="357"/>
      <c r="E92" s="357"/>
      <c r="F92" s="357"/>
      <c r="G92" s="357"/>
      <c r="H92" s="357"/>
      <c r="I92" s="357"/>
      <c r="J92" s="357"/>
      <c r="K92" s="357"/>
      <c r="L92" s="109"/>
      <c r="M92" s="110"/>
      <c r="N92" s="111"/>
    </row>
    <row r="93" spans="1:17" ht="13.5" x14ac:dyDescent="0.25">
      <c r="A93" s="130"/>
      <c r="B93" s="298" t="s">
        <v>210</v>
      </c>
      <c r="C93" s="94"/>
      <c r="D93" s="94"/>
      <c r="E93" s="94"/>
      <c r="F93" s="97"/>
      <c r="G93" s="94"/>
      <c r="H93" s="94"/>
      <c r="I93" s="94"/>
      <c r="J93" s="94"/>
      <c r="K93" s="183"/>
      <c r="L93" s="92"/>
      <c r="M93" s="73"/>
      <c r="N93" s="92"/>
      <c r="Q93" s="52"/>
    </row>
    <row r="94" spans="1:17" x14ac:dyDescent="0.2">
      <c r="A94" s="120"/>
      <c r="B94" s="298" t="s">
        <v>210</v>
      </c>
      <c r="C94" s="120"/>
      <c r="D94" s="120"/>
      <c r="E94" s="120"/>
      <c r="F94" s="117"/>
      <c r="G94" s="120"/>
      <c r="H94" s="120"/>
      <c r="I94" s="120"/>
      <c r="J94" s="120"/>
      <c r="K94" s="186"/>
      <c r="L94" s="92"/>
      <c r="M94" s="73"/>
      <c r="N94" s="92"/>
    </row>
    <row r="95" spans="1:17" x14ac:dyDescent="0.2">
      <c r="A95" s="363" t="s">
        <v>81</v>
      </c>
      <c r="B95" s="365"/>
      <c r="C95" s="365"/>
      <c r="D95" s="365"/>
      <c r="E95" s="365"/>
      <c r="F95" s="365"/>
      <c r="G95" s="365"/>
      <c r="H95" s="365"/>
      <c r="I95" s="366"/>
      <c r="J95" s="348"/>
      <c r="K95" s="185"/>
      <c r="L95" s="92"/>
      <c r="M95" s="73"/>
      <c r="N95" s="92"/>
    </row>
    <row r="96" spans="1:17" ht="13.5" x14ac:dyDescent="0.25">
      <c r="A96" s="356" t="s">
        <v>103</v>
      </c>
      <c r="B96" s="357"/>
      <c r="C96" s="357"/>
      <c r="D96" s="357"/>
      <c r="E96" s="357"/>
      <c r="F96" s="357"/>
      <c r="G96" s="357"/>
      <c r="H96" s="357"/>
      <c r="I96" s="357"/>
      <c r="J96" s="357"/>
      <c r="K96" s="357"/>
      <c r="L96" s="92"/>
      <c r="M96" s="73"/>
      <c r="N96" s="92"/>
    </row>
    <row r="97" spans="1:18" ht="13.5" x14ac:dyDescent="0.25">
      <c r="A97" s="130"/>
      <c r="B97" s="298" t="s">
        <v>210</v>
      </c>
      <c r="C97" s="94"/>
      <c r="D97" s="94"/>
      <c r="E97" s="94"/>
      <c r="F97" s="97"/>
      <c r="G97" s="94"/>
      <c r="H97" s="94"/>
      <c r="I97" s="94"/>
      <c r="J97" s="94"/>
      <c r="K97" s="67"/>
    </row>
    <row r="98" spans="1:18" x14ac:dyDescent="0.2">
      <c r="A98" s="120"/>
      <c r="B98" s="298" t="s">
        <v>210</v>
      </c>
      <c r="C98" s="120"/>
      <c r="D98" s="120"/>
      <c r="E98" s="120"/>
      <c r="F98" s="117"/>
      <c r="G98" s="120"/>
      <c r="H98" s="120"/>
      <c r="I98" s="120"/>
      <c r="J98" s="120"/>
      <c r="K98" s="181"/>
      <c r="L98" s="92"/>
      <c r="M98" s="73"/>
      <c r="N98" s="92"/>
    </row>
    <row r="99" spans="1:18" x14ac:dyDescent="0.2">
      <c r="A99" s="367" t="s">
        <v>82</v>
      </c>
      <c r="B99" s="368"/>
      <c r="C99" s="368"/>
      <c r="D99" s="368"/>
      <c r="E99" s="368"/>
      <c r="F99" s="368"/>
      <c r="G99" s="368"/>
      <c r="H99" s="368"/>
      <c r="I99" s="368"/>
      <c r="J99" s="349"/>
      <c r="K99" s="179"/>
      <c r="L99" s="111"/>
      <c r="M99" s="110"/>
      <c r="N99" s="111"/>
    </row>
    <row r="100" spans="1:18" x14ac:dyDescent="0.2">
      <c r="A100" s="369" t="s">
        <v>104</v>
      </c>
      <c r="B100" s="370"/>
      <c r="C100" s="370"/>
      <c r="D100" s="370"/>
      <c r="E100" s="370"/>
      <c r="F100" s="370"/>
      <c r="G100" s="370"/>
      <c r="H100" s="370"/>
      <c r="I100" s="370"/>
      <c r="J100" s="350"/>
      <c r="K100" s="178"/>
      <c r="L100" s="92"/>
      <c r="M100" s="73"/>
      <c r="N100" s="92"/>
    </row>
    <row r="101" spans="1:18" ht="13.5" x14ac:dyDescent="0.2">
      <c r="A101" s="363" t="s">
        <v>105</v>
      </c>
      <c r="B101" s="364"/>
      <c r="C101" s="347"/>
      <c r="D101" s="347"/>
      <c r="E101" s="347"/>
      <c r="F101" s="122"/>
      <c r="G101" s="347"/>
      <c r="H101" s="347"/>
      <c r="I101" s="104">
        <v>5931088.2969000032</v>
      </c>
      <c r="J101" s="91">
        <v>0.46940130575504607</v>
      </c>
      <c r="K101" s="178"/>
      <c r="L101" s="125"/>
      <c r="M101" s="73">
        <v>376676.67000000004</v>
      </c>
      <c r="N101" s="92"/>
    </row>
    <row r="102" spans="1:18" x14ac:dyDescent="0.2">
      <c r="K102" s="204"/>
    </row>
    <row r="103" spans="1:18" s="227" customFormat="1" ht="21.75" customHeight="1" x14ac:dyDescent="0.2">
      <c r="B103" s="300" t="s">
        <v>319</v>
      </c>
      <c r="C103" s="228"/>
      <c r="D103" s="229"/>
      <c r="E103" s="230"/>
      <c r="G103" s="231"/>
      <c r="H103" s="232"/>
      <c r="I103" s="55"/>
      <c r="J103" s="233"/>
      <c r="K103" s="231"/>
      <c r="L103" s="55" t="s">
        <v>320</v>
      </c>
      <c r="M103" s="230"/>
      <c r="N103" s="230"/>
      <c r="O103" s="342"/>
      <c r="P103" s="342"/>
      <c r="Q103" s="342"/>
      <c r="R103" s="342"/>
    </row>
    <row r="104" spans="1:18" s="227" customFormat="1" ht="21.75" customHeight="1" x14ac:dyDescent="0.2">
      <c r="B104" s="300"/>
      <c r="C104" s="228"/>
      <c r="D104" s="229"/>
      <c r="G104" s="231"/>
      <c r="H104" s="232"/>
      <c r="I104" s="55"/>
      <c r="J104" s="235">
        <v>6716091.3099999996</v>
      </c>
      <c r="K104" s="236"/>
      <c r="L104" s="55" t="s">
        <v>321</v>
      </c>
      <c r="M104" s="55"/>
      <c r="N104" s="230"/>
      <c r="O104" s="342"/>
      <c r="P104" s="342"/>
      <c r="Q104" s="342"/>
      <c r="R104" s="342"/>
    </row>
    <row r="105" spans="1:18" s="227" customFormat="1" ht="21.75" customHeight="1" x14ac:dyDescent="0.2">
      <c r="B105" s="301"/>
      <c r="C105" s="238"/>
      <c r="D105" s="229"/>
      <c r="G105" s="231"/>
      <c r="H105" s="239"/>
      <c r="I105" s="55"/>
      <c r="J105" s="240"/>
      <c r="K105" s="236"/>
      <c r="L105" s="55"/>
      <c r="M105" s="55"/>
      <c r="N105" s="230"/>
      <c r="O105" s="342"/>
      <c r="P105" s="342"/>
      <c r="Q105" s="342"/>
      <c r="R105" s="342"/>
    </row>
    <row r="106" spans="1:18" s="227" customFormat="1" ht="18.600000000000001" customHeight="1" x14ac:dyDescent="0.2">
      <c r="B106" s="302"/>
      <c r="C106" s="238"/>
      <c r="D106" s="229"/>
      <c r="G106" s="231"/>
      <c r="H106" s="239"/>
      <c r="I106" s="55"/>
      <c r="J106" s="241"/>
      <c r="K106" s="231"/>
      <c r="L106" s="242"/>
      <c r="M106" s="242"/>
      <c r="O106" s="342"/>
      <c r="P106" s="342"/>
      <c r="Q106" s="342"/>
      <c r="R106" s="342"/>
    </row>
    <row r="107" spans="1:18" s="227" customFormat="1" ht="18.600000000000001" customHeight="1" x14ac:dyDescent="0.2">
      <c r="B107" s="301"/>
      <c r="C107" s="238"/>
      <c r="D107" s="229"/>
      <c r="G107" s="231"/>
      <c r="H107" s="239"/>
      <c r="I107" s="55"/>
      <c r="J107" s="243"/>
      <c r="K107" s="231"/>
      <c r="L107" s="55"/>
      <c r="M107" s="55"/>
      <c r="O107" s="342"/>
      <c r="P107" s="342"/>
      <c r="Q107" s="342"/>
      <c r="R107" s="342"/>
    </row>
  </sheetData>
  <mergeCells count="37">
    <mergeCell ref="A96:K96"/>
    <mergeCell ref="A71:K71"/>
    <mergeCell ref="A74:I74"/>
    <mergeCell ref="A99:I99"/>
    <mergeCell ref="A101:B101"/>
    <mergeCell ref="A87:I87"/>
    <mergeCell ref="A88:K88"/>
    <mergeCell ref="A91:I91"/>
    <mergeCell ref="A92:K92"/>
    <mergeCell ref="A100:I100"/>
    <mergeCell ref="A95:I95"/>
    <mergeCell ref="A83:K83"/>
    <mergeCell ref="A86:H86"/>
    <mergeCell ref="A75:H75"/>
    <mergeCell ref="A82:H82"/>
    <mergeCell ref="A76:K76"/>
    <mergeCell ref="A78:H78"/>
    <mergeCell ref="A79:K79"/>
    <mergeCell ref="A70:H70"/>
    <mergeCell ref="A5:B5"/>
    <mergeCell ref="A6:B6"/>
    <mergeCell ref="A7:K7"/>
    <mergeCell ref="A9:K9"/>
    <mergeCell ref="A12:K12"/>
    <mergeCell ref="A67:K67"/>
    <mergeCell ref="A37:H37"/>
    <mergeCell ref="A62:B62"/>
    <mergeCell ref="A66:H66"/>
    <mergeCell ref="A39:K39"/>
    <mergeCell ref="A57:H57"/>
    <mergeCell ref="A58:K58"/>
    <mergeCell ref="A61:H61"/>
    <mergeCell ref="A1:B1"/>
    <mergeCell ref="A2:B2"/>
    <mergeCell ref="A3:B3"/>
    <mergeCell ref="A4:B4"/>
    <mergeCell ref="A63:K63"/>
  </mergeCells>
  <phoneticPr fontId="3" type="noConversion"/>
  <printOptions horizontalCentered="1"/>
  <pageMargins left="7.874015748031496E-2" right="7.874015748031496E-2" top="0.19685039370078741" bottom="0.19685039370078741" header="0.51181102362204722" footer="0.51181102362204722"/>
  <pageSetup scale="53" orientation="landscape" r:id="rId1"/>
  <headerFooter alignWithMargins="0"/>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7"/>
  <sheetViews>
    <sheetView zoomScaleNormal="100" workbookViewId="0">
      <selection activeCell="B20" sqref="B20:N20"/>
    </sheetView>
  </sheetViews>
  <sheetFormatPr defaultRowHeight="12.75" x14ac:dyDescent="0.2"/>
  <cols>
    <col min="1" max="1" width="9.7109375" style="30" customWidth="1"/>
    <col min="2" max="2" width="14.5703125" style="30" customWidth="1"/>
    <col min="3" max="3" width="14" style="30" customWidth="1"/>
    <col min="4" max="4" width="13.7109375" style="30" customWidth="1"/>
    <col min="5" max="5" width="8" style="30" customWidth="1"/>
    <col min="6" max="6" width="14.140625" style="30" customWidth="1"/>
    <col min="7" max="7" width="11" style="30" customWidth="1"/>
    <col min="8" max="8" width="12" style="30" customWidth="1"/>
    <col min="9" max="9" width="11.7109375" style="30" customWidth="1"/>
    <col min="10" max="10" width="12.140625" style="30" customWidth="1"/>
    <col min="11" max="11" width="13.7109375" style="30" customWidth="1"/>
    <col min="12" max="12" width="13.85546875" style="30" customWidth="1"/>
    <col min="13" max="13" width="12.42578125" style="30" customWidth="1"/>
    <col min="14" max="14" width="12" style="30" bestFit="1" customWidth="1"/>
    <col min="15" max="16384" width="9.140625" style="30"/>
  </cols>
  <sheetData>
    <row r="1" spans="1:14" ht="12.75" customHeight="1" x14ac:dyDescent="0.2">
      <c r="A1" s="371" t="s">
        <v>46</v>
      </c>
      <c r="B1" s="371"/>
      <c r="C1" s="371"/>
      <c r="D1" s="244" t="s">
        <v>267</v>
      </c>
      <c r="E1" s="40"/>
      <c r="N1" s="30" t="s">
        <v>153</v>
      </c>
    </row>
    <row r="2" spans="1:14" ht="12.75" customHeight="1" x14ac:dyDescent="0.2">
      <c r="A2" s="371" t="s">
        <v>47</v>
      </c>
      <c r="B2" s="371"/>
      <c r="C2" s="371"/>
      <c r="D2" s="244" t="s">
        <v>211</v>
      </c>
      <c r="E2" s="40"/>
    </row>
    <row r="3" spans="1:14" ht="12.75" customHeight="1" x14ac:dyDescent="0.2">
      <c r="A3" s="371" t="s">
        <v>48</v>
      </c>
      <c r="B3" s="371"/>
      <c r="C3" s="371"/>
      <c r="D3" s="244" t="s">
        <v>268</v>
      </c>
      <c r="E3" s="40"/>
    </row>
    <row r="4" spans="1:14" ht="12.75" customHeight="1" x14ac:dyDescent="0.2">
      <c r="A4" s="371" t="s">
        <v>49</v>
      </c>
      <c r="B4" s="371"/>
      <c r="C4" s="371"/>
      <c r="D4" s="244"/>
      <c r="E4" s="40"/>
    </row>
    <row r="5" spans="1:14" ht="12.75" customHeight="1" x14ac:dyDescent="0.2">
      <c r="A5" s="371" t="s">
        <v>50</v>
      </c>
      <c r="B5" s="371"/>
      <c r="C5" s="371"/>
      <c r="D5" s="244" t="s">
        <v>269</v>
      </c>
      <c r="E5" s="40"/>
    </row>
    <row r="6" spans="1:14" ht="12.75" customHeight="1" x14ac:dyDescent="0.2">
      <c r="A6" s="371" t="s">
        <v>51</v>
      </c>
      <c r="B6" s="371"/>
      <c r="C6" s="371"/>
      <c r="D6" s="244" t="s">
        <v>212</v>
      </c>
      <c r="E6" s="40"/>
    </row>
    <row r="7" spans="1:14" ht="14.25" customHeight="1" x14ac:dyDescent="0.2">
      <c r="A7" s="374" t="s">
        <v>353</v>
      </c>
      <c r="B7" s="374"/>
      <c r="C7" s="374"/>
      <c r="D7" s="374"/>
      <c r="E7" s="374"/>
      <c r="F7" s="374"/>
      <c r="G7" s="374"/>
      <c r="H7" s="374"/>
      <c r="I7" s="374"/>
      <c r="J7" s="374"/>
      <c r="K7" s="374"/>
      <c r="L7" s="374"/>
      <c r="M7" s="374"/>
      <c r="N7" s="374"/>
    </row>
    <row r="8" spans="1:14" ht="14.25" customHeight="1" x14ac:dyDescent="0.2"/>
    <row r="9" spans="1:14" ht="13.5" x14ac:dyDescent="0.25">
      <c r="A9" s="375" t="s">
        <v>241</v>
      </c>
      <c r="B9" s="375" t="s">
        <v>116</v>
      </c>
      <c r="C9" s="375"/>
      <c r="D9" s="375"/>
      <c r="E9" s="375"/>
      <c r="F9" s="375"/>
      <c r="G9" s="375" t="s">
        <v>117</v>
      </c>
      <c r="H9" s="375"/>
      <c r="I9" s="375"/>
      <c r="J9" s="375"/>
      <c r="K9" s="375"/>
      <c r="L9" s="372" t="s">
        <v>113</v>
      </c>
      <c r="M9" s="372" t="s">
        <v>114</v>
      </c>
      <c r="N9" s="372" t="s">
        <v>115</v>
      </c>
    </row>
    <row r="10" spans="1:14" ht="51.75" x14ac:dyDescent="0.25">
      <c r="A10" s="376"/>
      <c r="B10" s="308" t="s">
        <v>107</v>
      </c>
      <c r="C10" s="67" t="s">
        <v>106</v>
      </c>
      <c r="D10" s="308" t="s">
        <v>108</v>
      </c>
      <c r="E10" s="308" t="s">
        <v>125</v>
      </c>
      <c r="F10" s="309" t="s">
        <v>118</v>
      </c>
      <c r="G10" s="308" t="s">
        <v>124</v>
      </c>
      <c r="H10" s="308" t="s">
        <v>111</v>
      </c>
      <c r="I10" s="308" t="s">
        <v>112</v>
      </c>
      <c r="J10" s="308" t="s">
        <v>126</v>
      </c>
      <c r="K10" s="310" t="s">
        <v>118</v>
      </c>
      <c r="L10" s="373"/>
      <c r="M10" s="373"/>
      <c r="N10" s="373"/>
    </row>
    <row r="11" spans="1:14" x14ac:dyDescent="0.2">
      <c r="A11" s="311">
        <v>1</v>
      </c>
      <c r="B11" s="311">
        <v>2</v>
      </c>
      <c r="C11" s="311">
        <v>3</v>
      </c>
      <c r="D11" s="311">
        <v>4</v>
      </c>
      <c r="E11" s="311">
        <v>5</v>
      </c>
      <c r="F11" s="312">
        <v>7</v>
      </c>
      <c r="G11" s="311">
        <v>8</v>
      </c>
      <c r="H11" s="311">
        <v>9</v>
      </c>
      <c r="I11" s="311">
        <v>10</v>
      </c>
      <c r="J11" s="311">
        <v>12</v>
      </c>
      <c r="K11" s="311">
        <v>15</v>
      </c>
      <c r="L11" s="311" t="s">
        <v>336</v>
      </c>
      <c r="M11" s="311">
        <v>17</v>
      </c>
      <c r="N11" s="311" t="s">
        <v>337</v>
      </c>
    </row>
    <row r="12" spans="1:14" x14ac:dyDescent="0.2">
      <c r="A12" s="313" t="s">
        <v>338</v>
      </c>
      <c r="B12" s="314">
        <v>6652276.8245161278</v>
      </c>
      <c r="C12" s="314">
        <v>6305458.6012903228</v>
      </c>
      <c r="D12" s="314">
        <v>37135.595806451624</v>
      </c>
      <c r="E12" s="314">
        <v>0</v>
      </c>
      <c r="F12" s="315">
        <v>12994871.021612901</v>
      </c>
      <c r="G12" s="314">
        <v>0</v>
      </c>
      <c r="H12" s="314">
        <v>18245.45193548387</v>
      </c>
      <c r="I12" s="314">
        <v>3270.5361290322585</v>
      </c>
      <c r="J12" s="314">
        <v>0</v>
      </c>
      <c r="K12" s="314">
        <v>21515.988064516125</v>
      </c>
      <c r="L12" s="314">
        <v>12973355.033548387</v>
      </c>
      <c r="M12" s="316">
        <v>2235737</v>
      </c>
      <c r="N12" s="314">
        <v>5.8027196551062952</v>
      </c>
    </row>
    <row r="13" spans="1:14" x14ac:dyDescent="0.2">
      <c r="A13" s="313" t="s">
        <v>327</v>
      </c>
      <c r="B13" s="314">
        <v>6744780.4842857188</v>
      </c>
      <c r="C13" s="314">
        <v>6347087.1300000018</v>
      </c>
      <c r="D13" s="314">
        <v>32726.744999999999</v>
      </c>
      <c r="E13" s="314">
        <v>0</v>
      </c>
      <c r="F13" s="315">
        <v>13124594.359285712</v>
      </c>
      <c r="G13" s="314">
        <v>45.644285714285715</v>
      </c>
      <c r="H13" s="314">
        <v>3895.0799999999986</v>
      </c>
      <c r="I13" s="314">
        <v>0</v>
      </c>
      <c r="J13" s="314">
        <v>0</v>
      </c>
      <c r="K13" s="314">
        <v>3940.7242857142846</v>
      </c>
      <c r="L13" s="314">
        <v>13120653.635</v>
      </c>
      <c r="M13" s="316">
        <v>2235737</v>
      </c>
      <c r="N13" s="314">
        <v>5.8686033442216132</v>
      </c>
    </row>
    <row r="14" spans="1:14" x14ac:dyDescent="0.2">
      <c r="A14" s="313" t="s">
        <v>330</v>
      </c>
      <c r="B14" s="314">
        <v>6788519.0841935519</v>
      </c>
      <c r="C14" s="314">
        <v>6211436.8777419375</v>
      </c>
      <c r="D14" s="314">
        <v>3064.6770967741936</v>
      </c>
      <c r="E14" s="314">
        <v>0</v>
      </c>
      <c r="F14" s="315">
        <v>13003020.639032256</v>
      </c>
      <c r="G14" s="314">
        <v>1.2903225806451613E-3</v>
      </c>
      <c r="H14" s="314">
        <v>2679.4816129032274</v>
      </c>
      <c r="I14" s="314">
        <v>0</v>
      </c>
      <c r="J14" s="314">
        <v>0</v>
      </c>
      <c r="K14" s="314">
        <v>2679.4829032258085</v>
      </c>
      <c r="L14" s="314">
        <v>13000341.156129034</v>
      </c>
      <c r="M14" s="316">
        <v>2235737</v>
      </c>
      <c r="N14" s="314">
        <v>5.8147900026385173</v>
      </c>
    </row>
    <row r="15" spans="1:14" x14ac:dyDescent="0.2">
      <c r="A15" s="313" t="s">
        <v>332</v>
      </c>
      <c r="B15" s="314">
        <v>6767084.2376666619</v>
      </c>
      <c r="C15" s="314">
        <v>6543491.05333333</v>
      </c>
      <c r="D15" s="314">
        <v>596.07399999999996</v>
      </c>
      <c r="E15" s="314">
        <v>0</v>
      </c>
      <c r="F15" s="315">
        <v>13311171.364999998</v>
      </c>
      <c r="G15" s="314">
        <v>0</v>
      </c>
      <c r="H15" s="314">
        <v>2308.4046666666663</v>
      </c>
      <c r="I15" s="314">
        <v>1980.0573333333334</v>
      </c>
      <c r="J15" s="314">
        <v>0</v>
      </c>
      <c r="K15" s="314">
        <v>4288.4620000000014</v>
      </c>
      <c r="L15" s="314">
        <v>13306882.902999999</v>
      </c>
      <c r="M15" s="316">
        <v>2235737</v>
      </c>
      <c r="N15" s="314">
        <v>5.9518999341156862</v>
      </c>
    </row>
    <row r="16" spans="1:14" x14ac:dyDescent="0.2">
      <c r="A16" s="313" t="s">
        <v>339</v>
      </c>
      <c r="B16" s="314">
        <v>6753102.5980645157</v>
      </c>
      <c r="C16" s="314">
        <v>6569708.466129031</v>
      </c>
      <c r="D16" s="314">
        <v>1331.0574193548389</v>
      </c>
      <c r="E16" s="314">
        <v>0</v>
      </c>
      <c r="F16" s="315">
        <v>13324142.121612901</v>
      </c>
      <c r="G16" s="314">
        <v>4.5161290322580649E-2</v>
      </c>
      <c r="H16" s="314">
        <v>2106.3000000000011</v>
      </c>
      <c r="I16" s="314">
        <v>14031.467741935488</v>
      </c>
      <c r="J16" s="314">
        <v>0</v>
      </c>
      <c r="K16" s="314">
        <v>16137.812903225809</v>
      </c>
      <c r="L16" s="314">
        <v>13308004.308709675</v>
      </c>
      <c r="M16" s="316">
        <v>2235737</v>
      </c>
      <c r="N16" s="314">
        <v>5.9524015162381252</v>
      </c>
    </row>
    <row r="17" spans="1:18" x14ac:dyDescent="0.2">
      <c r="A17" s="313" t="s">
        <v>340</v>
      </c>
      <c r="B17" s="314">
        <v>6724517.596333337</v>
      </c>
      <c r="C17" s="314">
        <v>6443505.6393333357</v>
      </c>
      <c r="D17" s="314">
        <v>31378.685333333331</v>
      </c>
      <c r="E17" s="314">
        <v>0</v>
      </c>
      <c r="F17" s="315">
        <v>13199401.921000002</v>
      </c>
      <c r="G17" s="314">
        <v>0</v>
      </c>
      <c r="H17" s="314">
        <v>1228.1343333333336</v>
      </c>
      <c r="I17" s="314">
        <v>5030.3119999999999</v>
      </c>
      <c r="J17" s="314">
        <v>0</v>
      </c>
      <c r="K17" s="314">
        <v>6258.4463333333315</v>
      </c>
      <c r="L17" s="314">
        <v>13193143.474666666</v>
      </c>
      <c r="M17" s="316">
        <v>2235737</v>
      </c>
      <c r="N17" s="314">
        <v>5.9010265852677062</v>
      </c>
    </row>
    <row r="18" spans="1:18" x14ac:dyDescent="0.2">
      <c r="A18" s="313" t="s">
        <v>350</v>
      </c>
      <c r="B18" s="314">
        <v>6765368.1754838703</v>
      </c>
      <c r="C18" s="314">
        <v>6545865.9851612924</v>
      </c>
      <c r="D18" s="314">
        <v>6168.1051612903229</v>
      </c>
      <c r="E18" s="314">
        <v>0</v>
      </c>
      <c r="F18" s="315">
        <v>13317402.265806448</v>
      </c>
      <c r="G18" s="314">
        <v>0</v>
      </c>
      <c r="H18" s="314">
        <v>2998.405483870969</v>
      </c>
      <c r="I18" s="314">
        <v>2745.2467741935484</v>
      </c>
      <c r="J18" s="314">
        <v>0</v>
      </c>
      <c r="K18" s="314">
        <v>5743.6522580645133</v>
      </c>
      <c r="L18" s="314">
        <v>13311658.613548385</v>
      </c>
      <c r="M18" s="316">
        <v>2235737</v>
      </c>
      <c r="N18" s="314">
        <v>5.9540360129784444</v>
      </c>
    </row>
    <row r="19" spans="1:18" x14ac:dyDescent="0.2">
      <c r="A19" s="313" t="s">
        <v>351</v>
      </c>
      <c r="B19" s="314">
        <v>6744513.0519354837</v>
      </c>
      <c r="C19" s="314">
        <v>6465504.2583870944</v>
      </c>
      <c r="D19" s="314">
        <v>1050.3732258064515</v>
      </c>
      <c r="E19" s="314">
        <v>0</v>
      </c>
      <c r="F19" s="315">
        <v>13211067.683548389</v>
      </c>
      <c r="G19" s="314">
        <v>0</v>
      </c>
      <c r="H19" s="314">
        <v>1360.4661290322581</v>
      </c>
      <c r="I19" s="314">
        <v>4989.0745161290324</v>
      </c>
      <c r="J19" s="314">
        <v>0</v>
      </c>
      <c r="K19" s="314">
        <v>6349.540645161288</v>
      </c>
      <c r="L19" s="314">
        <v>13204718.142903227</v>
      </c>
      <c r="M19" s="316">
        <v>2235737</v>
      </c>
      <c r="N19" s="314">
        <v>5.906203700570873</v>
      </c>
    </row>
    <row r="20" spans="1:18" x14ac:dyDescent="0.2">
      <c r="A20" s="313" t="s">
        <v>352</v>
      </c>
      <c r="B20" s="314">
        <v>6715568.4203333361</v>
      </c>
      <c r="C20" s="314">
        <v>6274142.2069999985</v>
      </c>
      <c r="D20" s="314">
        <v>364.06333333333333</v>
      </c>
      <c r="E20" s="314">
        <v>0</v>
      </c>
      <c r="F20" s="315">
        <v>12990074.690666672</v>
      </c>
      <c r="G20" s="314">
        <v>0</v>
      </c>
      <c r="H20" s="314">
        <v>1242.5426666666665</v>
      </c>
      <c r="I20" s="314">
        <v>3408.3879999999999</v>
      </c>
      <c r="J20" s="314">
        <v>0</v>
      </c>
      <c r="K20" s="314">
        <v>4650.9306666666644</v>
      </c>
      <c r="L20" s="314">
        <v>12985423.760000004</v>
      </c>
      <c r="M20" s="316">
        <v>2235737</v>
      </c>
      <c r="N20" s="314">
        <v>5.8081177526694781</v>
      </c>
    </row>
    <row r="21" spans="1:18" x14ac:dyDescent="0.2">
      <c r="A21" s="313" t="s">
        <v>159</v>
      </c>
      <c r="B21" s="317"/>
      <c r="C21" s="317"/>
      <c r="D21" s="317"/>
      <c r="E21" s="317"/>
      <c r="F21" s="318"/>
      <c r="G21" s="317"/>
      <c r="H21" s="317"/>
      <c r="I21" s="317"/>
      <c r="J21" s="317"/>
      <c r="K21" s="317"/>
      <c r="L21" s="319"/>
      <c r="M21" s="320"/>
      <c r="N21" s="319"/>
    </row>
    <row r="22" spans="1:18" x14ac:dyDescent="0.2">
      <c r="A22" s="313" t="s">
        <v>242</v>
      </c>
      <c r="B22" s="319">
        <f>AVERAGE(B12:B20)</f>
        <v>6739525.6080902899</v>
      </c>
      <c r="C22" s="319">
        <f t="shared" ref="C22:N22" si="0">AVERAGE(C12:C20)</f>
        <v>6411800.0242640376</v>
      </c>
      <c r="D22" s="319">
        <f t="shared" si="0"/>
        <v>12646.152930704899</v>
      </c>
      <c r="E22" s="319">
        <f t="shared" si="0"/>
        <v>0</v>
      </c>
      <c r="F22" s="319">
        <f t="shared" si="0"/>
        <v>13163971.785285031</v>
      </c>
      <c r="G22" s="319">
        <f t="shared" si="0"/>
        <v>5.0767485919098823</v>
      </c>
      <c r="H22" s="319">
        <f t="shared" si="0"/>
        <v>4007.140758661888</v>
      </c>
      <c r="I22" s="319">
        <f t="shared" si="0"/>
        <v>3939.4536105137399</v>
      </c>
      <c r="J22" s="319">
        <f t="shared" si="0"/>
        <v>0</v>
      </c>
      <c r="K22" s="319">
        <f t="shared" si="0"/>
        <v>7951.6711177675361</v>
      </c>
      <c r="L22" s="319">
        <f t="shared" si="0"/>
        <v>13156020.114167264</v>
      </c>
      <c r="M22" s="320">
        <f t="shared" si="0"/>
        <v>2235737</v>
      </c>
      <c r="N22" s="319">
        <f t="shared" si="0"/>
        <v>5.8844220559785265</v>
      </c>
    </row>
    <row r="23" spans="1:18" x14ac:dyDescent="0.2">
      <c r="D23" s="52"/>
    </row>
    <row r="24" spans="1:18" x14ac:dyDescent="0.2">
      <c r="A24" s="30" t="s">
        <v>344</v>
      </c>
    </row>
    <row r="25" spans="1:18" x14ac:dyDescent="0.2">
      <c r="A25" s="19"/>
      <c r="B25" s="245"/>
      <c r="C25" s="2"/>
      <c r="D25" s="56"/>
      <c r="E25" s="2"/>
      <c r="F25" s="2"/>
    </row>
    <row r="26" spans="1:18" x14ac:dyDescent="0.2">
      <c r="A26" s="19"/>
      <c r="B26" s="245"/>
      <c r="C26" s="56"/>
      <c r="D26" s="2"/>
      <c r="E26" s="2"/>
      <c r="F26" s="304"/>
    </row>
    <row r="27" spans="1:18" x14ac:dyDescent="0.2">
      <c r="A27" s="19"/>
      <c r="B27" s="245"/>
      <c r="C27" s="56"/>
      <c r="D27" s="2"/>
      <c r="E27" s="23"/>
      <c r="F27" s="162"/>
      <c r="L27" s="303"/>
    </row>
    <row r="28" spans="1:18" x14ac:dyDescent="0.2">
      <c r="A28" s="19"/>
      <c r="B28" s="245"/>
      <c r="C28" s="56"/>
      <c r="D28" s="2"/>
      <c r="E28" s="2"/>
      <c r="F28" s="305"/>
      <c r="L28" s="321"/>
    </row>
    <row r="30" spans="1:18" s="2" customFormat="1" x14ac:dyDescent="0.2"/>
    <row r="31" spans="1:18" s="227" customFormat="1" ht="24.75" customHeight="1" x14ac:dyDescent="0.2">
      <c r="B31" s="55" t="s">
        <v>319</v>
      </c>
      <c r="C31" s="55"/>
      <c r="E31" s="230"/>
      <c r="J31" s="55" t="s">
        <v>320</v>
      </c>
      <c r="K31" s="234"/>
      <c r="L31" s="246"/>
      <c r="M31" s="230"/>
      <c r="N31" s="247"/>
      <c r="R31" s="230"/>
    </row>
    <row r="32" spans="1:18" s="227" customFormat="1" ht="12.6" customHeight="1" x14ac:dyDescent="0.2">
      <c r="B32" s="55"/>
      <c r="C32" s="55"/>
      <c r="J32" s="55" t="s">
        <v>322</v>
      </c>
      <c r="K32" s="55"/>
      <c r="L32" s="230"/>
      <c r="M32" s="230"/>
      <c r="N32" s="247"/>
      <c r="R32" s="230"/>
    </row>
    <row r="33" spans="2:14" s="227" customFormat="1" ht="12.6" customHeight="1" x14ac:dyDescent="0.2">
      <c r="B33" s="55"/>
      <c r="C33" s="55"/>
      <c r="J33" s="55"/>
      <c r="K33" s="55"/>
      <c r="L33" s="230"/>
      <c r="M33" s="230"/>
      <c r="N33" s="247"/>
    </row>
    <row r="34" spans="2:14" s="227" customFormat="1" ht="12.6" customHeight="1" x14ac:dyDescent="0.2">
      <c r="B34" s="237"/>
      <c r="C34" s="237"/>
      <c r="J34" s="55"/>
      <c r="K34" s="55"/>
    </row>
    <row r="35" spans="2:14" s="227" customFormat="1" ht="12.6" customHeight="1" x14ac:dyDescent="0.2">
      <c r="B35" s="242"/>
      <c r="C35" s="242"/>
      <c r="G35" s="248"/>
      <c r="J35" s="249"/>
      <c r="K35" s="242"/>
    </row>
    <row r="36" spans="2:14" s="227" customFormat="1" ht="12.6" customHeight="1" x14ac:dyDescent="0.2">
      <c r="K36" s="230"/>
    </row>
    <row r="37" spans="2:14" s="2" customFormat="1" x14ac:dyDescent="0.2">
      <c r="D37" s="47"/>
    </row>
  </sheetData>
  <mergeCells count="13">
    <mergeCell ref="A6:C6"/>
    <mergeCell ref="M9:M10"/>
    <mergeCell ref="N9:N10"/>
    <mergeCell ref="A7:N7"/>
    <mergeCell ref="B9:F9"/>
    <mergeCell ref="G9:K9"/>
    <mergeCell ref="L9:L10"/>
    <mergeCell ref="A9:A10"/>
    <mergeCell ref="A1:C1"/>
    <mergeCell ref="A2:C2"/>
    <mergeCell ref="A3:C3"/>
    <mergeCell ref="A4:C4"/>
    <mergeCell ref="A5:C5"/>
  </mergeCells>
  <phoneticPr fontId="3" type="noConversion"/>
  <printOptions horizontalCentered="1"/>
  <pageMargins left="0.19685039370078741" right="0.19685039370078741" top="0.19685039370078741" bottom="0.19685039370078741" header="0.51181102362204722" footer="0.51181102362204722"/>
  <pageSetup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2"/>
  <sheetViews>
    <sheetView showGridLines="0" zoomScaleNormal="100" workbookViewId="0">
      <selection activeCell="C23" sqref="C23"/>
    </sheetView>
  </sheetViews>
  <sheetFormatPr defaultRowHeight="12.75" x14ac:dyDescent="0.2"/>
  <cols>
    <col min="1" max="1" width="13.140625" style="2" customWidth="1"/>
    <col min="2" max="2" width="36" style="2" customWidth="1"/>
    <col min="3" max="3" width="25.7109375" style="2" customWidth="1"/>
    <col min="4" max="4" width="20.140625" style="2" customWidth="1"/>
    <col min="5" max="16384" width="9.140625" style="2"/>
  </cols>
  <sheetData>
    <row r="1" spans="1:5" x14ac:dyDescent="0.2">
      <c r="A1" s="15" t="s">
        <v>46</v>
      </c>
      <c r="B1" s="16"/>
      <c r="C1" s="209" t="s">
        <v>267</v>
      </c>
      <c r="D1" s="16"/>
      <c r="E1" s="2" t="s">
        <v>154</v>
      </c>
    </row>
    <row r="2" spans="1:5" ht="12.75" customHeight="1" x14ac:dyDescent="0.2">
      <c r="A2" s="15" t="s">
        <v>47</v>
      </c>
      <c r="B2" s="16"/>
      <c r="C2" s="209" t="s">
        <v>211</v>
      </c>
      <c r="D2" s="16"/>
    </row>
    <row r="3" spans="1:5" ht="12.75" customHeight="1" x14ac:dyDescent="0.2">
      <c r="A3" s="15" t="s">
        <v>48</v>
      </c>
      <c r="B3" s="16"/>
      <c r="C3" s="209" t="s">
        <v>268</v>
      </c>
      <c r="D3" s="16"/>
    </row>
    <row r="4" spans="1:5" ht="12.75" customHeight="1" x14ac:dyDescent="0.2">
      <c r="A4" s="15" t="s">
        <v>49</v>
      </c>
      <c r="B4" s="16"/>
      <c r="C4" s="209"/>
      <c r="D4" s="16"/>
    </row>
    <row r="5" spans="1:5" ht="12.75" customHeight="1" x14ac:dyDescent="0.2">
      <c r="A5" s="15" t="s">
        <v>50</v>
      </c>
      <c r="B5" s="16"/>
      <c r="C5" s="209" t="s">
        <v>269</v>
      </c>
      <c r="D5" s="16"/>
    </row>
    <row r="6" spans="1:5" ht="12.75" customHeight="1" x14ac:dyDescent="0.2">
      <c r="A6" s="15" t="s">
        <v>51</v>
      </c>
      <c r="B6" s="16"/>
      <c r="C6" s="209" t="s">
        <v>212</v>
      </c>
      <c r="D6" s="16"/>
    </row>
    <row r="7" spans="1:5" ht="20.25" customHeight="1" x14ac:dyDescent="0.2">
      <c r="A7" s="379" t="s">
        <v>354</v>
      </c>
      <c r="B7" s="380"/>
      <c r="C7" s="380"/>
      <c r="D7" s="380"/>
    </row>
    <row r="8" spans="1:5" x14ac:dyDescent="0.2">
      <c r="A8" s="381"/>
      <c r="B8" s="354"/>
      <c r="C8" s="354"/>
      <c r="D8" s="354"/>
    </row>
    <row r="9" spans="1:5" x14ac:dyDescent="0.2">
      <c r="A9" s="20" t="s">
        <v>0</v>
      </c>
      <c r="B9" s="20" t="s">
        <v>1</v>
      </c>
      <c r="C9" s="377" t="s">
        <v>53</v>
      </c>
      <c r="D9" s="377" t="s">
        <v>54</v>
      </c>
    </row>
    <row r="10" spans="1:5" x14ac:dyDescent="0.2">
      <c r="A10" s="21">
        <v>1</v>
      </c>
      <c r="B10" s="18">
        <v>2</v>
      </c>
      <c r="C10" s="378"/>
      <c r="D10" s="378"/>
    </row>
    <row r="11" spans="1:5" x14ac:dyDescent="0.2">
      <c r="A11" s="21" t="s">
        <v>2</v>
      </c>
      <c r="B11" s="17" t="s">
        <v>286</v>
      </c>
      <c r="C11" s="65">
        <v>5214454.0820000023</v>
      </c>
      <c r="D11" s="32">
        <v>41.231062721454947</v>
      </c>
    </row>
    <row r="12" spans="1:5" x14ac:dyDescent="0.2">
      <c r="A12" s="21" t="s">
        <v>3</v>
      </c>
      <c r="B12" s="17" t="s">
        <v>4</v>
      </c>
      <c r="C12" s="65">
        <v>4669.5305000000008</v>
      </c>
      <c r="D12" s="32">
        <v>3.6922312843802478E-2</v>
      </c>
    </row>
    <row r="13" spans="1:5" x14ac:dyDescent="0.2">
      <c r="A13" s="21" t="s">
        <v>5</v>
      </c>
      <c r="B13" s="17" t="s">
        <v>6</v>
      </c>
      <c r="C13" s="65">
        <v>711964.69440000004</v>
      </c>
      <c r="D13" s="32">
        <v>5.6295559436605069</v>
      </c>
    </row>
    <row r="14" spans="1:5" x14ac:dyDescent="0.2">
      <c r="A14" s="21" t="s">
        <v>7</v>
      </c>
      <c r="B14" s="17" t="s">
        <v>8</v>
      </c>
      <c r="C14" s="66">
        <v>0</v>
      </c>
      <c r="D14" s="32">
        <v>0</v>
      </c>
    </row>
    <row r="15" spans="1:5" x14ac:dyDescent="0.2">
      <c r="A15" s="21" t="s">
        <v>9</v>
      </c>
      <c r="B15" s="17" t="s">
        <v>10</v>
      </c>
      <c r="C15" s="65">
        <v>6715796.5099999998</v>
      </c>
      <c r="D15" s="32">
        <v>53.102285066461562</v>
      </c>
    </row>
    <row r="16" spans="1:5" x14ac:dyDescent="0.2">
      <c r="A16" s="21" t="s">
        <v>11</v>
      </c>
      <c r="B16" s="17" t="s">
        <v>12</v>
      </c>
      <c r="C16" s="66">
        <v>0</v>
      </c>
      <c r="D16" s="32">
        <v>0</v>
      </c>
    </row>
    <row r="17" spans="1:5" x14ac:dyDescent="0.2">
      <c r="A17" s="21" t="s">
        <v>13</v>
      </c>
      <c r="B17" s="17" t="s">
        <v>14</v>
      </c>
      <c r="C17" s="65">
        <v>22</v>
      </c>
      <c r="D17" s="32">
        <v>1.7395557916661093E-4</v>
      </c>
    </row>
    <row r="18" spans="1:5" x14ac:dyDescent="0.2">
      <c r="A18" s="3" t="s">
        <v>15</v>
      </c>
      <c r="B18" s="4" t="s">
        <v>16</v>
      </c>
      <c r="C18" s="57">
        <f>12646906.81</f>
        <v>12646906.810000001</v>
      </c>
      <c r="D18" s="31">
        <v>99.999999999999986</v>
      </c>
    </row>
    <row r="19" spans="1:5" x14ac:dyDescent="0.2">
      <c r="A19" s="5"/>
      <c r="B19" s="11"/>
      <c r="C19" s="11"/>
      <c r="D19" s="19"/>
    </row>
    <row r="20" spans="1:5" x14ac:dyDescent="0.2">
      <c r="A20" s="3" t="s">
        <v>17</v>
      </c>
      <c r="B20" s="4" t="s">
        <v>18</v>
      </c>
      <c r="C20" s="57">
        <f>11474.77+16775.2+1190.33</f>
        <v>29440.300000000003</v>
      </c>
      <c r="D20" s="19"/>
    </row>
    <row r="21" spans="1:5" x14ac:dyDescent="0.2">
      <c r="A21" s="5"/>
      <c r="B21" s="11"/>
      <c r="C21" s="11"/>
      <c r="D21" s="19"/>
    </row>
    <row r="22" spans="1:5" x14ac:dyDescent="0.2">
      <c r="A22" s="3" t="s">
        <v>19</v>
      </c>
      <c r="B22" s="4" t="s">
        <v>20</v>
      </c>
      <c r="C22" s="57">
        <f>+C18-C20</f>
        <v>12617466.51</v>
      </c>
      <c r="D22" s="343"/>
    </row>
    <row r="23" spans="1:5" x14ac:dyDescent="0.2">
      <c r="A23" s="3" t="s">
        <v>21</v>
      </c>
      <c r="B23" s="4" t="s">
        <v>140</v>
      </c>
      <c r="C23" s="58">
        <v>2235737</v>
      </c>
      <c r="D23" s="19"/>
    </row>
    <row r="24" spans="1:5" ht="25.5" x14ac:dyDescent="0.2">
      <c r="A24" s="3" t="s">
        <v>22</v>
      </c>
      <c r="B24" s="4" t="s">
        <v>141</v>
      </c>
      <c r="C24" s="59">
        <v>5.651573528952647</v>
      </c>
      <c r="D24" s="19"/>
    </row>
    <row r="25" spans="1:5" x14ac:dyDescent="0.2">
      <c r="A25" s="28" t="s">
        <v>219</v>
      </c>
      <c r="B25" s="5" t="s">
        <v>166</v>
      </c>
      <c r="C25" s="59">
        <v>1.67</v>
      </c>
      <c r="D25" s="30"/>
    </row>
    <row r="28" spans="1:5" s="219" customFormat="1" ht="15" customHeight="1" x14ac:dyDescent="0.2">
      <c r="A28" s="220" t="s">
        <v>319</v>
      </c>
      <c r="B28" s="220"/>
      <c r="D28" s="220" t="s">
        <v>320</v>
      </c>
      <c r="E28" s="250"/>
    </row>
    <row r="29" spans="1:5" s="219" customFormat="1" ht="15" customHeight="1" x14ac:dyDescent="0.2">
      <c r="A29" s="220"/>
      <c r="B29" s="220"/>
      <c r="D29" s="220" t="s">
        <v>322</v>
      </c>
      <c r="E29" s="220"/>
    </row>
    <row r="30" spans="1:5" s="219" customFormat="1" ht="15" customHeight="1" x14ac:dyDescent="0.2">
      <c r="B30" s="220"/>
      <c r="C30" s="220"/>
      <c r="E30" s="220"/>
    </row>
    <row r="31" spans="1:5" s="219" customFormat="1" ht="15" customHeight="1" x14ac:dyDescent="0.2">
      <c r="A31" s="221"/>
      <c r="D31" s="222"/>
      <c r="E31" s="221"/>
    </row>
    <row r="32" spans="1:5" s="219" customFormat="1" ht="15" customHeight="1" x14ac:dyDescent="0.2">
      <c r="B32" s="2"/>
    </row>
  </sheetData>
  <mergeCells count="4">
    <mergeCell ref="C9:C10"/>
    <mergeCell ref="D9:D10"/>
    <mergeCell ref="A7:D7"/>
    <mergeCell ref="A8:D8"/>
  </mergeCells>
  <phoneticPr fontId="3"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3"/>
  <sheetViews>
    <sheetView zoomScaleNormal="100" workbookViewId="0">
      <selection activeCell="C25" sqref="C25"/>
    </sheetView>
  </sheetViews>
  <sheetFormatPr defaultRowHeight="12.75" x14ac:dyDescent="0.2"/>
  <cols>
    <col min="1" max="1" width="37" style="2" customWidth="1"/>
    <col min="2" max="2" width="16.5703125" style="2" customWidth="1"/>
    <col min="3" max="3" width="16.7109375" style="2" customWidth="1"/>
    <col min="4" max="4" width="11.85546875" style="2" customWidth="1"/>
    <col min="5" max="5" width="11" style="2" customWidth="1"/>
    <col min="6" max="6" width="11.7109375" style="2" customWidth="1"/>
    <col min="7" max="16384" width="9.140625" style="2"/>
  </cols>
  <sheetData>
    <row r="1" spans="1:6" x14ac:dyDescent="0.2">
      <c r="A1" s="15" t="s">
        <v>46</v>
      </c>
      <c r="B1" s="16"/>
      <c r="C1" s="209" t="s">
        <v>267</v>
      </c>
      <c r="D1" s="16"/>
    </row>
    <row r="2" spans="1:6" x14ac:dyDescent="0.2">
      <c r="A2" s="15" t="s">
        <v>47</v>
      </c>
      <c r="B2" s="16"/>
      <c r="C2" s="209" t="s">
        <v>211</v>
      </c>
      <c r="D2" s="16"/>
    </row>
    <row r="3" spans="1:6" x14ac:dyDescent="0.2">
      <c r="A3" s="15" t="s">
        <v>48</v>
      </c>
      <c r="B3" s="16"/>
      <c r="C3" s="209" t="s">
        <v>268</v>
      </c>
      <c r="D3" s="16"/>
    </row>
    <row r="4" spans="1:6" x14ac:dyDescent="0.2">
      <c r="A4" s="15" t="s">
        <v>49</v>
      </c>
      <c r="B4" s="16"/>
      <c r="C4" s="209"/>
      <c r="D4" s="16"/>
    </row>
    <row r="5" spans="1:6" x14ac:dyDescent="0.2">
      <c r="A5" s="15" t="s">
        <v>50</v>
      </c>
      <c r="B5" s="16"/>
      <c r="C5" s="209" t="s">
        <v>269</v>
      </c>
      <c r="D5" s="16"/>
    </row>
    <row r="6" spans="1:6" x14ac:dyDescent="0.2">
      <c r="A6" s="15" t="s">
        <v>51</v>
      </c>
      <c r="B6" s="16"/>
      <c r="C6" s="209" t="s">
        <v>212</v>
      </c>
      <c r="D6" s="16"/>
    </row>
    <row r="7" spans="1:6" x14ac:dyDescent="0.2">
      <c r="A7" s="15"/>
      <c r="B7" s="16"/>
      <c r="C7" s="16"/>
      <c r="D7" s="16"/>
    </row>
    <row r="8" spans="1:6" x14ac:dyDescent="0.2">
      <c r="A8" s="382" t="s">
        <v>165</v>
      </c>
      <c r="B8" s="380"/>
      <c r="C8" s="380"/>
      <c r="D8" s="380"/>
      <c r="E8" s="380"/>
      <c r="F8" s="380"/>
    </row>
    <row r="9" spans="1:6" x14ac:dyDescent="0.2">
      <c r="A9" s="383"/>
      <c r="B9" s="383"/>
      <c r="C9" s="383"/>
      <c r="D9" s="383"/>
      <c r="E9" s="383"/>
      <c r="F9" s="383"/>
    </row>
    <row r="10" spans="1:6" x14ac:dyDescent="0.2">
      <c r="A10" s="23"/>
      <c r="B10" s="23"/>
      <c r="C10" s="23"/>
      <c r="D10" s="23"/>
      <c r="E10" s="23"/>
      <c r="F10" s="23"/>
    </row>
    <row r="11" spans="1:6" x14ac:dyDescent="0.2">
      <c r="A11" s="23"/>
      <c r="B11" s="23"/>
      <c r="C11" s="23"/>
      <c r="D11" s="23"/>
      <c r="E11" s="23"/>
      <c r="F11" s="23"/>
    </row>
    <row r="12" spans="1:6" x14ac:dyDescent="0.2">
      <c r="A12" s="384" t="s">
        <v>52</v>
      </c>
      <c r="B12" s="378" t="s">
        <v>215</v>
      </c>
      <c r="C12" s="378" t="s">
        <v>122</v>
      </c>
      <c r="D12" s="384" t="s">
        <v>123</v>
      </c>
      <c r="E12" s="384"/>
      <c r="F12" s="384"/>
    </row>
    <row r="13" spans="1:6" x14ac:dyDescent="0.2">
      <c r="A13" s="384"/>
      <c r="B13" s="378"/>
      <c r="C13" s="378"/>
      <c r="D13" s="39" t="s">
        <v>355</v>
      </c>
      <c r="E13" s="39" t="s">
        <v>356</v>
      </c>
      <c r="F13" s="39" t="s">
        <v>339</v>
      </c>
    </row>
    <row r="14" spans="1:6" x14ac:dyDescent="0.2">
      <c r="A14" s="11" t="s">
        <v>120</v>
      </c>
      <c r="B14" s="39">
        <v>5.6503514187938926</v>
      </c>
      <c r="C14" s="39">
        <v>5.8431692010285641</v>
      </c>
      <c r="D14" s="39">
        <v>5.8859370265822859</v>
      </c>
      <c r="E14" s="39">
        <v>5.8534336507379887</v>
      </c>
      <c r="F14" s="39">
        <v>5.9356897076892317</v>
      </c>
    </row>
    <row r="15" spans="1:6" x14ac:dyDescent="0.2">
      <c r="A15" s="11" t="s">
        <v>121</v>
      </c>
      <c r="B15" s="39">
        <v>5.9080097032879992</v>
      </c>
      <c r="C15" s="39">
        <v>5.963218209476338</v>
      </c>
      <c r="D15" s="39">
        <v>5.9924712611545985</v>
      </c>
      <c r="E15" s="39">
        <v>5.976279803930427</v>
      </c>
      <c r="F15" s="39">
        <v>5.9820308470987413</v>
      </c>
    </row>
    <row r="16" spans="1:6" x14ac:dyDescent="0.2">
      <c r="A16" s="11" t="s">
        <v>34</v>
      </c>
      <c r="B16" s="72" t="s">
        <v>210</v>
      </c>
      <c r="C16" s="39" t="s">
        <v>210</v>
      </c>
      <c r="D16" s="39" t="s">
        <v>210</v>
      </c>
      <c r="E16" s="39" t="s">
        <v>210</v>
      </c>
      <c r="F16" s="39">
        <v>1.67</v>
      </c>
    </row>
    <row r="17" spans="1:19" x14ac:dyDescent="0.2">
      <c r="A17" s="11" t="s">
        <v>35</v>
      </c>
      <c r="B17" s="72" t="s">
        <v>210</v>
      </c>
      <c r="C17" s="39" t="s">
        <v>210</v>
      </c>
      <c r="D17" s="39" t="s">
        <v>210</v>
      </c>
      <c r="E17" s="39" t="s">
        <v>210</v>
      </c>
      <c r="F17" s="39">
        <v>1.67</v>
      </c>
    </row>
    <row r="18" spans="1:19" x14ac:dyDescent="0.2">
      <c r="A18" s="11" t="s">
        <v>119</v>
      </c>
      <c r="B18" s="72" t="s">
        <v>210</v>
      </c>
      <c r="C18" s="39" t="s">
        <v>210</v>
      </c>
      <c r="D18" s="39" t="s">
        <v>210</v>
      </c>
      <c r="E18" s="39" t="s">
        <v>210</v>
      </c>
      <c r="F18" s="39">
        <v>1.67</v>
      </c>
    </row>
    <row r="19" spans="1:19" x14ac:dyDescent="0.2">
      <c r="B19" s="64"/>
    </row>
    <row r="20" spans="1:19" x14ac:dyDescent="0.2">
      <c r="A20" s="2" t="s">
        <v>319</v>
      </c>
      <c r="E20" s="220" t="s">
        <v>320</v>
      </c>
      <c r="F20" s="250"/>
      <c r="M20" s="251"/>
      <c r="O20" s="251"/>
      <c r="S20" s="252"/>
    </row>
    <row r="21" spans="1:19" x14ac:dyDescent="0.2">
      <c r="E21" s="220" t="s">
        <v>322</v>
      </c>
      <c r="F21" s="220"/>
      <c r="O21" s="251"/>
      <c r="S21" s="253"/>
    </row>
    <row r="22" spans="1:19" x14ac:dyDescent="0.2">
      <c r="O22" s="251"/>
    </row>
    <row r="23" spans="1:19" x14ac:dyDescent="0.2">
      <c r="A23" s="2" t="s">
        <v>324</v>
      </c>
      <c r="C23" s="254"/>
      <c r="D23" s="254"/>
      <c r="E23" s="255"/>
      <c r="O23" s="251"/>
    </row>
  </sheetData>
  <mergeCells count="5">
    <mergeCell ref="A8:F9"/>
    <mergeCell ref="A12:A13"/>
    <mergeCell ref="B12:B13"/>
    <mergeCell ref="C12:C13"/>
    <mergeCell ref="D12:F12"/>
  </mergeCells>
  <phoneticPr fontId="3"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2"/>
  <sheetViews>
    <sheetView zoomScaleNormal="100" workbookViewId="0">
      <selection activeCell="G33" sqref="G33"/>
    </sheetView>
  </sheetViews>
  <sheetFormatPr defaultRowHeight="12.75" x14ac:dyDescent="0.2"/>
  <cols>
    <col min="1" max="1" width="62.7109375" style="257" customWidth="1"/>
    <col min="2" max="2" width="14.5703125" style="257" customWidth="1"/>
    <col min="3" max="3" width="14.7109375" style="257" customWidth="1"/>
    <col min="4" max="16384" width="9.140625" style="257"/>
  </cols>
  <sheetData>
    <row r="1" spans="1:6" x14ac:dyDescent="0.2">
      <c r="A1" s="35" t="s">
        <v>46</v>
      </c>
      <c r="B1" s="256" t="str">
        <f>'Prilog 2'!D1</f>
        <v>ZIF "FORTUNA FOND" d.d.</v>
      </c>
      <c r="C1" s="36"/>
      <c r="D1" s="36"/>
    </row>
    <row r="2" spans="1:6" x14ac:dyDescent="0.2">
      <c r="A2" s="35" t="s">
        <v>47</v>
      </c>
      <c r="B2" s="256" t="str">
        <f>'Prilog 2'!D2</f>
        <v>ZJP-031-03</v>
      </c>
      <c r="C2" s="35"/>
      <c r="D2" s="35"/>
    </row>
    <row r="3" spans="1:6" x14ac:dyDescent="0.2">
      <c r="A3" s="35" t="s">
        <v>48</v>
      </c>
      <c r="B3" s="256" t="str">
        <f>'Prilog 2'!D3</f>
        <v>LILIUM ASSET MANAGEMENT d.o.o. Sarajevo</v>
      </c>
      <c r="C3" s="35"/>
      <c r="D3" s="35"/>
    </row>
    <row r="4" spans="1:6" x14ac:dyDescent="0.2">
      <c r="A4" s="35" t="s">
        <v>49</v>
      </c>
      <c r="B4" s="256"/>
      <c r="C4" s="35"/>
      <c r="D4" s="35"/>
    </row>
    <row r="5" spans="1:6" x14ac:dyDescent="0.2">
      <c r="A5" s="35" t="s">
        <v>50</v>
      </c>
      <c r="B5" s="256" t="str">
        <f>'Prilog 2'!D5</f>
        <v>4201337670008</v>
      </c>
      <c r="C5" s="35"/>
      <c r="D5" s="35"/>
    </row>
    <row r="6" spans="1:6" x14ac:dyDescent="0.2">
      <c r="A6" s="35" t="s">
        <v>51</v>
      </c>
      <c r="B6" s="256" t="str">
        <f>'Prilog 2'!D6</f>
        <v>4263012890007</v>
      </c>
      <c r="C6" s="35"/>
      <c r="D6" s="35"/>
    </row>
    <row r="8" spans="1:6" x14ac:dyDescent="0.2">
      <c r="A8" s="385" t="s">
        <v>357</v>
      </c>
      <c r="B8" s="385"/>
      <c r="C8" s="385"/>
    </row>
    <row r="9" spans="1:6" x14ac:dyDescent="0.2">
      <c r="A9" s="386"/>
      <c r="B9" s="386"/>
      <c r="C9" s="386"/>
    </row>
    <row r="10" spans="1:6" ht="13.5" thickBot="1" x14ac:dyDescent="0.25">
      <c r="A10" s="1"/>
      <c r="B10" s="1"/>
      <c r="C10" s="1"/>
    </row>
    <row r="11" spans="1:6" ht="13.5" customHeight="1" x14ac:dyDescent="0.2">
      <c r="A11" s="387" t="s">
        <v>29</v>
      </c>
      <c r="B11" s="389" t="s">
        <v>30</v>
      </c>
      <c r="C11" s="389" t="s">
        <v>31</v>
      </c>
    </row>
    <row r="12" spans="1:6" ht="13.5" thickBot="1" x14ac:dyDescent="0.25">
      <c r="A12" s="388"/>
      <c r="B12" s="390"/>
      <c r="C12" s="390"/>
    </row>
    <row r="13" spans="1:6" ht="13.5" thickTop="1" x14ac:dyDescent="0.2">
      <c r="A13" s="6" t="s">
        <v>235</v>
      </c>
      <c r="B13" s="165">
        <f>153998.409098953-0.01</f>
        <v>153998.399098953</v>
      </c>
      <c r="C13" s="33">
        <f>B13/B$24*100</f>
        <v>52.740111725322734</v>
      </c>
      <c r="F13" s="352"/>
    </row>
    <row r="14" spans="1:6" x14ac:dyDescent="0.2">
      <c r="A14" s="7" t="s">
        <v>56</v>
      </c>
      <c r="B14" s="165">
        <v>8724.23</v>
      </c>
      <c r="C14" s="33">
        <f t="shared" ref="C14:C23" si="0">B14/B$24*100</f>
        <v>2.9878029097027192</v>
      </c>
      <c r="F14" s="352"/>
    </row>
    <row r="15" spans="1:6" x14ac:dyDescent="0.2">
      <c r="A15" s="10" t="s">
        <v>23</v>
      </c>
      <c r="B15" s="165">
        <v>14712.080000000002</v>
      </c>
      <c r="C15" s="33">
        <f t="shared" si="0"/>
        <v>5.0384727857678193</v>
      </c>
      <c r="F15" s="352"/>
    </row>
    <row r="16" spans="1:6" x14ac:dyDescent="0.2">
      <c r="A16" s="10" t="s">
        <v>24</v>
      </c>
      <c r="B16" s="165">
        <v>0</v>
      </c>
      <c r="C16" s="33">
        <f t="shared" si="0"/>
        <v>0</v>
      </c>
      <c r="F16" s="352"/>
    </row>
    <row r="17" spans="1:6" x14ac:dyDescent="0.2">
      <c r="A17" s="10" t="s">
        <v>25</v>
      </c>
      <c r="B17" s="165">
        <v>0</v>
      </c>
      <c r="C17" s="33">
        <f t="shared" si="0"/>
        <v>0</v>
      </c>
      <c r="F17" s="352"/>
    </row>
    <row r="18" spans="1:6" x14ac:dyDescent="0.2">
      <c r="A18" s="10" t="s">
        <v>55</v>
      </c>
      <c r="B18" s="165">
        <v>11400</v>
      </c>
      <c r="C18" s="33">
        <f t="shared" si="0"/>
        <v>3.9041787264447412</v>
      </c>
      <c r="F18" s="352"/>
    </row>
    <row r="19" spans="1:6" x14ac:dyDescent="0.2">
      <c r="A19" s="10" t="s">
        <v>58</v>
      </c>
      <c r="B19" s="165">
        <v>639.39</v>
      </c>
      <c r="C19" s="33">
        <f t="shared" si="0"/>
        <v>0.21897305578083356</v>
      </c>
      <c r="F19" s="352"/>
    </row>
    <row r="20" spans="1:6" x14ac:dyDescent="0.2">
      <c r="A20" s="10" t="s">
        <v>26</v>
      </c>
      <c r="B20" s="165">
        <v>1883.6999999999998</v>
      </c>
      <c r="C20" s="33">
        <f t="shared" si="0"/>
        <v>0.64511416377227693</v>
      </c>
      <c r="F20" s="352"/>
    </row>
    <row r="21" spans="1:6" x14ac:dyDescent="0.2">
      <c r="A21" s="10" t="s">
        <v>57</v>
      </c>
      <c r="B21" s="165">
        <v>10714.86</v>
      </c>
      <c r="C21" s="33">
        <f t="shared" si="0"/>
        <v>3.6695375849854122</v>
      </c>
      <c r="F21" s="352"/>
    </row>
    <row r="22" spans="1:6" x14ac:dyDescent="0.2">
      <c r="A22" s="10" t="s">
        <v>225</v>
      </c>
      <c r="B22" s="165">
        <v>62936.600000000006</v>
      </c>
      <c r="C22" s="33">
        <f t="shared" si="0"/>
        <v>21.554011827610708</v>
      </c>
      <c r="F22" s="352"/>
    </row>
    <row r="23" spans="1:6" ht="12.75" customHeight="1" x14ac:dyDescent="0.2">
      <c r="A23" s="10" t="s">
        <v>27</v>
      </c>
      <c r="B23" s="165">
        <v>26985.57</v>
      </c>
      <c r="C23" s="33">
        <f t="shared" si="0"/>
        <v>9.2417972206127548</v>
      </c>
      <c r="F23" s="352"/>
    </row>
    <row r="24" spans="1:6" x14ac:dyDescent="0.2">
      <c r="A24" s="7" t="s">
        <v>28</v>
      </c>
      <c r="B24" s="286">
        <f>SUM(B13:B23)</f>
        <v>291994.82909895299</v>
      </c>
      <c r="C24" s="34">
        <f>SUM(C13:C23)</f>
        <v>100</v>
      </c>
    </row>
    <row r="25" spans="1:6" x14ac:dyDescent="0.2">
      <c r="A25" s="7" t="s">
        <v>232</v>
      </c>
      <c r="B25" s="258">
        <f>+'Prilog 3'!L22</f>
        <v>13156020.114167264</v>
      </c>
      <c r="C25" s="8"/>
    </row>
    <row r="26" spans="1:6" ht="13.5" thickBot="1" x14ac:dyDescent="0.25">
      <c r="A26" s="49" t="s">
        <v>220</v>
      </c>
      <c r="B26" s="45">
        <f>B24/B25</f>
        <v>2.2194769129648399E-2</v>
      </c>
      <c r="C26" s="9"/>
    </row>
    <row r="27" spans="1:6" x14ac:dyDescent="0.2">
      <c r="A27" s="50"/>
      <c r="B27" s="259"/>
    </row>
    <row r="28" spans="1:6" s="261" customFormat="1" ht="12" x14ac:dyDescent="0.2">
      <c r="A28" s="260"/>
      <c r="B28" s="260"/>
      <c r="C28" s="260"/>
      <c r="D28" s="260"/>
      <c r="E28" s="260"/>
    </row>
    <row r="29" spans="1:6" s="261" customFormat="1" ht="12" x14ac:dyDescent="0.2">
      <c r="A29" s="262" t="s">
        <v>319</v>
      </c>
      <c r="B29" s="262" t="s">
        <v>320</v>
      </c>
      <c r="C29" s="263"/>
    </row>
    <row r="30" spans="1:6" s="261" customFormat="1" x14ac:dyDescent="0.2">
      <c r="A30" s="257"/>
      <c r="B30" s="262" t="s">
        <v>322</v>
      </c>
      <c r="C30" s="262"/>
    </row>
    <row r="31" spans="1:6" s="261" customFormat="1" ht="12" x14ac:dyDescent="0.2">
      <c r="A31" s="262"/>
      <c r="B31" s="262"/>
      <c r="C31" s="262"/>
    </row>
    <row r="32" spans="1:6" x14ac:dyDescent="0.2">
      <c r="A32" s="257" t="s">
        <v>323</v>
      </c>
      <c r="B32" s="285"/>
      <c r="C32" s="264"/>
    </row>
  </sheetData>
  <mergeCells count="4">
    <mergeCell ref="A8:C9"/>
    <mergeCell ref="A11:A12"/>
    <mergeCell ref="B11:B12"/>
    <mergeCell ref="C11:C12"/>
  </mergeCells>
  <phoneticPr fontId="3" type="noConversion"/>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6"/>
  <sheetViews>
    <sheetView zoomScaleNormal="100" workbookViewId="0">
      <selection activeCell="O17" sqref="O17"/>
    </sheetView>
  </sheetViews>
  <sheetFormatPr defaultRowHeight="12.75" x14ac:dyDescent="0.2"/>
  <cols>
    <col min="1" max="1" width="53.5703125" style="2" bestFit="1" customWidth="1"/>
    <col min="2" max="2" width="11.140625" style="2" customWidth="1"/>
    <col min="3" max="3" width="11.85546875" style="2" customWidth="1"/>
    <col min="4" max="4" width="9.5703125" style="2" customWidth="1"/>
    <col min="5" max="5" width="16.85546875" style="2" customWidth="1"/>
    <col min="6" max="6" width="11.7109375" style="2" customWidth="1"/>
    <col min="7" max="7" width="15" style="2" bestFit="1" customWidth="1"/>
    <col min="8" max="8" width="8.7109375" style="2" customWidth="1"/>
    <col min="9" max="9" width="11.5703125" style="2" customWidth="1"/>
    <col min="10" max="10" width="11.7109375" style="2" customWidth="1"/>
    <col min="11" max="11" width="8.7109375" style="2" customWidth="1"/>
    <col min="12" max="12" width="12.85546875" style="2" customWidth="1"/>
    <col min="13" max="13" width="11" style="2" customWidth="1"/>
    <col min="14" max="14" width="9.28515625" style="2" bestFit="1" customWidth="1"/>
    <col min="15" max="15" width="27.85546875" style="2" bestFit="1" customWidth="1"/>
    <col min="16" max="16" width="11.42578125" style="2" bestFit="1" customWidth="1"/>
    <col min="17" max="16384" width="9.140625" style="2"/>
  </cols>
  <sheetData>
    <row r="1" spans="1:16" x14ac:dyDescent="0.2">
      <c r="A1" s="15" t="s">
        <v>46</v>
      </c>
      <c r="B1" s="15"/>
      <c r="C1" s="16"/>
      <c r="D1" s="209" t="str">
        <f>'Prilog 2'!D1</f>
        <v>ZIF "FORTUNA FOND" d.d.</v>
      </c>
      <c r="E1" s="16"/>
    </row>
    <row r="2" spans="1:16" x14ac:dyDescent="0.2">
      <c r="A2" s="15" t="s">
        <v>47</v>
      </c>
      <c r="B2" s="15"/>
      <c r="C2" s="16"/>
      <c r="D2" s="209" t="str">
        <f>'Prilog 2'!D2</f>
        <v>ZJP-031-03</v>
      </c>
      <c r="E2" s="16"/>
    </row>
    <row r="3" spans="1:16" x14ac:dyDescent="0.2">
      <c r="A3" s="15" t="s">
        <v>48</v>
      </c>
      <c r="B3" s="15"/>
      <c r="C3" s="16"/>
      <c r="D3" s="209" t="str">
        <f>'Prilog 2'!D3</f>
        <v>LILIUM ASSET MANAGEMENT d.o.o. Sarajevo</v>
      </c>
      <c r="E3" s="16"/>
    </row>
    <row r="4" spans="1:16" x14ac:dyDescent="0.2">
      <c r="A4" s="15" t="s">
        <v>49</v>
      </c>
      <c r="B4" s="15"/>
      <c r="C4" s="16"/>
      <c r="D4" s="209"/>
      <c r="E4" s="16"/>
    </row>
    <row r="5" spans="1:16" x14ac:dyDescent="0.2">
      <c r="A5" s="15" t="s">
        <v>50</v>
      </c>
      <c r="B5" s="15"/>
      <c r="C5" s="16"/>
      <c r="D5" s="209" t="str">
        <f>'Prilog 2'!D5</f>
        <v>4201337670008</v>
      </c>
      <c r="E5" s="16"/>
    </row>
    <row r="6" spans="1:16" x14ac:dyDescent="0.2">
      <c r="A6" s="15" t="s">
        <v>51</v>
      </c>
      <c r="B6" s="15"/>
      <c r="C6" s="16"/>
      <c r="D6" s="209" t="str">
        <f>'Prilog 2'!D6</f>
        <v>4263012890007</v>
      </c>
      <c r="E6" s="16"/>
    </row>
    <row r="8" spans="1:16" x14ac:dyDescent="0.2">
      <c r="A8" s="394" t="s">
        <v>359</v>
      </c>
      <c r="B8" s="354"/>
      <c r="C8" s="354"/>
      <c r="D8" s="354"/>
      <c r="E8" s="354"/>
      <c r="F8" s="354"/>
      <c r="G8" s="354"/>
      <c r="H8" s="354"/>
      <c r="I8" s="354"/>
      <c r="J8" s="354"/>
      <c r="K8" s="354"/>
      <c r="L8" s="354"/>
      <c r="M8" s="354"/>
      <c r="N8" s="354"/>
      <c r="O8" s="354"/>
      <c r="P8" s="354"/>
    </row>
    <row r="9" spans="1:16" x14ac:dyDescent="0.2">
      <c r="A9" s="354"/>
      <c r="B9" s="354"/>
      <c r="C9" s="354"/>
      <c r="D9" s="354"/>
      <c r="E9" s="354"/>
      <c r="F9" s="354"/>
      <c r="G9" s="354"/>
      <c r="H9" s="354"/>
      <c r="I9" s="354"/>
      <c r="J9" s="354"/>
      <c r="K9" s="354"/>
      <c r="L9" s="354"/>
      <c r="M9" s="354"/>
      <c r="N9" s="354"/>
      <c r="O9" s="354"/>
      <c r="P9" s="354"/>
    </row>
    <row r="11" spans="1:16" x14ac:dyDescent="0.2">
      <c r="A11" s="393" t="s">
        <v>78</v>
      </c>
      <c r="B11" s="393" t="s">
        <v>139</v>
      </c>
      <c r="C11" s="401" t="s">
        <v>127</v>
      </c>
      <c r="D11" s="402"/>
      <c r="E11" s="402"/>
      <c r="F11" s="402"/>
      <c r="G11" s="392" t="s">
        <v>128</v>
      </c>
      <c r="H11" s="392"/>
      <c r="I11" s="392"/>
      <c r="J11" s="392"/>
      <c r="K11" s="392"/>
      <c r="L11" s="392"/>
      <c r="M11" s="395" t="s">
        <v>129</v>
      </c>
      <c r="N11" s="396"/>
      <c r="O11" s="396"/>
      <c r="P11" s="397"/>
    </row>
    <row r="12" spans="1:16" x14ac:dyDescent="0.2">
      <c r="A12" s="393"/>
      <c r="B12" s="393"/>
      <c r="C12" s="402"/>
      <c r="D12" s="402"/>
      <c r="E12" s="402"/>
      <c r="F12" s="402"/>
      <c r="G12" s="377" t="s">
        <v>137</v>
      </c>
      <c r="H12" s="377"/>
      <c r="I12" s="377"/>
      <c r="J12" s="403" t="s">
        <v>138</v>
      </c>
      <c r="K12" s="404"/>
      <c r="L12" s="405"/>
      <c r="M12" s="398"/>
      <c r="N12" s="399"/>
      <c r="O12" s="399"/>
      <c r="P12" s="400"/>
    </row>
    <row r="13" spans="1:16" x14ac:dyDescent="0.2">
      <c r="A13" s="393"/>
      <c r="B13" s="393"/>
      <c r="C13" s="391" t="s">
        <v>130</v>
      </c>
      <c r="D13" s="391" t="s">
        <v>131</v>
      </c>
      <c r="E13" s="391" t="s">
        <v>132</v>
      </c>
      <c r="F13" s="391" t="s">
        <v>133</v>
      </c>
      <c r="G13" s="377" t="s">
        <v>135</v>
      </c>
      <c r="H13" s="377" t="s">
        <v>136</v>
      </c>
      <c r="I13" s="377" t="s">
        <v>134</v>
      </c>
      <c r="J13" s="377" t="s">
        <v>135</v>
      </c>
      <c r="K13" s="377" t="s">
        <v>136</v>
      </c>
      <c r="L13" s="377" t="s">
        <v>134</v>
      </c>
      <c r="M13" s="391" t="s">
        <v>130</v>
      </c>
      <c r="N13" s="391" t="s">
        <v>131</v>
      </c>
      <c r="O13" s="391" t="s">
        <v>132</v>
      </c>
      <c r="P13" s="391" t="s">
        <v>133</v>
      </c>
    </row>
    <row r="14" spans="1:16" x14ac:dyDescent="0.2">
      <c r="A14" s="393"/>
      <c r="B14" s="393"/>
      <c r="C14" s="377"/>
      <c r="D14" s="377"/>
      <c r="E14" s="377"/>
      <c r="F14" s="377"/>
      <c r="G14" s="377"/>
      <c r="H14" s="377"/>
      <c r="I14" s="377"/>
      <c r="J14" s="377"/>
      <c r="K14" s="377"/>
      <c r="L14" s="377"/>
      <c r="M14" s="377"/>
      <c r="N14" s="377"/>
      <c r="O14" s="377"/>
      <c r="P14" s="377"/>
    </row>
    <row r="15" spans="1:16" s="30" customFormat="1" x14ac:dyDescent="0.2">
      <c r="A15" s="322" t="s">
        <v>333</v>
      </c>
      <c r="B15" s="322" t="s">
        <v>334</v>
      </c>
      <c r="C15" s="32">
        <v>2.6771870852223784E-2</v>
      </c>
      <c r="D15" s="32">
        <v>0.2</v>
      </c>
      <c r="E15" s="32">
        <v>87809.600000000006</v>
      </c>
      <c r="F15" s="211">
        <v>6.7151564195023598E-3</v>
      </c>
      <c r="G15" s="18" t="s">
        <v>210</v>
      </c>
      <c r="H15" s="18" t="s">
        <v>210</v>
      </c>
      <c r="I15" s="18" t="s">
        <v>210</v>
      </c>
      <c r="J15" s="212">
        <v>439048</v>
      </c>
      <c r="K15" s="18">
        <v>0.41</v>
      </c>
      <c r="L15" s="323">
        <v>180009.68</v>
      </c>
      <c r="M15" s="212" t="s">
        <v>210</v>
      </c>
      <c r="N15" s="212" t="s">
        <v>210</v>
      </c>
      <c r="O15" s="212" t="s">
        <v>210</v>
      </c>
      <c r="P15" s="212" t="s">
        <v>210</v>
      </c>
    </row>
    <row r="16" spans="1:16" x14ac:dyDescent="0.2">
      <c r="A16" s="17" t="s">
        <v>341</v>
      </c>
      <c r="B16" s="17" t="s">
        <v>342</v>
      </c>
      <c r="C16" s="210">
        <v>4.0582632545840873</v>
      </c>
      <c r="D16" s="210">
        <v>0.01</v>
      </c>
      <c r="E16" s="210">
        <v>914.11</v>
      </c>
      <c r="F16" s="211">
        <v>6.8771344768549995E-5</v>
      </c>
      <c r="G16" s="212" t="s">
        <v>210</v>
      </c>
      <c r="H16" s="212" t="s">
        <v>210</v>
      </c>
      <c r="I16" s="212" t="s">
        <v>210</v>
      </c>
      <c r="J16" s="212">
        <v>91411</v>
      </c>
      <c r="K16" s="324">
        <v>1E-3</v>
      </c>
      <c r="L16" s="323">
        <v>91.411000000000001</v>
      </c>
      <c r="M16" s="212" t="s">
        <v>210</v>
      </c>
      <c r="N16" s="212" t="s">
        <v>210</v>
      </c>
      <c r="O16" s="212" t="s">
        <v>210</v>
      </c>
      <c r="P16" s="212" t="s">
        <v>210</v>
      </c>
    </row>
    <row r="17" spans="1:16" x14ac:dyDescent="0.2">
      <c r="A17" s="17" t="s">
        <v>361</v>
      </c>
      <c r="B17" s="17" t="s">
        <v>213</v>
      </c>
      <c r="C17" s="210">
        <v>0.10959879174384074</v>
      </c>
      <c r="D17" s="210">
        <v>0.45</v>
      </c>
      <c r="E17" s="210">
        <v>8525.7000000000007</v>
      </c>
      <c r="F17" s="211">
        <v>6.4816612939221302E-4</v>
      </c>
      <c r="G17" s="212">
        <v>7125</v>
      </c>
      <c r="H17" s="212" t="s">
        <v>210</v>
      </c>
      <c r="I17" s="212" t="s">
        <v>210</v>
      </c>
      <c r="J17" s="212" t="s">
        <v>210</v>
      </c>
      <c r="K17" s="212" t="s">
        <v>210</v>
      </c>
      <c r="L17" s="212" t="s">
        <v>210</v>
      </c>
      <c r="M17" s="351">
        <v>0.10959879174384074</v>
      </c>
      <c r="N17" s="351">
        <v>0.41199999999999998</v>
      </c>
      <c r="O17" s="323">
        <v>10741.251999999999</v>
      </c>
      <c r="P17" s="351">
        <v>8.5008980778265299E-4</v>
      </c>
    </row>
    <row r="18" spans="1:16" x14ac:dyDescent="0.2">
      <c r="A18" s="71"/>
      <c r="B18" s="68"/>
      <c r="C18" s="213"/>
      <c r="D18" s="213"/>
      <c r="E18" s="213"/>
      <c r="F18" s="213"/>
      <c r="G18" s="214"/>
      <c r="H18" s="215"/>
      <c r="I18" s="215"/>
      <c r="J18" s="63"/>
      <c r="K18" s="215"/>
      <c r="L18" s="215"/>
      <c r="M18" s="215"/>
      <c r="N18" s="215"/>
      <c r="O18" s="215"/>
      <c r="P18" s="216"/>
    </row>
    <row r="19" spans="1:16" x14ac:dyDescent="0.2">
      <c r="A19" s="71"/>
      <c r="B19" s="68"/>
      <c r="C19" s="213"/>
      <c r="D19" s="213"/>
      <c r="E19" s="213"/>
      <c r="F19" s="213"/>
      <c r="G19" s="214"/>
      <c r="H19" s="215"/>
      <c r="I19" s="215"/>
      <c r="J19" s="63"/>
      <c r="K19" s="215"/>
      <c r="L19" s="215"/>
      <c r="M19" s="215"/>
      <c r="N19" s="215"/>
      <c r="O19" s="215"/>
      <c r="P19" s="216"/>
    </row>
    <row r="20" spans="1:16" x14ac:dyDescent="0.2">
      <c r="A20" s="11"/>
      <c r="B20" s="11"/>
      <c r="C20" s="213"/>
      <c r="D20" s="11"/>
      <c r="E20" s="215"/>
      <c r="F20" s="5" t="s">
        <v>231</v>
      </c>
      <c r="G20" s="170"/>
      <c r="H20" s="170"/>
      <c r="I20" s="171">
        <f>SUM(I15:I19)</f>
        <v>0</v>
      </c>
      <c r="J20" s="172"/>
      <c r="K20" s="170"/>
      <c r="L20" s="171">
        <f>SUM(L15:L19)</f>
        <v>180101.09099999999</v>
      </c>
      <c r="M20" s="217"/>
      <c r="N20" s="42"/>
      <c r="O20" s="42"/>
      <c r="P20" s="218"/>
    </row>
    <row r="21" spans="1:16" x14ac:dyDescent="0.2">
      <c r="A21" s="2" t="s">
        <v>362</v>
      </c>
      <c r="B21" s="56"/>
      <c r="C21" s="56"/>
      <c r="D21" s="56"/>
      <c r="E21" s="56"/>
      <c r="G21" s="56"/>
      <c r="H21" s="56"/>
      <c r="I21" s="56"/>
      <c r="J21" s="56"/>
      <c r="K21" s="56"/>
    </row>
    <row r="22" spans="1:16" ht="15.75" customHeight="1" x14ac:dyDescent="0.2">
      <c r="I22" s="47"/>
    </row>
    <row r="23" spans="1:16" s="219" customFormat="1" ht="21" customHeight="1" x14ac:dyDescent="0.2">
      <c r="A23" s="2"/>
      <c r="N23" s="220" t="s">
        <v>322</v>
      </c>
      <c r="O23" s="220"/>
    </row>
    <row r="24" spans="1:16" s="219" customFormat="1" ht="12" x14ac:dyDescent="0.2">
      <c r="A24" s="220"/>
      <c r="N24" s="220"/>
      <c r="O24" s="220"/>
    </row>
    <row r="25" spans="1:16" s="219" customFormat="1" ht="12" x14ac:dyDescent="0.2">
      <c r="A25" s="221"/>
      <c r="N25" s="222"/>
      <c r="O25" s="221"/>
      <c r="P25" s="223"/>
    </row>
    <row r="26" spans="1:16" s="219" customFormat="1" ht="12" x14ac:dyDescent="0.2"/>
  </sheetData>
  <mergeCells count="22">
    <mergeCell ref="C13:C14"/>
    <mergeCell ref="A11:A14"/>
    <mergeCell ref="P13:P14"/>
    <mergeCell ref="M13:M14"/>
    <mergeCell ref="A8:P9"/>
    <mergeCell ref="M11:P12"/>
    <mergeCell ref="C11:F12"/>
    <mergeCell ref="F13:F14"/>
    <mergeCell ref="J12:L12"/>
    <mergeCell ref="B11:B14"/>
    <mergeCell ref="G11:L11"/>
    <mergeCell ref="N13:N14"/>
    <mergeCell ref="D13:D14"/>
    <mergeCell ref="G13:G14"/>
    <mergeCell ref="L13:L14"/>
    <mergeCell ref="G12:I12"/>
    <mergeCell ref="O13:O14"/>
    <mergeCell ref="H13:H14"/>
    <mergeCell ref="I13:I14"/>
    <mergeCell ref="K13:K14"/>
    <mergeCell ref="E13:E14"/>
    <mergeCell ref="J13:J14"/>
  </mergeCells>
  <phoneticPr fontId="3" type="noConversion"/>
  <pageMargins left="0.19685039370078741" right="0.19685039370078741" top="0.39370078740157483" bottom="0.39370078740157483" header="0.51181102362204722" footer="0.51181102362204722"/>
  <pageSetup scale="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5"/>
  <sheetViews>
    <sheetView zoomScaleNormal="100" workbookViewId="0">
      <selection activeCell="A22" sqref="A22"/>
    </sheetView>
  </sheetViews>
  <sheetFormatPr defaultRowHeight="12.75" x14ac:dyDescent="0.2"/>
  <cols>
    <col min="1" max="1" width="41.85546875" style="2" customWidth="1"/>
    <col min="2" max="2" width="18.140625" style="2" customWidth="1"/>
    <col min="3" max="3" width="41.140625" style="2" customWidth="1"/>
    <col min="4" max="4" width="12" style="2" bestFit="1" customWidth="1"/>
    <col min="5" max="5" width="17" style="2" bestFit="1" customWidth="1"/>
    <col min="6" max="6" width="9.140625" style="2"/>
    <col min="7" max="7" width="12.42578125" style="2" customWidth="1"/>
    <col min="8" max="16384" width="9.140625" style="2"/>
  </cols>
  <sheetData>
    <row r="1" spans="1:7" x14ac:dyDescent="0.2">
      <c r="A1" s="406" t="s">
        <v>46</v>
      </c>
      <c r="B1" s="406"/>
      <c r="C1" s="209" t="str">
        <f>'Prilog 2'!D1</f>
        <v>ZIF "FORTUNA FOND" d.d.</v>
      </c>
      <c r="D1" s="16"/>
    </row>
    <row r="2" spans="1:7" x14ac:dyDescent="0.2">
      <c r="A2" s="406" t="s">
        <v>47</v>
      </c>
      <c r="B2" s="406"/>
      <c r="C2" s="209" t="str">
        <f>'Prilog 2'!D2</f>
        <v>ZJP-031-03</v>
      </c>
      <c r="D2" s="16"/>
    </row>
    <row r="3" spans="1:7" x14ac:dyDescent="0.2">
      <c r="A3" s="406" t="s">
        <v>48</v>
      </c>
      <c r="B3" s="406"/>
      <c r="C3" s="209" t="str">
        <f>'Prilog 2'!D3</f>
        <v>LILIUM ASSET MANAGEMENT d.o.o. Sarajevo</v>
      </c>
      <c r="D3" s="16"/>
    </row>
    <row r="4" spans="1:7" x14ac:dyDescent="0.2">
      <c r="A4" s="406" t="s">
        <v>49</v>
      </c>
      <c r="B4" s="406"/>
      <c r="C4" s="209"/>
      <c r="D4" s="16"/>
      <c r="E4" s="2" t="s">
        <v>163</v>
      </c>
    </row>
    <row r="5" spans="1:7" x14ac:dyDescent="0.2">
      <c r="A5" s="406" t="s">
        <v>50</v>
      </c>
      <c r="B5" s="406"/>
      <c r="C5" s="209" t="str">
        <f>'Prilog 2'!D5</f>
        <v>4201337670008</v>
      </c>
      <c r="D5" s="16"/>
    </row>
    <row r="6" spans="1:7" x14ac:dyDescent="0.2">
      <c r="A6" s="406" t="s">
        <v>51</v>
      </c>
      <c r="B6" s="406"/>
      <c r="C6" s="209" t="str">
        <f>'Prilog 2'!D6</f>
        <v>4263012890007</v>
      </c>
      <c r="D6" s="16"/>
    </row>
    <row r="8" spans="1:7" x14ac:dyDescent="0.2">
      <c r="A8" s="382" t="s">
        <v>155</v>
      </c>
      <c r="B8" s="380"/>
      <c r="C8" s="380"/>
      <c r="D8" s="380"/>
      <c r="E8" s="380"/>
    </row>
    <row r="9" spans="1:7" x14ac:dyDescent="0.2">
      <c r="A9" s="380"/>
      <c r="B9" s="380"/>
      <c r="C9" s="380"/>
      <c r="D9" s="380"/>
      <c r="E9" s="380"/>
    </row>
    <row r="13" spans="1:7" ht="25.5" x14ac:dyDescent="0.2">
      <c r="A13" s="22" t="s">
        <v>156</v>
      </c>
      <c r="B13" s="22" t="s">
        <v>157</v>
      </c>
      <c r="C13" s="18" t="s">
        <v>158</v>
      </c>
      <c r="D13" s="22" t="s">
        <v>160</v>
      </c>
      <c r="E13" s="18" t="s">
        <v>161</v>
      </c>
    </row>
    <row r="14" spans="1:7" s="55" customFormat="1" ht="11.25" x14ac:dyDescent="0.2">
      <c r="A14" s="53">
        <v>1</v>
      </c>
      <c r="B14" s="53">
        <v>2</v>
      </c>
      <c r="C14" s="54">
        <v>3</v>
      </c>
      <c r="D14" s="53">
        <v>4</v>
      </c>
      <c r="E14" s="54" t="s">
        <v>162</v>
      </c>
    </row>
    <row r="15" spans="1:7" x14ac:dyDescent="0.2">
      <c r="A15" s="123" t="s">
        <v>335</v>
      </c>
      <c r="B15" s="346">
        <v>180009.68</v>
      </c>
      <c r="C15" s="345">
        <f>+B15/B$18</f>
        <v>0.99949244616180588</v>
      </c>
      <c r="D15" s="72">
        <v>639.02</v>
      </c>
      <c r="E15" s="208">
        <v>0.35500010610782179</v>
      </c>
      <c r="G15" s="193"/>
    </row>
    <row r="16" spans="1:7" x14ac:dyDescent="0.2">
      <c r="A16" s="123" t="s">
        <v>343</v>
      </c>
      <c r="B16" s="72">
        <v>91.411000000000001</v>
      </c>
      <c r="C16" s="344">
        <f>+B16/B$18</f>
        <v>5.0755383819412847E-4</v>
      </c>
      <c r="D16" s="72">
        <v>0.35193235</v>
      </c>
      <c r="E16" s="208">
        <v>0.38500000000000001</v>
      </c>
      <c r="G16" s="193"/>
    </row>
    <row r="17" spans="1:7" x14ac:dyDescent="0.2">
      <c r="A17" s="123"/>
      <c r="B17" s="72"/>
      <c r="D17" s="72"/>
      <c r="E17" s="208"/>
      <c r="G17" s="193"/>
    </row>
    <row r="18" spans="1:7" x14ac:dyDescent="0.2">
      <c r="A18" s="194" t="s">
        <v>159</v>
      </c>
      <c r="B18" s="195">
        <f>SUM(B15:B17)</f>
        <v>180101.09099999999</v>
      </c>
      <c r="C18" s="195">
        <f>SUM(C15:C17)</f>
        <v>1</v>
      </c>
      <c r="D18" s="195">
        <f>SUM(D15:D17)</f>
        <v>639.37193234999995</v>
      </c>
      <c r="E18" s="196"/>
      <c r="G18" s="193"/>
    </row>
    <row r="19" spans="1:7" x14ac:dyDescent="0.2">
      <c r="A19" s="19"/>
      <c r="B19" s="19"/>
      <c r="C19" s="19"/>
      <c r="D19" s="19"/>
    </row>
    <row r="20" spans="1:7" s="220" customFormat="1" ht="17.25" customHeight="1" x14ac:dyDescent="0.2"/>
    <row r="21" spans="1:7" s="220" customFormat="1" ht="17.25" customHeight="1" x14ac:dyDescent="0.2">
      <c r="A21" s="220" t="s">
        <v>319</v>
      </c>
      <c r="C21" s="219"/>
      <c r="D21" s="220" t="s">
        <v>320</v>
      </c>
      <c r="E21" s="219"/>
    </row>
    <row r="22" spans="1:7" s="220" customFormat="1" ht="17.25" customHeight="1" x14ac:dyDescent="0.2">
      <c r="A22" s="2"/>
      <c r="C22" s="219"/>
      <c r="D22" s="220" t="s">
        <v>322</v>
      </c>
      <c r="E22" s="219"/>
    </row>
    <row r="23" spans="1:7" s="220" customFormat="1" ht="17.25" customHeight="1" x14ac:dyDescent="0.2">
      <c r="C23" s="219"/>
      <c r="E23" s="219"/>
    </row>
    <row r="24" spans="1:7" s="220" customFormat="1" ht="17.25" customHeight="1" x14ac:dyDescent="0.2">
      <c r="A24" s="221"/>
      <c r="C24" s="219"/>
      <c r="D24" s="222"/>
      <c r="E24" s="223"/>
    </row>
    <row r="25" spans="1:7" s="220" customFormat="1" ht="17.25" customHeight="1" x14ac:dyDescent="0.2">
      <c r="B25" s="250"/>
      <c r="C25" s="250"/>
    </row>
  </sheetData>
  <mergeCells count="7">
    <mergeCell ref="A8:E9"/>
    <mergeCell ref="A1:B1"/>
    <mergeCell ref="A2:B2"/>
    <mergeCell ref="A3:B3"/>
    <mergeCell ref="A4:B4"/>
    <mergeCell ref="A5:B5"/>
    <mergeCell ref="A6:B6"/>
  </mergeCells>
  <phoneticPr fontId="3" type="noConversion"/>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0"/>
  <sheetViews>
    <sheetView zoomScaleNormal="100" workbookViewId="0">
      <selection activeCell="H13" sqref="H13"/>
    </sheetView>
  </sheetViews>
  <sheetFormatPr defaultRowHeight="12.75" x14ac:dyDescent="0.2"/>
  <cols>
    <col min="1" max="1" width="9.140625" style="2"/>
    <col min="2" max="2" width="59.85546875" style="2" customWidth="1"/>
    <col min="3" max="3" width="16.85546875" style="2" customWidth="1"/>
    <col min="4" max="4" width="20.5703125" style="2" customWidth="1"/>
    <col min="5" max="5" width="13.28515625" style="2" bestFit="1" customWidth="1"/>
    <col min="6" max="16384" width="9.140625" style="2"/>
  </cols>
  <sheetData>
    <row r="1" spans="1:4" ht="12.75" customHeight="1" x14ac:dyDescent="0.2">
      <c r="A1" s="406" t="s">
        <v>46</v>
      </c>
      <c r="B1" s="406"/>
      <c r="C1" s="209" t="str">
        <f>'Prilog 2'!D1</f>
        <v>ZIF "FORTUNA FOND" d.d.</v>
      </c>
      <c r="D1" s="16"/>
    </row>
    <row r="2" spans="1:4" ht="12.75" customHeight="1" x14ac:dyDescent="0.2">
      <c r="A2" s="406" t="s">
        <v>47</v>
      </c>
      <c r="B2" s="406"/>
      <c r="C2" s="209" t="str">
        <f>'Prilog 2'!D2</f>
        <v>ZJP-031-03</v>
      </c>
      <c r="D2" s="16"/>
    </row>
    <row r="3" spans="1:4" ht="12.75" customHeight="1" x14ac:dyDescent="0.2">
      <c r="A3" s="406" t="s">
        <v>48</v>
      </c>
      <c r="B3" s="406"/>
      <c r="C3" s="209" t="str">
        <f>'Prilog 2'!D3</f>
        <v>LILIUM ASSET MANAGEMENT d.o.o. Sarajevo</v>
      </c>
      <c r="D3" s="16"/>
    </row>
    <row r="4" spans="1:4" ht="12.75" customHeight="1" x14ac:dyDescent="0.2">
      <c r="A4" s="406" t="s">
        <v>49</v>
      </c>
      <c r="B4" s="406"/>
      <c r="C4" s="209"/>
      <c r="D4" s="16"/>
    </row>
    <row r="5" spans="1:4" ht="12.75" customHeight="1" x14ac:dyDescent="0.2">
      <c r="A5" s="406" t="s">
        <v>50</v>
      </c>
      <c r="B5" s="406"/>
      <c r="C5" s="209" t="str">
        <f>'Prilog 2'!D5</f>
        <v>4201337670008</v>
      </c>
      <c r="D5" s="16"/>
    </row>
    <row r="6" spans="1:4" ht="12.75" customHeight="1" x14ac:dyDescent="0.2">
      <c r="A6" s="406" t="s">
        <v>51</v>
      </c>
      <c r="B6" s="406"/>
      <c r="C6" s="209" t="str">
        <f>'Prilog 2'!D6</f>
        <v>4263012890007</v>
      </c>
      <c r="D6" s="16"/>
    </row>
    <row r="7" spans="1:4" x14ac:dyDescent="0.2">
      <c r="D7" s="2" t="s">
        <v>164</v>
      </c>
    </row>
    <row r="8" spans="1:4" ht="12.75" customHeight="1" x14ac:dyDescent="0.2">
      <c r="A8" s="379" t="s">
        <v>358</v>
      </c>
      <c r="B8" s="380"/>
      <c r="C8" s="380"/>
      <c r="D8" s="380"/>
    </row>
    <row r="9" spans="1:4" ht="33.75" customHeight="1" x14ac:dyDescent="0.2">
      <c r="A9" s="407"/>
      <c r="B9" s="407"/>
      <c r="C9" s="407"/>
      <c r="D9" s="407"/>
    </row>
    <row r="10" spans="1:4" s="30" customFormat="1" ht="33.75" customHeight="1" x14ac:dyDescent="0.2">
      <c r="A10" s="29"/>
      <c r="B10" s="29"/>
      <c r="C10" s="29"/>
      <c r="D10" s="29"/>
    </row>
    <row r="11" spans="1:4" x14ac:dyDescent="0.2">
      <c r="A11" s="20" t="s">
        <v>150</v>
      </c>
      <c r="B11" s="20" t="s">
        <v>149</v>
      </c>
      <c r="C11" s="28" t="s">
        <v>32</v>
      </c>
      <c r="D11" s="28" t="s">
        <v>33</v>
      </c>
    </row>
    <row r="12" spans="1:4" x14ac:dyDescent="0.2">
      <c r="A12" s="22">
        <v>1</v>
      </c>
      <c r="B12" s="22">
        <v>2</v>
      </c>
      <c r="C12" s="22">
        <v>3</v>
      </c>
      <c r="D12" s="22">
        <v>4</v>
      </c>
    </row>
    <row r="13" spans="1:4" x14ac:dyDescent="0.2">
      <c r="A13" s="28" t="s">
        <v>15</v>
      </c>
      <c r="B13" s="5" t="s">
        <v>143</v>
      </c>
      <c r="C13" s="48"/>
      <c r="D13" s="11"/>
    </row>
    <row r="14" spans="1:4" x14ac:dyDescent="0.2">
      <c r="A14" s="22" t="s">
        <v>2</v>
      </c>
      <c r="B14" s="11" t="s">
        <v>36</v>
      </c>
      <c r="C14" s="73">
        <v>12881452.4373</v>
      </c>
      <c r="D14" s="41">
        <v>13903337.2425</v>
      </c>
    </row>
    <row r="15" spans="1:4" x14ac:dyDescent="0.2">
      <c r="A15" s="22" t="s">
        <v>3</v>
      </c>
      <c r="B15" s="11" t="s">
        <v>144</v>
      </c>
      <c r="C15" s="74">
        <v>2235737</v>
      </c>
      <c r="D15" s="44">
        <v>2235737</v>
      </c>
    </row>
    <row r="16" spans="1:4" x14ac:dyDescent="0.2">
      <c r="A16" s="22">
        <v>3</v>
      </c>
      <c r="B16" s="11" t="s">
        <v>145</v>
      </c>
      <c r="C16" s="197">
        <v>5.7616134801633647</v>
      </c>
      <c r="D16" s="43">
        <v>6.2186819122732233</v>
      </c>
    </row>
    <row r="17" spans="1:14" x14ac:dyDescent="0.2">
      <c r="A17" s="28" t="s">
        <v>17</v>
      </c>
      <c r="B17" s="198" t="s">
        <v>146</v>
      </c>
      <c r="C17" s="51"/>
      <c r="D17" s="42"/>
    </row>
    <row r="18" spans="1:14" x14ac:dyDescent="0.2">
      <c r="A18" s="22" t="s">
        <v>2</v>
      </c>
      <c r="B18" s="11" t="s">
        <v>37</v>
      </c>
      <c r="C18" s="41">
        <f>+' Prilog 3a'!C22</f>
        <v>12617466.51</v>
      </c>
      <c r="D18" s="41">
        <v>13076566.1108</v>
      </c>
    </row>
    <row r="19" spans="1:14" x14ac:dyDescent="0.2">
      <c r="A19" s="22" t="s">
        <v>3</v>
      </c>
      <c r="B19" s="11" t="s">
        <v>147</v>
      </c>
      <c r="C19" s="44">
        <v>2235737</v>
      </c>
      <c r="D19" s="44">
        <v>2235737</v>
      </c>
    </row>
    <row r="20" spans="1:14" x14ac:dyDescent="0.2">
      <c r="A20" s="22" t="s">
        <v>5</v>
      </c>
      <c r="B20" s="11" t="s">
        <v>148</v>
      </c>
      <c r="C20" s="199">
        <f>C18/C19</f>
        <v>5.643537907186758</v>
      </c>
      <c r="D20" s="43">
        <v>5.8488838851796965</v>
      </c>
    </row>
    <row r="21" spans="1:14" x14ac:dyDescent="0.2">
      <c r="A21" s="28" t="s">
        <v>38</v>
      </c>
      <c r="B21" s="198" t="s">
        <v>39</v>
      </c>
      <c r="C21" s="51"/>
      <c r="D21" s="42"/>
    </row>
    <row r="22" spans="1:14" x14ac:dyDescent="0.2">
      <c r="A22" s="22" t="s">
        <v>2</v>
      </c>
      <c r="B22" s="11" t="s">
        <v>40</v>
      </c>
      <c r="C22" s="60">
        <f>'Prilog 4'!B24/'Prilog 4'!B25</f>
        <v>2.2194769129648399E-2</v>
      </c>
      <c r="D22" s="60">
        <v>2.9979807124363756E-2</v>
      </c>
      <c r="E22" s="46"/>
    </row>
    <row r="23" spans="1:14" x14ac:dyDescent="0.2">
      <c r="A23" s="22" t="s">
        <v>3</v>
      </c>
      <c r="B23" s="11" t="s">
        <v>43</v>
      </c>
      <c r="C23" s="60">
        <f>(2.1+92197.98)/'Prilog 3'!L22</f>
        <v>7.0082045481758516E-3</v>
      </c>
      <c r="D23" s="61">
        <v>2.7619482964222358E-6</v>
      </c>
    </row>
    <row r="24" spans="1:14" x14ac:dyDescent="0.2">
      <c r="A24" s="22" t="s">
        <v>5</v>
      </c>
      <c r="B24" s="11" t="s">
        <v>41</v>
      </c>
      <c r="C24" s="42">
        <v>0</v>
      </c>
      <c r="D24" s="42">
        <v>0</v>
      </c>
    </row>
    <row r="25" spans="1:14" x14ac:dyDescent="0.2">
      <c r="A25" s="22" t="s">
        <v>7</v>
      </c>
      <c r="B25" s="11" t="s">
        <v>42</v>
      </c>
      <c r="C25" s="60">
        <f>C18/C14-1</f>
        <v>-2.0493490822168003E-2</v>
      </c>
      <c r="D25" s="60">
        <v>-5.9465660458318581E-2</v>
      </c>
    </row>
    <row r="27" spans="1:14" s="219" customFormat="1" ht="15" customHeight="1" x14ac:dyDescent="0.2">
      <c r="A27" s="220" t="s">
        <v>319</v>
      </c>
      <c r="B27" s="220"/>
      <c r="C27" s="220" t="s">
        <v>320</v>
      </c>
      <c r="E27" s="265"/>
      <c r="H27" s="266"/>
      <c r="I27" s="267"/>
      <c r="J27" s="268"/>
      <c r="K27" s="268"/>
      <c r="L27" s="269"/>
      <c r="M27" s="270"/>
      <c r="N27" s="271"/>
    </row>
    <row r="28" spans="1:14" s="219" customFormat="1" ht="15" customHeight="1" x14ac:dyDescent="0.2">
      <c r="A28" s="2"/>
      <c r="B28" s="220"/>
      <c r="C28" s="220" t="s">
        <v>322</v>
      </c>
      <c r="E28" s="272"/>
      <c r="H28" s="273"/>
      <c r="I28" s="274"/>
      <c r="J28" s="269"/>
      <c r="K28" s="269"/>
      <c r="L28" s="269"/>
      <c r="M28" s="270"/>
      <c r="N28" s="271"/>
    </row>
    <row r="29" spans="1:14" s="219" customFormat="1" ht="15" customHeight="1" x14ac:dyDescent="0.2">
      <c r="A29" s="220"/>
      <c r="B29" s="220"/>
      <c r="C29" s="220"/>
      <c r="H29" s="271"/>
      <c r="I29" s="271"/>
      <c r="J29" s="271"/>
      <c r="K29" s="271"/>
      <c r="L29" s="271"/>
      <c r="M29" s="271"/>
      <c r="N29" s="271"/>
    </row>
    <row r="30" spans="1:14" s="219" customFormat="1" ht="15.75" customHeight="1" x14ac:dyDescent="0.2">
      <c r="A30" s="221"/>
      <c r="B30" s="220"/>
      <c r="C30" s="222"/>
      <c r="E30" s="284"/>
      <c r="F30" s="284"/>
      <c r="G30" s="284"/>
      <c r="H30" s="284"/>
    </row>
  </sheetData>
  <mergeCells count="7">
    <mergeCell ref="A5:B5"/>
    <mergeCell ref="A6:B6"/>
    <mergeCell ref="A8:D9"/>
    <mergeCell ref="A1:B1"/>
    <mergeCell ref="A2:B2"/>
    <mergeCell ref="A3:B3"/>
    <mergeCell ref="A4:B4"/>
  </mergeCells>
  <phoneticPr fontId="3" type="noConversion"/>
  <pageMargins left="0.75" right="0.75" top="1" bottom="1" header="0.5" footer="0.5"/>
  <pageSetup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 Prilog 1</vt:lpstr>
      <vt:lpstr>Prilog 2</vt:lpstr>
      <vt:lpstr>Prilog 3</vt:lpstr>
      <vt:lpstr> Prilog 3a</vt:lpstr>
      <vt:lpstr>Prilog 3b</vt:lpstr>
      <vt:lpstr>Prilog 4</vt:lpstr>
      <vt:lpstr>Prilog 5</vt:lpstr>
      <vt:lpstr>Prilog 5a</vt:lpstr>
      <vt:lpstr>Prilog 6</vt:lpstr>
      <vt:lpstr>Prilog 7</vt:lpstr>
      <vt:lpstr>' Prilog 3a'!OLE_LINK1</vt:lpstr>
      <vt:lpstr>'Prilog 2'!Print_Area</vt:lpstr>
      <vt:lpstr>'Prilog 3b'!Print_Area</vt:lpstr>
      <vt:lpstr>'Prilog 4'!Print_Area</vt:lpstr>
      <vt:lpstr>'Prilog 5'!Print_Area</vt:lpstr>
      <vt:lpstr>'Prilog 6'!Print_Area</vt:lpstr>
      <vt:lpstr>'Prilog 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safijaz</dc:creator>
  <cp:lastModifiedBy>User</cp:lastModifiedBy>
  <cp:lastPrinted>2021-09-07T12:43:54Z</cp:lastPrinted>
  <dcterms:created xsi:type="dcterms:W3CDTF">2010-11-04T08:54:48Z</dcterms:created>
  <dcterms:modified xsi:type="dcterms:W3CDTF">2022-11-07T14:50:23Z</dcterms:modified>
</cp:coreProperties>
</file>