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srv-ilirika\ZVANICNI DOKUMENTI2\ZIF FORTUNA FOND\FINANSIJSKI IZVJEŠTAJI\2020\POLUGODIŠNJI 2020\"/>
    </mc:Choice>
  </mc:AlternateContent>
  <bookViews>
    <workbookView xWindow="0" yWindow="0" windowWidth="28800" windowHeight="11100" activeTab="3"/>
  </bookViews>
  <sheets>
    <sheet name="Sadrzaj" sheetId="5" r:id="rId1"/>
    <sheet name="BS" sheetId="2" r:id="rId2"/>
    <sheet name="BU" sheetId="1" r:id="rId3"/>
    <sheet name="GT" sheetId="3" r:id="rId4"/>
    <sheet name="NI" sheetId="4" r:id="rId5"/>
  </sheets>
  <externalReferences>
    <externalReference r:id="rId6"/>
    <externalReference r:id="rId7"/>
  </externalReferences>
  <definedNames>
    <definedName name="broj_decimala" localSheetId="0">[1]podaci!$B$28</definedName>
    <definedName name="broj_decimala">[2]podaci!$B$28</definedName>
    <definedName name="emisija0" localSheetId="0">[1]podaci!$C$18</definedName>
    <definedName name="emisija0">[2]podaci!$C$18</definedName>
    <definedName name="emisija0Minus" localSheetId="0">[1]podaci!$C$21</definedName>
    <definedName name="emisija0Minus">[2]podaci!$C$21</definedName>
    <definedName name="emisija0Plus" localSheetId="0">[1]podaci!$C$20</definedName>
    <definedName name="emisija0Plus">[2]podaci!$C$20</definedName>
    <definedName name="emisija1" localSheetId="0">[1]podaci!$C$19</definedName>
    <definedName name="emisija1">[2]podaci!$C$19</definedName>
    <definedName name="emisijaP" localSheetId="0">[1]podaci!$C$14</definedName>
    <definedName name="emisijaP">[2]podaci!$C$14</definedName>
    <definedName name="EmisijaPMinus" localSheetId="0">[1]podaci!$C$16</definedName>
    <definedName name="EmisijaPMinus">[2]podaci!$C$16</definedName>
    <definedName name="EmisijaPPlus" localSheetId="0">[1]podaci!$C$15</definedName>
    <definedName name="EmisijaPPlus">[2]podaci!$C$15</definedName>
    <definedName name="jezik" localSheetId="0">[1]podaci!$B$29</definedName>
    <definedName name="jezik">[2]podaci!$B$29</definedName>
    <definedName name="jib_drustva" localSheetId="0">[1]podaci!$B$7</definedName>
    <definedName name="jib_drustva">[2]podaci!$B$7</definedName>
    <definedName name="jib_fonda" localSheetId="0">[1]podaci!$B$3</definedName>
    <definedName name="jib_fonda">[2]podaci!$B$3</definedName>
    <definedName name="mat_drustva" localSheetId="0">[1]podaci!$B$6</definedName>
    <definedName name="mat_drustva">[2]podaci!$B$6</definedName>
    <definedName name="naziv_drustva" localSheetId="0">[1]podaci!$B$5</definedName>
    <definedName name="naziv_drustva">[2]podaci!$B$5</definedName>
    <definedName name="Naziv_fonda" localSheetId="0">[1]podaci!$B$1</definedName>
    <definedName name="Naziv_fonda">[2]podaci!$B$1</definedName>
    <definedName name="period_end" localSheetId="0">[1]podaci!$B$19</definedName>
    <definedName name="period_end">[2]podaci!$B$19</definedName>
    <definedName name="period_start" localSheetId="0">[1]podaci!$B$18</definedName>
    <definedName name="period_start">[2]podaci!$B$18</definedName>
    <definedName name="_xlnm.Print_Area" localSheetId="1">BS!$A$1:$H$90</definedName>
    <definedName name="_xlnm.Print_Area" localSheetId="2">BU!$A$1:$H$85</definedName>
    <definedName name="_xlnm.Print_Area" localSheetId="3">GT!$A$1:$I$59</definedName>
    <definedName name="_xlnm.Print_Area" localSheetId="4">NI!$A$1:$H$36</definedName>
    <definedName name="_xlnm.Print_Titles" localSheetId="1">BS!$12:$13</definedName>
    <definedName name="_xlnm.Print_Titles" localSheetId="2">BU!$12:$13</definedName>
    <definedName name="_xlnm.Print_Titles" localSheetId="3">GT!$12:$14</definedName>
    <definedName name="_xlnm.Print_Titles" localSheetId="4">NI!$12:$13</definedName>
    <definedName name="reg_fonda" localSheetId="0">[1]podaci!$B$2</definedName>
    <definedName name="reg_fonda">[2]podaci!$B$2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H34" i="3"/>
  <c r="H77" i="1"/>
  <c r="H74" i="1"/>
  <c r="G80" i="2"/>
  <c r="G78" i="2" s="1"/>
  <c r="G77" i="2" l="1"/>
  <c r="G79" i="2"/>
  <c r="G73" i="2" l="1"/>
  <c r="G26" i="1" l="1"/>
  <c r="G14" i="2"/>
  <c r="G33" i="3" l="1"/>
  <c r="G76" i="2" l="1"/>
  <c r="G75" i="2" s="1"/>
  <c r="I31" i="3" l="1"/>
  <c r="I23" i="3"/>
  <c r="I19" i="3"/>
  <c r="I26" i="3"/>
  <c r="I29" i="3"/>
  <c r="I30" i="3"/>
  <c r="I33" i="3"/>
  <c r="G17" i="3" l="1"/>
  <c r="I17" i="3" s="1"/>
  <c r="G50" i="3"/>
  <c r="I50" i="3" s="1"/>
  <c r="G22" i="3"/>
  <c r="G16" i="3"/>
  <c r="G46" i="3" s="1"/>
  <c r="I46" i="3" s="1"/>
  <c r="G67" i="1"/>
  <c r="G72" i="2"/>
  <c r="A87" i="2"/>
  <c r="A56" i="3"/>
  <c r="A33" i="4"/>
  <c r="G66" i="1"/>
  <c r="G75" i="1" s="1"/>
  <c r="G59" i="1"/>
  <c r="G20" i="1"/>
  <c r="G33" i="1"/>
  <c r="G34" i="1"/>
  <c r="G25" i="1"/>
  <c r="G42" i="1"/>
  <c r="G15" i="1"/>
  <c r="G61" i="2"/>
  <c r="G43" i="2"/>
  <c r="G39" i="2"/>
  <c r="G34" i="2" s="1"/>
  <c r="G56" i="2" s="1"/>
  <c r="G23" i="2"/>
  <c r="G17" i="2"/>
  <c r="G16" i="2" s="1"/>
  <c r="G41" i="1" l="1"/>
  <c r="G47" i="3"/>
  <c r="I47" i="3" s="1"/>
  <c r="I22" i="3"/>
  <c r="G34" i="3"/>
  <c r="I34" i="3" s="1"/>
  <c r="G50" i="1"/>
  <c r="I16" i="3"/>
  <c r="G48" i="3" l="1"/>
  <c r="G57" i="1"/>
  <c r="G57" i="2"/>
  <c r="G82" i="2" s="1"/>
  <c r="G53" i="3" l="1"/>
  <c r="I48" i="3"/>
  <c r="G14" i="4"/>
  <c r="G23" i="4" s="1"/>
  <c r="G26" i="4" s="1"/>
  <c r="G78" i="1"/>
  <c r="I53" i="3" l="1"/>
</calcChain>
</file>

<file path=xl/sharedStrings.xml><?xml version="1.0" encoding="utf-8"?>
<sst xmlns="http://schemas.openxmlformats.org/spreadsheetml/2006/main" count="556" uniqueCount="322">
  <si>
    <t>Naziv Fonda:</t>
  </si>
  <si>
    <t>Registarski broj Fonda:</t>
  </si>
  <si>
    <t>Naziv društva za upravljanje:</t>
  </si>
  <si>
    <t>Matični broj društva za upravljanje:</t>
  </si>
  <si>
    <t>JIB društva za upravljanje:</t>
  </si>
  <si>
    <t>(iznos u KM)</t>
  </si>
  <si>
    <t>Grupa računa</t>
  </si>
  <si>
    <t>POZICIJA</t>
  </si>
  <si>
    <t>AOP</t>
  </si>
  <si>
    <t>Tekuća godina</t>
  </si>
  <si>
    <t>Prethodna godina</t>
  </si>
  <si>
    <t>0</t>
  </si>
  <si>
    <t>I - Poslovni prihodi (203 do 206)</t>
  </si>
  <si>
    <t>1. Prihodi od dividendi</t>
  </si>
  <si>
    <t>2. Prihodi od kamata i amortizacija premije (diskonta) po osnovu VP sa fiksnim rokom dospijeća</t>
  </si>
  <si>
    <t xml:space="preserve">3. Prihodi od poslovanja nekretninskih i rizičnih Fondova </t>
  </si>
  <si>
    <t>4. Ostali poslovni prihodi</t>
  </si>
  <si>
    <t>III - Poslovni rashodi (213 do 220)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</si>
  <si>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</si>
  <si>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</si>
  <si>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</si>
  <si>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</si>
  <si>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vanjskom revizoru</t>
  </si>
  <si>
    <t>5. Naknada banci depozitaru</t>
  </si>
  <si>
    <t>6. Rashodi po osnovu poreza</t>
  </si>
  <si>
    <t>7. Ostali poslovni rashodi Fonda</t>
  </si>
  <si>
    <t>613, 619</t>
  </si>
  <si>
    <t>1. Prihodi od kamata</t>
  </si>
  <si>
    <t>1. Rashodi po osnovu kamata</t>
  </si>
  <si>
    <t>C. TEKUĆI ODLOŽENI POREZ NA DOBIT (237+238-239)</t>
  </si>
  <si>
    <t>1. Porezni rashod perioda</t>
  </si>
  <si>
    <t>822 dio</t>
  </si>
  <si>
    <t>2. Odloženi porezni rashod perioda</t>
  </si>
  <si>
    <t>3. Odloženi porezni prihod perioda</t>
  </si>
  <si>
    <t>724, 725</t>
  </si>
  <si>
    <r>
      <t xml:space="preserve">624, 625 </t>
    </r>
    <r>
      <rPr>
        <strike/>
        <sz val="10"/>
        <color theme="1"/>
        <rFont val="Arial Narrow"/>
        <family val="2"/>
        <charset val="238"/>
      </rPr>
      <t>i 626</t>
    </r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</si>
  <si>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</si>
  <si>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</si>
  <si>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</si>
  <si>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</si>
  <si>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</si>
  <si>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Certificirani računovođa:</t>
  </si>
  <si>
    <t>M.P</t>
  </si>
  <si>
    <t>Zakonski zastupnik</t>
  </si>
  <si>
    <t>Senida Dobrić</t>
  </si>
  <si>
    <t>društva za upravljanje:</t>
  </si>
  <si>
    <t xml:space="preserve">                                       Nedim Vilogorac, dipl. oec.</t>
  </si>
  <si>
    <t xml:space="preserve">    A. UKUPNA IMOVINA (002+003+010+019+020)</t>
  </si>
  <si>
    <t>100 do 102</t>
  </si>
  <si>
    <t xml:space="preserve"> I - Gotovina</t>
  </si>
  <si>
    <t xml:space="preserve"> II-Ulaganja Fonda (004 do 009)</t>
  </si>
  <si>
    <t>200 do 209</t>
  </si>
  <si>
    <t>210 do 219</t>
  </si>
  <si>
    <t>220 do 229</t>
  </si>
  <si>
    <t>230 do 239</t>
  </si>
  <si>
    <t>4. Depoziti i plasmani</t>
  </si>
  <si>
    <t>240 do 259</t>
  </si>
  <si>
    <t>5. Ulaganja u nekretnine</t>
  </si>
  <si>
    <t>6. Ostala ulaganja</t>
  </si>
  <si>
    <t xml:space="preserve"> III - Potraživanja (011 do 018)</t>
  </si>
  <si>
    <t>300*</t>
  </si>
  <si>
    <t>1. Potraživanja po osnovu prodaje vrijednosnih papira</t>
  </si>
  <si>
    <t>301, 302</t>
  </si>
  <si>
    <t>2. Potraživanja po osnovu prodaje nekretnina</t>
  </si>
  <si>
    <t>3. Potraživanja po osnovu kamate</t>
  </si>
  <si>
    <t>4. Potraživanja po osnovu dividendi</t>
  </si>
  <si>
    <t>5. Potraživanja po osnovu datih avansa</t>
  </si>
  <si>
    <t>306 do 308</t>
  </si>
  <si>
    <t>6. Potraživanja Fonda rizičnog kapitala</t>
  </si>
  <si>
    <t>7. Ostala potraživanja</t>
  </si>
  <si>
    <t>310 do 319</t>
  </si>
  <si>
    <t>8. Potraživanja od društva za upravljanje</t>
  </si>
  <si>
    <t xml:space="preserve"> IV - Odložena porezna sredstva</t>
  </si>
  <si>
    <t>330 do 332</t>
  </si>
  <si>
    <t xml:space="preserve"> V -  AKTIVNA VREMENSKA RAZGRANIČENJA</t>
  </si>
  <si>
    <t>401,402 i 409</t>
  </si>
  <si>
    <t>411,412,413,416,419</t>
  </si>
  <si>
    <t>421 do 429</t>
  </si>
  <si>
    <t>1. Kratkoročni krediti</t>
  </si>
  <si>
    <t>440, 441</t>
  </si>
  <si>
    <t>1. Dugoročni krediti</t>
  </si>
  <si>
    <t xml:space="preserve"> VIII - PASIVNA VREMENSKA RAZGRANIČENJA</t>
  </si>
  <si>
    <t xml:space="preserve">    C. NETO IMOVINA FONDA (001-021)</t>
  </si>
  <si>
    <t xml:space="preserve">    D. KAPITAL (045+048+051+056+059-062±065)</t>
  </si>
  <si>
    <t>I - Osnovni kapital (046 ili 047)</t>
  </si>
  <si>
    <t>1. Dionički kapital - redovne akcije</t>
  </si>
  <si>
    <t>2. Udjeli</t>
  </si>
  <si>
    <t xml:space="preserve"> II - Kapitalne rezerve (049+050)</t>
  </si>
  <si>
    <t>1. Emisiona premija</t>
  </si>
  <si>
    <t>2. Ostale kapitalne rezerve</t>
  </si>
  <si>
    <t xml:space="preserve"> III - Revalorizacijske rezerve (052 do 055)</t>
  </si>
  <si>
    <t>2. Revalorizacijske rezerve po osnovi instrumenata zaštite</t>
  </si>
  <si>
    <t>3. Revalorizacijske rezerve po osnovi nekretnina</t>
  </si>
  <si>
    <t>4. Ostale revalorizacijske rezerve</t>
  </si>
  <si>
    <t xml:space="preserve"> IV - Rezerve iz dobiti (057+058)</t>
  </si>
  <si>
    <t>1. Zakonske rezerve</t>
  </si>
  <si>
    <t>2. Ostale rezerve</t>
  </si>
  <si>
    <t xml:space="preserve"> V - Neraspoređena dobit (060+061)</t>
  </si>
  <si>
    <t>1. Neraspoređena dobit ranijih godina</t>
  </si>
  <si>
    <t>2. Neraspoređena dobit tekuće godine</t>
  </si>
  <si>
    <t xml:space="preserve"> VI - Nepokriveni gubitak (063+064)</t>
  </si>
  <si>
    <t>1. Nepokriven gubitak ranijih godina</t>
  </si>
  <si>
    <t>2. Nepokriven gubitak tekuće godine</t>
  </si>
  <si>
    <t xml:space="preserve"> VII - Nerealizovan dobit / gubitak (066+067)</t>
  </si>
  <si>
    <t xml:space="preserve">    E. BROJ EMITOVANIH DIONICA/UDJELA</t>
  </si>
  <si>
    <t xml:space="preserve">    F.NETO IMOVINA PO UDJELU/DIONICI (043/068)</t>
  </si>
  <si>
    <t xml:space="preserve">    G.IZVANBILANSNE EVIDENCIJE</t>
  </si>
  <si>
    <t>1. Izvanbilansna aktiva</t>
  </si>
  <si>
    <t>2. Izvanbilansna pasiva</t>
  </si>
  <si>
    <t>____________________________</t>
  </si>
  <si>
    <t>Iznos</t>
  </si>
  <si>
    <t>Index</t>
  </si>
  <si>
    <t>Tekući period</t>
  </si>
  <si>
    <t>Prethodni period</t>
  </si>
  <si>
    <t>A.</t>
  </si>
  <si>
    <t>Novčani tokovi iz poslovnih aktivnosti</t>
  </si>
  <si>
    <t>I</t>
  </si>
  <si>
    <t>Prilivi gotovine iz poslovnih aktivnosti (402 do 406)</t>
  </si>
  <si>
    <t>1.</t>
  </si>
  <si>
    <t>Prilivi po osnovu prodaje ulaganja</t>
  </si>
  <si>
    <t>2.</t>
  </si>
  <si>
    <t xml:space="preserve">Prilivi po osnovu dividendi </t>
  </si>
  <si>
    <t>3.</t>
  </si>
  <si>
    <t>Prilivi po osnovu kamata</t>
  </si>
  <si>
    <t>4.</t>
  </si>
  <si>
    <t>Prilivi po osnovu refundiranja rashoda</t>
  </si>
  <si>
    <t>5.</t>
  </si>
  <si>
    <t>Ostali prilivi od operativnih aktivnosti</t>
  </si>
  <si>
    <t>II</t>
  </si>
  <si>
    <t>Odlivi gotovine iz operativnih aktivnosti (408 do 418)</t>
  </si>
  <si>
    <t>Odlivi po osnovu ulaganja</t>
  </si>
  <si>
    <t>Odlivi po osnovu ulaganja u vrijednosne papire</t>
  </si>
  <si>
    <t>Odlivi po osnovu ostalih ulaganja</t>
  </si>
  <si>
    <t>Odlivi po osnovu naknada društvu za upravljanje</t>
  </si>
  <si>
    <t>Odlivi po osnovu rashoda za kamate</t>
  </si>
  <si>
    <t>6.</t>
  </si>
  <si>
    <t>Odlivi po osnovu troškova kupovine i prodaje VP</t>
  </si>
  <si>
    <t>7.</t>
  </si>
  <si>
    <t>Odlivi po osnovu naknade eksternom revizoru</t>
  </si>
  <si>
    <t>8.</t>
  </si>
  <si>
    <t>Odlivi po osnovu troškova banke depozitara</t>
  </si>
  <si>
    <t>9.</t>
  </si>
  <si>
    <t>Odlivi po osnovu ostalih rashoda iz operativnih aktivnosti</t>
  </si>
  <si>
    <t>10.</t>
  </si>
  <si>
    <t>Odlivi po osnovu poreza na dobit</t>
  </si>
  <si>
    <t>11.</t>
  </si>
  <si>
    <t>Odlivi po osnovu ostalih rashoda</t>
  </si>
  <si>
    <t>III</t>
  </si>
  <si>
    <t>Neto priliv gotovine iz poslovnih aktivnosti (401-407I)</t>
  </si>
  <si>
    <t>IV</t>
  </si>
  <si>
    <t>Neto odliv gotovine iz operativnih aktivnosti (407-401)</t>
  </si>
  <si>
    <t>B.</t>
  </si>
  <si>
    <t>Priliv od izdavanja udjela / emisije dionica</t>
  </si>
  <si>
    <t>Prilivi po osnovu zaduživanja</t>
  </si>
  <si>
    <t>Odlivi po osnovu razduživanja</t>
  </si>
  <si>
    <t>Odlivi po osnovu dividendi</t>
  </si>
  <si>
    <t>Odlivi po osnovu učešća u dobiti</t>
  </si>
  <si>
    <t>C.</t>
  </si>
  <si>
    <t>Ukupni prilivi gotovine (401 + 421)</t>
  </si>
  <si>
    <t>D.</t>
  </si>
  <si>
    <t>Ukupni odlivi gotovine (407+424)</t>
  </si>
  <si>
    <t>E:</t>
  </si>
  <si>
    <t>NETO PRILIV GOTOVINE (430-431)</t>
  </si>
  <si>
    <t>F</t>
  </si>
  <si>
    <t>NETO ODLIV GOTOVINE (431-430)</t>
  </si>
  <si>
    <t>G</t>
  </si>
  <si>
    <t>Gotovina na početku perioda</t>
  </si>
  <si>
    <t>H</t>
  </si>
  <si>
    <t>Pozit. kursne razlike po osnovu preračuna gotovine</t>
  </si>
  <si>
    <t>I.</t>
  </si>
  <si>
    <t>Negat. kursne razlike po osnovu preračuna gotovine</t>
  </si>
  <si>
    <t>J.</t>
  </si>
  <si>
    <t>GOTOVINA NA KRAJU OBRAČUNSKOG PERIODA</t>
  </si>
  <si>
    <t>(434+432-433+435-436)</t>
  </si>
  <si>
    <t>___________________</t>
  </si>
  <si>
    <t>__________________</t>
  </si>
  <si>
    <t>Redni broj</t>
  </si>
  <si>
    <t>Povećanje (smanjenje) neto imovine od poslovanja Fonda (302 do 306)</t>
  </si>
  <si>
    <t>Revalorizacione rezerve po osnovu fin.ulaganja raspoloživih za prodaju</t>
  </si>
  <si>
    <t>Revalorizacione rezerve po osnovu derivata</t>
  </si>
  <si>
    <t>Revalorizacione rezerve nekretninskih i rizičnih Fondova</t>
  </si>
  <si>
    <t>Povećanje neto imovine po osnovu transakcija sa udjelima/dionicama Fonda (308-309)</t>
  </si>
  <si>
    <t>Povećanje po osnovu izdatih udjela / dionica Fonda</t>
  </si>
  <si>
    <t>Smanjenje po osnovu povlačenja udjela / dionica Fonda</t>
  </si>
  <si>
    <t>Ukupno povećanje (smanjenje) neto imovine Fonda (301+308-309)</t>
  </si>
  <si>
    <t>Neto imovina</t>
  </si>
  <si>
    <t>12.</t>
  </si>
  <si>
    <t>Na početku perioda</t>
  </si>
  <si>
    <t>13.</t>
  </si>
  <si>
    <t>Na kraju perioda</t>
  </si>
  <si>
    <t>14.</t>
  </si>
  <si>
    <t>Broj udjela / dionica Fonda u periodu</t>
  </si>
  <si>
    <t>15.</t>
  </si>
  <si>
    <t>Broj udjela / dionica Fonda na početku perioda</t>
  </si>
  <si>
    <t>16.</t>
  </si>
  <si>
    <t>Izdati udjeli / dionice u toku perioda</t>
  </si>
  <si>
    <t>17.</t>
  </si>
  <si>
    <t>Povučeni udjeli / dionice u toku perioda</t>
  </si>
  <si>
    <t>18.</t>
  </si>
  <si>
    <t>Broj udjela / dionica Fonda na kraju perioda</t>
  </si>
  <si>
    <t xml:space="preserve">Senida Dobrić </t>
  </si>
  <si>
    <t>A. REALIZOVANI PRIHODI I RASHODI</t>
  </si>
  <si>
    <t>II - Realizovana dobit (208 do 211)</t>
  </si>
  <si>
    <t>1. Realizovani dobici po osnovu prodaje vrijednosnih papira</t>
  </si>
  <si>
    <t>2. Realizovana dobit po osnovu kursnih razlika</t>
  </si>
  <si>
    <t>3. Realizovani dobici od poslovanja nekretninskih i rizičnih Fondova</t>
  </si>
  <si>
    <t>4. Ostali realizovani dobici</t>
  </si>
  <si>
    <t>IV - Realizovani gubitak (222 do 225)</t>
  </si>
  <si>
    <t>1. Realizovani gubici od prodaje vrijednosnih papira</t>
  </si>
  <si>
    <t>2. Realizovani gubitak po osnovu kursnih razlika</t>
  </si>
  <si>
    <t>3. Realizovani gubici nekretninskih i rizičnih Fondova</t>
  </si>
  <si>
    <t>6. Ostali realizovani gubici</t>
  </si>
  <si>
    <t>V - REALIZOVANA DOBIT I GUBITAK</t>
  </si>
  <si>
    <t>1. Realizovana dobit (202+207)- (212+221)</t>
  </si>
  <si>
    <t>2. Realizovani gubitak (212+221)-(202+207)</t>
  </si>
  <si>
    <t>VI - Finansijski prihodi (229+230)</t>
  </si>
  <si>
    <t>2. Ostali finansijski prihodi</t>
  </si>
  <si>
    <t>VII - Finansijski rashodi (232+233)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</si>
  <si>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</si>
  <si>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</si>
  <si>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</si>
  <si>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</si>
  <si>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D. REALIZOVANA DOBIT I GUBITAK POSLIJE OPOREZIVANjA</t>
  </si>
  <si>
    <t>1. Realizovana dobit poslije oporezivanja (234-235-237-238+239)</t>
  </si>
  <si>
    <t>2. Realizovani gubitak poslije oporezivanja (235-234+237+238-239)</t>
  </si>
  <si>
    <t>E. NEREALIZOVANI DOBICI I GUBICI</t>
  </si>
  <si>
    <t>I - Nerealizovani dobici (243 do 248)</t>
  </si>
  <si>
    <t>1. Nerealizovani dobici od vrijednosnih papira</t>
  </si>
  <si>
    <t>2. Nerealizovani dobici po osnovu kursnih razlika na monetarnim sredstvima, osim od vrijednosnih papira</t>
  </si>
  <si>
    <t>3. Nerealizovani dobici po osnovu kursnih razlika na vrijednosnim papirima</t>
  </si>
  <si>
    <t>4. Nerealizovani dobici po osnovu derivatnih instrumenata po osnovu svođenja na fer vrijednost</t>
  </si>
  <si>
    <t>5. Nerealizovani dobici nekretninskih i rizičnih Fondova</t>
  </si>
  <si>
    <t>6. Ostali nerealizovani dobici</t>
  </si>
  <si>
    <t>II - Nerealizovani gubici (250 do 255)</t>
  </si>
  <si>
    <t>1. Nerealizovani gubici od vrijednosnih papira</t>
  </si>
  <si>
    <t>2. Nerealizovani gubici po osnovu kursnih razlika na monetarnim sredstvima, osim od vrijednosnih papira</t>
  </si>
  <si>
    <t>3. Nerealizovani gubici po osnovu kursnih razlika na vrijednosnim papirima</t>
  </si>
  <si>
    <t>4. Nerealizovani gubici po osnovu derivata</t>
  </si>
  <si>
    <t>5. Nerealizovani gubici nekretninskih i rizičnih Fondova</t>
  </si>
  <si>
    <t>6. Ostali nerealizovani gubici</t>
  </si>
  <si>
    <t>F. UKUPNI NEREALIZOVANI DOBICI (GUBICI) FONDA</t>
  </si>
  <si>
    <t>1. Ukupni nerealizovani dobit (242-249)</t>
  </si>
  <si>
    <t>2. Ukupni nerealizovani gubitak (249-242)</t>
  </si>
  <si>
    <t>ZIF "FORTUNA FOND" d.d.</t>
  </si>
  <si>
    <t>ZJP-031-03</t>
  </si>
  <si>
    <t>LILIUM ASSET MANAGEMENT D.O.O. SARAJEVO</t>
  </si>
  <si>
    <t xml:space="preserve"> 4201337670008</t>
  </si>
  <si>
    <t>JIB investicionog Fonda:</t>
  </si>
  <si>
    <t>BILANS USPJEHA INVESTICIONOG FONDA</t>
  </si>
  <si>
    <t>(Izvještaj o ukupnom rezultatu za period)</t>
  </si>
  <si>
    <t>BILANS STANJA INVESTICIONOG FONDA</t>
  </si>
  <si>
    <t>(Izvještaj o finansijskom položaju)</t>
  </si>
  <si>
    <t>1. Ulaganja Fonda u finansijska sredstva po fer vrijednosti kroz bilans uspjeha</t>
  </si>
  <si>
    <t>2. Ulaganja Fonda u finansijska sredstva raspoloživa za prodaju</t>
  </si>
  <si>
    <t>3. Ulaganja Fonda u finansijska sredstva koja se drže do roka dospijeća</t>
  </si>
  <si>
    <t xml:space="preserve">    B. OBAVEZE (022+026+031+034+037+040+041+042)</t>
  </si>
  <si>
    <t xml:space="preserve"> I - Obaveze iz poslovanja Fonda (023 do 025)</t>
  </si>
  <si>
    <t>1. Obaveze po osnovu ulaganja u vrijednosne papire</t>
  </si>
  <si>
    <t>2. Ostale obaveze po osnovu ulaganja  i poslovanja Fonda</t>
  </si>
  <si>
    <t>3. Obaveze nekretninskih i rizičnih fondova</t>
  </si>
  <si>
    <t xml:space="preserve"> 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</si>
  <si>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</si>
  <si>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</si>
  <si>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</si>
  <si>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</si>
  <si>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 xml:space="preserve"> III - Obaveze prema društvu za upravljanje (od 032 do 033)</t>
  </si>
  <si>
    <t>1. Obaveze za naknadu za upravljanje</t>
  </si>
  <si>
    <t>2. Ostale obaveze prema društvu za upravljanje</t>
  </si>
  <si>
    <t xml:space="preserve"> IV - Kratkoročne finansijske obaveze (035+036)</t>
  </si>
  <si>
    <t>2. Ostale kratkoročne finansijske obaveze</t>
  </si>
  <si>
    <t xml:space="preserve"> V - Dugoročne obaveze (038+039)</t>
  </si>
  <si>
    <t>2. Ostale dugoročne obaveze</t>
  </si>
  <si>
    <t xml:space="preserve"> VI - Ostale obaveze Fonda</t>
  </si>
  <si>
    <t xml:space="preserve"> VII - Odložene porezne obaveze</t>
  </si>
  <si>
    <t>1. Revalorizacijske rezerve po osnovu revalorizacije finansijskih sredstava raspoloživih za prodaju</t>
  </si>
  <si>
    <t>1. Nerealizovani dobici po osnovu finansijskih sredstava po fer vrijednosti kroz bilans uspjeha</t>
  </si>
  <si>
    <t>1. Nerealizovani gubici po osnovu finansijskih sredstava po fer vrijednosti kroz bilans uspjeha</t>
  </si>
  <si>
    <t>IZVJEŠTAJ O GOTOVINSKIM TOKOVIMA</t>
  </si>
  <si>
    <t>(Izvještaj o tokovima gotovine)</t>
  </si>
  <si>
    <t>Tokovi gotovine iz aktivnosti finansiranja</t>
  </si>
  <si>
    <t>Prilivi got. iz aktivnosti finansiranja (422 + 423)</t>
  </si>
  <si>
    <t>Odlivi gotovine iz aktivnosti finansiranja (425 do 427)</t>
  </si>
  <si>
    <t>Neto priliv gotovine iz aktivnosti finansiranja (421-424)</t>
  </si>
  <si>
    <t>Neto odliv gotovine iz aktivnosti finansiranja (424-421)</t>
  </si>
  <si>
    <t>IZVJEŠTAJ O PROMJENAMA NETO IMOVINE INVESTICIONOG FONDA</t>
  </si>
  <si>
    <t>Realizovana dobit (gubitak) od ulaganja</t>
  </si>
  <si>
    <t>Ukupni nerealizovani dobici (gubici) od ulaganja</t>
  </si>
  <si>
    <t>od 01.01. do 30.06.2020 godine</t>
  </si>
  <si>
    <t>Sarajevo; 25.07.2020.godine</t>
  </si>
  <si>
    <t>za razdoblje od 01.01. do 30.06.2020 godine</t>
  </si>
  <si>
    <t>na dan 30.06.2020 godine</t>
  </si>
  <si>
    <t>OBRASCI ZA INVESTICIONE FONDOVE</t>
  </si>
  <si>
    <t>05</t>
  </si>
  <si>
    <t>Verzija 17.05.2013</t>
  </si>
  <si>
    <t>Uvedeni importi za neto vrijednosti</t>
  </si>
  <si>
    <t>FINANSIJSI IZVJEŠTAJI:</t>
  </si>
  <si>
    <t>Ispravljeno pogrešno prikazivanje gubitka na kapitalu BS</t>
  </si>
  <si>
    <t>Ispravljena kontrola GT0</t>
  </si>
  <si>
    <t>BU</t>
  </si>
  <si>
    <t>Zaokruživanje za sve obrasce</t>
  </si>
  <si>
    <t>BS</t>
  </si>
  <si>
    <t>GT</t>
  </si>
  <si>
    <t>NI</t>
  </si>
  <si>
    <t>RADNE TABELE ZA UNOS / IMPORT PODATAKA</t>
  </si>
  <si>
    <t>Radna tabela za unos osnovnih podataka društva i izvještaja</t>
  </si>
  <si>
    <t>podaci</t>
  </si>
  <si>
    <t>Radna tabela za unos/import BILANSA USPJEHA - za prethodni period</t>
  </si>
  <si>
    <t>ibu0</t>
  </si>
  <si>
    <t>Radna tabela za unos/import BILANSA USPJEHA - za period izvještaja</t>
  </si>
  <si>
    <t>ibu1</t>
  </si>
  <si>
    <t>Radna tabela za unos/import BILANS STANJA - početno stanje</t>
  </si>
  <si>
    <t>ibs0</t>
  </si>
  <si>
    <t>Radna tabela za unos/import BILANS STANJA - na dan izvještaja</t>
  </si>
  <si>
    <t>ibs1</t>
  </si>
  <si>
    <t>Radna tabela za unos/import GOTOVINSKOG TOKA - za prethodni period</t>
  </si>
  <si>
    <t>igt0</t>
  </si>
  <si>
    <t>Radna tabela za unos/import GOTOVINSKOG TOKA - za period izvještaja</t>
  </si>
  <si>
    <t>igt1</t>
  </si>
  <si>
    <t>Radna tabela za unos/import NETO IMOVINE - za prethodni period</t>
  </si>
  <si>
    <t>inv0</t>
  </si>
  <si>
    <t>Radna tabela za unos/import NETO IMOVINE - za period izvještaja</t>
  </si>
  <si>
    <t>inv1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</si>
</sst>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M_-;\-* #,##0.00\ _K_M_-;_-* &quot;-&quot;??\ _K_M_-;_-@_-"/>
    <numFmt numFmtId="164" formatCode="#,##0.0000"/>
    <numFmt numFmtId="165" formatCode="_-* #,##0.00000\ _K_M_-;\-* #,##0.00000\ _K_M_-;_-* &quot;-&quot;??\ _K_M_-;_-@_-"/>
    <numFmt numFmtId="166" formatCode="#,##0.0"/>
    <numFmt numFmtId="167" formatCode="#,##0.0000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ourier New"/>
      <family val="3"/>
      <charset val="238"/>
    </font>
    <font>
      <sz val="10"/>
      <color theme="1"/>
      <name val="Arial Black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12"/>
      <color theme="1"/>
      <name val="Courier New"/>
      <family val="3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trike/>
      <sz val="10"/>
      <color theme="1"/>
      <name val="Arial Narrow"/>
      <family val="2"/>
      <charset val="238"/>
    </font>
    <font>
      <b/>
      <sz val="10"/>
      <color theme="0"/>
      <name val="Arial Black"/>
      <family val="2"/>
      <charset val="238"/>
    </font>
    <font>
      <b/>
      <sz val="10"/>
      <color theme="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8" fillId="0" borderId="2" xfId="0" quotePrefix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0" fillId="0" borderId="0" xfId="0" applyNumberFormat="1"/>
    <xf numFmtId="3" fontId="9" fillId="2" borderId="2" xfId="0" applyNumberFormat="1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center" wrapText="1" indent="1"/>
    </xf>
    <xf numFmtId="164" fontId="10" fillId="2" borderId="2" xfId="0" applyNumberFormat="1" applyFont="1" applyFill="1" applyBorder="1" applyAlignment="1">
      <alignment horizontal="right" vertical="center" wrapText="1" indent="1"/>
    </xf>
    <xf numFmtId="4" fontId="1" fillId="2" borderId="2" xfId="0" applyNumberFormat="1" applyFont="1" applyFill="1" applyBorder="1" applyAlignment="1">
      <alignment horizontal="right" vertical="center" wrapText="1" indent="1"/>
    </xf>
    <xf numFmtId="1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 indent="1"/>
    </xf>
    <xf numFmtId="164" fontId="9" fillId="2" borderId="2" xfId="0" applyNumberFormat="1" applyFont="1" applyFill="1" applyBorder="1" applyAlignment="1">
      <alignment horizontal="right" vertical="center" wrapText="1" indent="1"/>
    </xf>
    <xf numFmtId="0" fontId="0" fillId="2" borderId="0" xfId="0" applyFill="1"/>
    <xf numFmtId="3" fontId="10" fillId="0" borderId="0" xfId="0" applyNumberFormat="1" applyFont="1" applyAlignment="1">
      <alignment vertical="center"/>
    </xf>
    <xf numFmtId="3" fontId="10" fillId="2" borderId="2" xfId="0" applyNumberFormat="1" applyFont="1" applyFill="1" applyBorder="1" applyAlignment="1">
      <alignment horizontal="right" vertical="center" wrapText="1" indent="1"/>
    </xf>
    <xf numFmtId="0" fontId="0" fillId="0" borderId="2" xfId="0" applyBorder="1"/>
    <xf numFmtId="0" fontId="1" fillId="0" borderId="0" xfId="0" applyFont="1" applyAlignment="1">
      <alignment horizontal="center" vertical="center"/>
    </xf>
    <xf numFmtId="49" fontId="12" fillId="4" borderId="0" xfId="0" applyNumberFormat="1" applyFont="1" applyFill="1" applyAlignment="1">
      <alignment horizontal="center" vertical="center"/>
    </xf>
    <xf numFmtId="49" fontId="12" fillId="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4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0" fillId="0" borderId="0" xfId="2" applyNumberFormat="1" applyFont="1"/>
    <xf numFmtId="164" fontId="10" fillId="2" borderId="2" xfId="0" applyNumberFormat="1" applyFont="1" applyFill="1" applyBorder="1" applyAlignment="1">
      <alignment vertical="center" wrapText="1"/>
    </xf>
    <xf numFmtId="167" fontId="9" fillId="2" borderId="2" xfId="0" applyNumberFormat="1" applyFont="1" applyFill="1" applyBorder="1" applyAlignment="1">
      <alignment horizontal="right" vertical="center" wrapText="1" indent="1"/>
    </xf>
    <xf numFmtId="166" fontId="1" fillId="2" borderId="2" xfId="0" applyNumberFormat="1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IF%20FORTUNA%20FOND/FINANSIJSKI%20IZVJE&#352;TAJI/2020/II%20kvartal/Unos%20podataka%20FORTUNA%2030.06.20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IF%20FORTUNA%20FOND/FINANSIJSKI%20IZVJE&#352;TAJI/2020/I%20kvartal/Unos%20podataka%20FORTUNA%2031.03.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zaj"/>
      <sheetName val="podaci"/>
      <sheetName val="ibu0"/>
      <sheetName val="ibu1"/>
      <sheetName val="ibs0"/>
      <sheetName val="ibs1"/>
      <sheetName val="BS"/>
      <sheetName val="igt0"/>
      <sheetName val="igt1"/>
      <sheetName val="GT"/>
      <sheetName val="inv0"/>
      <sheetName val="inv1"/>
      <sheetName val="Sadrzaj (2)"/>
    </sheetNames>
    <sheetDataSet>
      <sheetData sheetId="0"/>
      <sheetData sheetId="1">
        <row r="1">
          <cell r="B1" t="str">
            <v>ZIF "FORTUNA FOND" d.d.</v>
          </cell>
        </row>
        <row r="2">
          <cell r="B2" t="str">
            <v>ZJP-031-03</v>
          </cell>
        </row>
        <row r="3">
          <cell r="B3">
            <v>0</v>
          </cell>
        </row>
        <row r="5">
          <cell r="B5" t="str">
            <v>LILIUM ASSET MANAGEMENT D.O.O. SARAJEVO</v>
          </cell>
        </row>
        <row r="6">
          <cell r="B6" t="str">
            <v xml:space="preserve"> 4201337670008</v>
          </cell>
        </row>
        <row r="7">
          <cell r="B7" t="str">
            <v xml:space="preserve"> 4201337670008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B18">
            <v>43831</v>
          </cell>
          <cell r="C18">
            <v>2235727</v>
          </cell>
        </row>
        <row r="19">
          <cell r="B19">
            <v>44012</v>
          </cell>
          <cell r="C19">
            <v>2235737</v>
          </cell>
        </row>
        <row r="20">
          <cell r="C20">
            <v>0</v>
          </cell>
        </row>
        <row r="21">
          <cell r="C21">
            <v>0</v>
          </cell>
        </row>
        <row r="28">
          <cell r="B28" t="str">
            <v>0</v>
          </cell>
        </row>
        <row r="29">
          <cell r="B29" t="str">
            <v>B</v>
          </cell>
        </row>
      </sheetData>
      <sheetData sheetId="2"/>
      <sheetData sheetId="3">
        <row r="12">
          <cell r="I12">
            <v>97506</v>
          </cell>
        </row>
      </sheetData>
      <sheetData sheetId="4"/>
      <sheetData sheetId="5">
        <row r="12">
          <cell r="I12">
            <v>3405728</v>
          </cell>
        </row>
      </sheetData>
      <sheetData sheetId="6"/>
      <sheetData sheetId="7"/>
      <sheetData sheetId="8"/>
      <sheetData sheetId="9"/>
      <sheetData sheetId="10"/>
      <sheetData sheetId="11">
        <row r="15">
          <cell r="K15">
            <v>13817141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zaj"/>
      <sheetName val="podaci"/>
      <sheetName val="ibu0"/>
      <sheetName val="ibu1"/>
      <sheetName val="BU"/>
      <sheetName val="ibs0"/>
      <sheetName val="ibs1"/>
      <sheetName val="BS"/>
      <sheetName val="igt0"/>
      <sheetName val="igt1"/>
      <sheetName val="GT"/>
      <sheetName val="inv0"/>
      <sheetName val="inv1"/>
      <sheetName val="NI"/>
    </sheetNames>
    <sheetDataSet>
      <sheetData sheetId="0"/>
      <sheetData sheetId="1">
        <row r="1">
          <cell r="B1" t="str">
            <v>ZIF "FORTUNA FOND" d.d.</v>
          </cell>
        </row>
        <row r="2">
          <cell r="B2" t="str">
            <v>ZJP-031-03</v>
          </cell>
        </row>
        <row r="3">
          <cell r="B3">
            <v>0</v>
          </cell>
        </row>
        <row r="5">
          <cell r="B5" t="str">
            <v>LILIUM ASSET MANAGEMENT D.O.O. SARAJEVO</v>
          </cell>
        </row>
        <row r="6">
          <cell r="B6" t="str">
            <v xml:space="preserve"> 4201337670008</v>
          </cell>
        </row>
        <row r="7">
          <cell r="B7" t="str">
            <v xml:space="preserve"> 4201337670008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B18">
            <v>43831</v>
          </cell>
          <cell r="C18">
            <v>2235727</v>
          </cell>
        </row>
        <row r="19">
          <cell r="B19">
            <v>43921</v>
          </cell>
          <cell r="C19">
            <v>2235737</v>
          </cell>
        </row>
        <row r="20">
          <cell r="C20">
            <v>0</v>
          </cell>
        </row>
        <row r="21">
          <cell r="C21">
            <v>0</v>
          </cell>
        </row>
        <row r="28">
          <cell r="B28" t="str">
            <v>0</v>
          </cell>
        </row>
        <row r="29">
          <cell r="B29" t="str">
            <v>B</v>
          </cell>
        </row>
      </sheetData>
      <sheetData sheetId="2"/>
      <sheetData sheetId="3">
        <row r="12">
          <cell r="I12">
            <v>34386</v>
          </cell>
        </row>
      </sheetData>
      <sheetData sheetId="4">
        <row r="82">
          <cell r="A82" t="str">
            <v>Sarajevo; 15.05.2020.godine</v>
          </cell>
        </row>
      </sheetData>
      <sheetData sheetId="5"/>
      <sheetData sheetId="6">
        <row r="12">
          <cell r="I12">
            <v>3350119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K15">
            <v>14079040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3" sqref="E23"/>
    </sheetView>
  </sheetViews>
  <sheetFormatPr defaultColWidth="9.140625" defaultRowHeight="12.75" x14ac:dyDescent="0.25"/>
  <cols>
    <col min="1" max="1" width="8.140625" style="39" customWidth="1"/>
    <col min="2" max="2" width="68.140625" style="42" customWidth="1"/>
    <col min="3" max="3" width="12" style="39" customWidth="1"/>
    <col min="4" max="4" width="11.7109375" style="42" customWidth="1"/>
    <col min="5" max="5" width="59" style="43" customWidth="1"/>
    <col min="6" max="16384" width="9.140625" style="42"/>
  </cols>
  <sheetData>
    <row r="1" spans="1:5" ht="15" x14ac:dyDescent="0.25">
      <c r="A1" s="52" t="s">
        <v>291</v>
      </c>
      <c r="B1" s="52"/>
      <c r="D1" s="40" t="s">
        <v>292</v>
      </c>
      <c r="E1" s="41" t="s">
        <v>293</v>
      </c>
    </row>
    <row r="2" spans="1:5" x14ac:dyDescent="0.25">
      <c r="E2" s="43" t="s">
        <v>294</v>
      </c>
    </row>
    <row r="3" spans="1:5" x14ac:dyDescent="0.25">
      <c r="A3" s="53" t="s">
        <v>295</v>
      </c>
      <c r="B3" s="53"/>
      <c r="C3" s="44"/>
      <c r="E3" s="43" t="s">
        <v>296</v>
      </c>
    </row>
    <row r="4" spans="1:5" x14ac:dyDescent="0.25">
      <c r="E4" s="43" t="s">
        <v>297</v>
      </c>
    </row>
    <row r="5" spans="1:5" ht="15" x14ac:dyDescent="0.25">
      <c r="A5" s="39" t="s">
        <v>118</v>
      </c>
      <c r="B5" s="42" t="s">
        <v>248</v>
      </c>
      <c r="C5" s="45" t="s">
        <v>298</v>
      </c>
      <c r="E5" s="43" t="s">
        <v>299</v>
      </c>
    </row>
    <row r="6" spans="1:5" ht="15" x14ac:dyDescent="0.25">
      <c r="A6" s="39" t="s">
        <v>120</v>
      </c>
      <c r="B6" s="42" t="s">
        <v>250</v>
      </c>
      <c r="C6" s="45" t="s">
        <v>300</v>
      </c>
    </row>
    <row r="7" spans="1:5" ht="15" x14ac:dyDescent="0.25">
      <c r="A7" s="39" t="s">
        <v>122</v>
      </c>
      <c r="B7" s="42" t="s">
        <v>277</v>
      </c>
      <c r="C7" s="45" t="s">
        <v>301</v>
      </c>
    </row>
    <row r="8" spans="1:5" ht="15" x14ac:dyDescent="0.25">
      <c r="A8" s="39" t="s">
        <v>124</v>
      </c>
      <c r="B8" s="42" t="s">
        <v>284</v>
      </c>
      <c r="C8" s="45" t="s">
        <v>302</v>
      </c>
    </row>
    <row r="10" spans="1:5" x14ac:dyDescent="0.25">
      <c r="A10" s="54" t="s">
        <v>303</v>
      </c>
      <c r="B10" s="54"/>
    </row>
    <row r="11" spans="1:5" ht="15" x14ac:dyDescent="0.25">
      <c r="A11" s="46" t="s">
        <v>118</v>
      </c>
      <c r="B11" s="47" t="s">
        <v>304</v>
      </c>
      <c r="C11" s="45" t="s">
        <v>305</v>
      </c>
    </row>
    <row r="12" spans="1:5" ht="15" x14ac:dyDescent="0.25">
      <c r="A12" s="39" t="s">
        <v>120</v>
      </c>
      <c r="B12" s="42" t="s">
        <v>306</v>
      </c>
      <c r="C12" s="45" t="s">
        <v>307</v>
      </c>
    </row>
    <row r="13" spans="1:5" ht="15" x14ac:dyDescent="0.25">
      <c r="A13" s="39" t="s">
        <v>122</v>
      </c>
      <c r="B13" s="42" t="s">
        <v>308</v>
      </c>
      <c r="C13" s="45" t="s">
        <v>309</v>
      </c>
    </row>
    <row r="14" spans="1:5" ht="15" x14ac:dyDescent="0.25">
      <c r="A14" s="39" t="s">
        <v>124</v>
      </c>
      <c r="B14" s="42" t="s">
        <v>310</v>
      </c>
      <c r="C14" s="45" t="s">
        <v>311</v>
      </c>
    </row>
    <row r="15" spans="1:5" ht="15" x14ac:dyDescent="0.25">
      <c r="A15" s="39" t="s">
        <v>126</v>
      </c>
      <c r="B15" s="42" t="s">
        <v>312</v>
      </c>
      <c r="C15" s="45" t="s">
        <v>313</v>
      </c>
    </row>
    <row r="16" spans="1:5" ht="15" x14ac:dyDescent="0.25">
      <c r="A16" s="39" t="s">
        <v>135</v>
      </c>
      <c r="B16" s="42" t="s">
        <v>314</v>
      </c>
      <c r="C16" s="45" t="s">
        <v>315</v>
      </c>
    </row>
    <row r="17" spans="1:3" ht="15" x14ac:dyDescent="0.25">
      <c r="A17" s="39" t="s">
        <v>137</v>
      </c>
      <c r="B17" s="42" t="s">
        <v>316</v>
      </c>
      <c r="C17" s="45" t="s">
        <v>317</v>
      </c>
    </row>
    <row r="18" spans="1:3" ht="15" x14ac:dyDescent="0.25">
      <c r="A18" s="39" t="s">
        <v>139</v>
      </c>
      <c r="B18" s="42" t="s">
        <v>318</v>
      </c>
      <c r="C18" s="45" t="s">
        <v>319</v>
      </c>
    </row>
    <row r="19" spans="1:3" ht="15" x14ac:dyDescent="0.25">
      <c r="A19" s="39" t="s">
        <v>141</v>
      </c>
      <c r="B19" s="42" t="s">
        <v>320</v>
      </c>
      <c r="C19" s="45" t="s">
        <v>321</v>
      </c>
    </row>
  </sheetData>
  <mergeCells count="3">
    <mergeCell ref="A1:B1"/>
    <mergeCell ref="A3:B3"/>
    <mergeCell ref="A10:B10"/>
  </mergeCells>
  <hyperlinks>
    <hyperlink ref="C5" location="BU!A8" display="BU"/>
    <hyperlink ref="C6" location="BS!A8" display="BS"/>
    <hyperlink ref="C7" location="GT!A8" display="GT"/>
    <hyperlink ref="C8" location="NI!A8" display="NI"/>
    <hyperlink ref="C11" location="podaci!B1" display="podaci"/>
    <hyperlink ref="C12" location="ibu0!C10" display="ibu0"/>
    <hyperlink ref="C13" location="'ibu1'!C10" display="ibu1"/>
    <hyperlink ref="C14" location="ibs0!C10" display="ibs0"/>
    <hyperlink ref="C15" location="'ibs1'!C10" display="ibs1"/>
    <hyperlink ref="C16" location="igt0!C11" display="igt0"/>
    <hyperlink ref="C17" location="'igt1'!C11" display="igt1"/>
    <hyperlink ref="C18" location="inv0!C11" display="inv0"/>
    <hyperlink ref="C19" location="'inv1'!C11" display="inv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0"/>
  <sheetViews>
    <sheetView showZeros="0" topLeftCell="A33" zoomScaleNormal="100" zoomScaleSheetLayoutView="100" workbookViewId="0">
      <selection activeCell="G82" sqref="G82"/>
    </sheetView>
  </sheetViews>
  <sheetFormatPr defaultRowHeight="15" x14ac:dyDescent="0.25"/>
  <cols>
    <col min="1" max="1" width="7" customWidth="1"/>
    <col min="2" max="2" width="24.140625" customWidth="1"/>
    <col min="3" max="3" width="37.7109375" customWidth="1"/>
    <col min="4" max="4" width="3.42578125" customWidth="1"/>
    <col min="5" max="5" width="3.5703125" customWidth="1"/>
    <col min="6" max="6" width="3.28515625" customWidth="1"/>
    <col min="7" max="8" width="25.7109375" customWidth="1"/>
    <col min="10" max="10" width="10.140625" bestFit="1" customWidth="1"/>
  </cols>
  <sheetData>
    <row r="1" spans="1:11" x14ac:dyDescent="0.25">
      <c r="A1" s="55" t="s">
        <v>0</v>
      </c>
      <c r="B1" s="55"/>
      <c r="C1" s="56" t="s">
        <v>243</v>
      </c>
      <c r="D1" s="56"/>
      <c r="E1" s="56"/>
      <c r="F1" s="56"/>
      <c r="G1" s="56"/>
      <c r="H1" s="56"/>
    </row>
    <row r="2" spans="1:11" x14ac:dyDescent="0.25">
      <c r="A2" s="55" t="s">
        <v>1</v>
      </c>
      <c r="B2" s="55"/>
      <c r="C2" s="56" t="s">
        <v>244</v>
      </c>
      <c r="D2" s="56"/>
      <c r="E2" s="56"/>
      <c r="F2" s="56"/>
      <c r="G2" s="56"/>
      <c r="H2" s="56"/>
    </row>
    <row r="3" spans="1:11" x14ac:dyDescent="0.25">
      <c r="A3" s="55" t="s">
        <v>2</v>
      </c>
      <c r="B3" s="55"/>
      <c r="C3" s="56" t="s">
        <v>245</v>
      </c>
      <c r="D3" s="56"/>
      <c r="E3" s="56"/>
      <c r="F3" s="56"/>
      <c r="G3" s="56"/>
      <c r="H3" s="56"/>
    </row>
    <row r="4" spans="1:11" x14ac:dyDescent="0.25">
      <c r="A4" s="55" t="s">
        <v>3</v>
      </c>
      <c r="B4" s="55"/>
      <c r="C4" s="56" t="s">
        <v>246</v>
      </c>
      <c r="D4" s="56"/>
      <c r="E4" s="56"/>
      <c r="F4" s="56"/>
      <c r="G4" s="56"/>
      <c r="H4" s="56"/>
    </row>
    <row r="5" spans="1:11" x14ac:dyDescent="0.25">
      <c r="A5" s="55" t="s">
        <v>4</v>
      </c>
      <c r="B5" s="55"/>
      <c r="C5" s="56" t="s">
        <v>246</v>
      </c>
      <c r="D5" s="56"/>
      <c r="E5" s="56"/>
      <c r="F5" s="56"/>
      <c r="G5" s="56"/>
      <c r="H5" s="56"/>
    </row>
    <row r="6" spans="1:11" ht="16.5" x14ac:dyDescent="0.3">
      <c r="A6" s="55" t="s">
        <v>247</v>
      </c>
      <c r="B6" s="55"/>
      <c r="C6" s="57">
        <v>0</v>
      </c>
      <c r="D6" s="57"/>
      <c r="E6" s="57"/>
      <c r="F6" s="57"/>
      <c r="G6" s="57"/>
      <c r="H6" s="57"/>
    </row>
    <row r="7" spans="1:11" x14ac:dyDescent="0.25">
      <c r="A7" s="1"/>
      <c r="B7" s="1"/>
      <c r="C7" s="1"/>
      <c r="D7" s="1"/>
      <c r="E7" s="1"/>
      <c r="F7" s="1"/>
      <c r="G7" s="1"/>
      <c r="H7" s="1"/>
    </row>
    <row r="8" spans="1:11" ht="15.75" x14ac:dyDescent="0.3">
      <c r="A8" s="58" t="s">
        <v>250</v>
      </c>
      <c r="B8" s="58"/>
      <c r="C8" s="58"/>
      <c r="D8" s="58"/>
      <c r="E8" s="58"/>
      <c r="F8" s="58"/>
      <c r="G8" s="58"/>
      <c r="H8" s="58"/>
    </row>
    <row r="9" spans="1:11" x14ac:dyDescent="0.25">
      <c r="A9" s="59" t="s">
        <v>251</v>
      </c>
      <c r="B9" s="59"/>
      <c r="C9" s="59"/>
      <c r="D9" s="59"/>
      <c r="E9" s="59"/>
      <c r="F9" s="59"/>
      <c r="G9" s="59"/>
      <c r="H9" s="59"/>
    </row>
    <row r="10" spans="1:11" x14ac:dyDescent="0.25">
      <c r="A10" s="60" t="s">
        <v>290</v>
      </c>
      <c r="B10" s="60"/>
      <c r="C10" s="60"/>
      <c r="D10" s="60"/>
      <c r="E10" s="60"/>
      <c r="F10" s="60"/>
      <c r="G10" s="60"/>
      <c r="H10" s="60"/>
    </row>
    <row r="11" spans="1:11" x14ac:dyDescent="0.25">
      <c r="A11" s="2"/>
      <c r="B11" s="61"/>
      <c r="C11" s="61"/>
      <c r="D11" s="2"/>
      <c r="E11" s="2"/>
      <c r="F11" s="2"/>
      <c r="G11" s="2"/>
      <c r="H11" s="3" t="s">
        <v>5</v>
      </c>
    </row>
    <row r="12" spans="1:11" ht="25.5" x14ac:dyDescent="0.25">
      <c r="A12" s="4" t="s">
        <v>6</v>
      </c>
      <c r="B12" s="62" t="s">
        <v>7</v>
      </c>
      <c r="C12" s="62"/>
      <c r="D12" s="62" t="s">
        <v>8</v>
      </c>
      <c r="E12" s="62"/>
      <c r="F12" s="62"/>
      <c r="G12" s="4" t="s">
        <v>9</v>
      </c>
      <c r="H12" s="4" t="s">
        <v>10</v>
      </c>
    </row>
    <row r="13" spans="1:11" x14ac:dyDescent="0.25">
      <c r="A13" s="5">
        <v>1</v>
      </c>
      <c r="B13" s="64">
        <v>2</v>
      </c>
      <c r="C13" s="64"/>
      <c r="D13" s="64">
        <v>3</v>
      </c>
      <c r="E13" s="64"/>
      <c r="F13" s="64"/>
      <c r="G13" s="5">
        <v>4</v>
      </c>
      <c r="H13" s="5">
        <v>5</v>
      </c>
    </row>
    <row r="14" spans="1:11" ht="15.75" x14ac:dyDescent="0.25">
      <c r="A14" s="6"/>
      <c r="B14" s="65" t="s">
        <v>47</v>
      </c>
      <c r="C14" s="66"/>
      <c r="D14" s="14" t="s">
        <v>11</v>
      </c>
      <c r="E14" s="14" t="s">
        <v>11</v>
      </c>
      <c r="F14" s="15">
        <v>1</v>
      </c>
      <c r="G14" s="25">
        <f>+G15+G16+G23</f>
        <v>12734605.9</v>
      </c>
      <c r="H14" s="25">
        <v>13853792</v>
      </c>
      <c r="J14" s="9"/>
      <c r="K14" s="9"/>
    </row>
    <row r="15" spans="1:11" ht="25.5" x14ac:dyDescent="0.25">
      <c r="A15" s="6" t="s">
        <v>48</v>
      </c>
      <c r="B15" s="63" t="s">
        <v>49</v>
      </c>
      <c r="C15" s="63"/>
      <c r="D15" s="14" t="s">
        <v>11</v>
      </c>
      <c r="E15" s="14" t="s">
        <v>11</v>
      </c>
      <c r="F15" s="15">
        <v>2</v>
      </c>
      <c r="G15" s="25">
        <v>3405727.54</v>
      </c>
      <c r="H15" s="25">
        <v>3382816</v>
      </c>
      <c r="J15" s="9"/>
      <c r="K15" s="9"/>
    </row>
    <row r="16" spans="1:11" ht="16.5" customHeight="1" x14ac:dyDescent="0.25">
      <c r="A16" s="6"/>
      <c r="B16" s="63" t="s">
        <v>50</v>
      </c>
      <c r="C16" s="63"/>
      <c r="D16" s="14" t="s">
        <v>11</v>
      </c>
      <c r="E16" s="14" t="s">
        <v>11</v>
      </c>
      <c r="F16" s="15">
        <v>3</v>
      </c>
      <c r="G16" s="25">
        <f>+G17+G19</f>
        <v>9071249.0299999993</v>
      </c>
      <c r="H16" s="25">
        <v>10269842</v>
      </c>
      <c r="J16" s="9"/>
      <c r="K16" s="9"/>
    </row>
    <row r="17" spans="1:11" ht="25.5" x14ac:dyDescent="0.25">
      <c r="A17" s="6" t="s">
        <v>51</v>
      </c>
      <c r="B17" s="67" t="s">
        <v>252</v>
      </c>
      <c r="C17" s="67"/>
      <c r="D17" s="14" t="s">
        <v>11</v>
      </c>
      <c r="E17" s="14" t="s">
        <v>11</v>
      </c>
      <c r="F17" s="15">
        <v>4</v>
      </c>
      <c r="G17" s="26">
        <f>8322902.6+628650.07</f>
        <v>8951552.6699999999</v>
      </c>
      <c r="H17" s="26">
        <v>10121168</v>
      </c>
      <c r="J17" s="9"/>
      <c r="K17" s="9"/>
    </row>
    <row r="18" spans="1:11" ht="25.5" x14ac:dyDescent="0.25">
      <c r="A18" s="6" t="s">
        <v>52</v>
      </c>
      <c r="B18" s="67" t="s">
        <v>253</v>
      </c>
      <c r="C18" s="67"/>
      <c r="D18" s="14" t="s">
        <v>11</v>
      </c>
      <c r="E18" s="14" t="s">
        <v>11</v>
      </c>
      <c r="F18" s="15">
        <v>5</v>
      </c>
      <c r="G18" s="26">
        <v>0</v>
      </c>
      <c r="H18" s="26">
        <v>0</v>
      </c>
      <c r="J18" s="9"/>
      <c r="K18" s="9"/>
    </row>
    <row r="19" spans="1:11" ht="25.5" x14ac:dyDescent="0.25">
      <c r="A19" s="6" t="s">
        <v>53</v>
      </c>
      <c r="B19" s="67" t="s">
        <v>254</v>
      </c>
      <c r="C19" s="67"/>
      <c r="D19" s="14" t="s">
        <v>11</v>
      </c>
      <c r="E19" s="14" t="s">
        <v>11</v>
      </c>
      <c r="F19" s="15">
        <v>6</v>
      </c>
      <c r="G19" s="26">
        <v>119696.36</v>
      </c>
      <c r="H19" s="26">
        <v>148674</v>
      </c>
      <c r="J19" s="9"/>
      <c r="K19" s="9"/>
    </row>
    <row r="20" spans="1:11" ht="25.5" x14ac:dyDescent="0.25">
      <c r="A20" s="6" t="s">
        <v>54</v>
      </c>
      <c r="B20" s="67" t="s">
        <v>55</v>
      </c>
      <c r="C20" s="67"/>
      <c r="D20" s="14" t="s">
        <v>11</v>
      </c>
      <c r="E20" s="14" t="s">
        <v>11</v>
      </c>
      <c r="F20" s="15">
        <v>7</v>
      </c>
      <c r="G20" s="26">
        <v>0</v>
      </c>
      <c r="H20" s="26">
        <v>0</v>
      </c>
      <c r="J20" s="9"/>
      <c r="K20" s="9"/>
    </row>
    <row r="21" spans="1:11" ht="25.5" x14ac:dyDescent="0.25">
      <c r="A21" s="6" t="s">
        <v>56</v>
      </c>
      <c r="B21" s="67" t="s">
        <v>57</v>
      </c>
      <c r="C21" s="67"/>
      <c r="D21" s="14" t="s">
        <v>11</v>
      </c>
      <c r="E21" s="14" t="s">
        <v>11</v>
      </c>
      <c r="F21" s="15">
        <v>8</v>
      </c>
      <c r="G21" s="26">
        <v>0</v>
      </c>
      <c r="H21" s="26">
        <v>0</v>
      </c>
      <c r="J21" s="9"/>
      <c r="K21" s="9"/>
    </row>
    <row r="22" spans="1:11" ht="15.75" x14ac:dyDescent="0.25">
      <c r="A22" s="6">
        <v>260</v>
      </c>
      <c r="B22" s="67" t="s">
        <v>58</v>
      </c>
      <c r="C22" s="67"/>
      <c r="D22" s="14" t="s">
        <v>11</v>
      </c>
      <c r="E22" s="14" t="s">
        <v>11</v>
      </c>
      <c r="F22" s="15">
        <v>9</v>
      </c>
      <c r="G22" s="26">
        <v>0</v>
      </c>
      <c r="H22" s="26">
        <v>0</v>
      </c>
      <c r="J22" s="9"/>
      <c r="K22" s="9"/>
    </row>
    <row r="23" spans="1:11" ht="15.75" x14ac:dyDescent="0.25">
      <c r="A23" s="6"/>
      <c r="B23" s="63" t="s">
        <v>59</v>
      </c>
      <c r="C23" s="63"/>
      <c r="D23" s="14" t="s">
        <v>11</v>
      </c>
      <c r="E23" s="15">
        <v>1</v>
      </c>
      <c r="F23" s="14" t="s">
        <v>11</v>
      </c>
      <c r="G23" s="25">
        <f>+G26+G27+G28+G29+G30+G31</f>
        <v>257629.33000000002</v>
      </c>
      <c r="H23" s="25">
        <v>201134</v>
      </c>
      <c r="J23" s="9"/>
      <c r="K23" s="9"/>
    </row>
    <row r="24" spans="1:11" ht="15.75" x14ac:dyDescent="0.25">
      <c r="A24" s="6" t="s">
        <v>60</v>
      </c>
      <c r="B24" s="67" t="s">
        <v>61</v>
      </c>
      <c r="C24" s="67"/>
      <c r="D24" s="14" t="s">
        <v>11</v>
      </c>
      <c r="E24" s="15">
        <v>1</v>
      </c>
      <c r="F24" s="15">
        <v>1</v>
      </c>
      <c r="G24" s="26">
        <v>0</v>
      </c>
      <c r="H24" s="26">
        <v>0</v>
      </c>
      <c r="J24" s="9"/>
      <c r="K24" s="9"/>
    </row>
    <row r="25" spans="1:11" ht="15.75" x14ac:dyDescent="0.25">
      <c r="A25" s="6" t="s">
        <v>62</v>
      </c>
      <c r="B25" s="67" t="s">
        <v>63</v>
      </c>
      <c r="C25" s="67"/>
      <c r="D25" s="14" t="s">
        <v>11</v>
      </c>
      <c r="E25" s="15">
        <v>1</v>
      </c>
      <c r="F25" s="15">
        <v>2</v>
      </c>
      <c r="G25" s="26">
        <v>0</v>
      </c>
      <c r="H25" s="26">
        <v>0</v>
      </c>
      <c r="J25" s="9"/>
      <c r="K25" s="9"/>
    </row>
    <row r="26" spans="1:11" ht="15.75" x14ac:dyDescent="0.25">
      <c r="A26" s="6">
        <v>303</v>
      </c>
      <c r="B26" s="67" t="s">
        <v>64</v>
      </c>
      <c r="C26" s="67"/>
      <c r="D26" s="14" t="s">
        <v>11</v>
      </c>
      <c r="E26" s="15">
        <v>1</v>
      </c>
      <c r="F26" s="15">
        <v>3</v>
      </c>
      <c r="G26" s="26">
        <v>53.2</v>
      </c>
      <c r="H26" s="26">
        <v>356</v>
      </c>
      <c r="J26" s="9"/>
      <c r="K26" s="9"/>
    </row>
    <row r="27" spans="1:11" ht="15.75" x14ac:dyDescent="0.25">
      <c r="A27" s="6">
        <v>304</v>
      </c>
      <c r="B27" s="67" t="s">
        <v>65</v>
      </c>
      <c r="C27" s="67"/>
      <c r="D27" s="14" t="s">
        <v>11</v>
      </c>
      <c r="E27" s="15">
        <v>1</v>
      </c>
      <c r="F27" s="15">
        <v>4</v>
      </c>
      <c r="G27" s="26">
        <v>33266.5</v>
      </c>
      <c r="H27" s="26">
        <v>20758</v>
      </c>
      <c r="J27" s="9"/>
      <c r="K27" s="9"/>
    </row>
    <row r="28" spans="1:11" ht="15.75" x14ac:dyDescent="0.25">
      <c r="A28" s="6">
        <v>305</v>
      </c>
      <c r="B28" s="67" t="s">
        <v>66</v>
      </c>
      <c r="C28" s="67"/>
      <c r="D28" s="14" t="s">
        <v>11</v>
      </c>
      <c r="E28" s="15">
        <v>1</v>
      </c>
      <c r="F28" s="15">
        <v>5</v>
      </c>
      <c r="G28" s="26">
        <v>20</v>
      </c>
      <c r="H28" s="26">
        <v>20</v>
      </c>
      <c r="J28" s="9"/>
      <c r="K28" s="9"/>
    </row>
    <row r="29" spans="1:11" ht="25.5" x14ac:dyDescent="0.25">
      <c r="A29" s="6" t="s">
        <v>67</v>
      </c>
      <c r="B29" s="67" t="s">
        <v>68</v>
      </c>
      <c r="C29" s="67"/>
      <c r="D29" s="14" t="s">
        <v>11</v>
      </c>
      <c r="E29" s="15">
        <v>1</v>
      </c>
      <c r="F29" s="15">
        <v>6</v>
      </c>
      <c r="G29" s="26"/>
      <c r="H29" s="26"/>
      <c r="J29" s="9"/>
      <c r="K29" s="9"/>
    </row>
    <row r="30" spans="1:11" ht="15.75" x14ac:dyDescent="0.25">
      <c r="A30" s="6">
        <v>309</v>
      </c>
      <c r="B30" s="67" t="s">
        <v>69</v>
      </c>
      <c r="C30" s="67"/>
      <c r="D30" s="14" t="s">
        <v>11</v>
      </c>
      <c r="E30" s="15">
        <v>1</v>
      </c>
      <c r="F30" s="15">
        <v>7</v>
      </c>
      <c r="G30" s="26">
        <v>224289.63</v>
      </c>
      <c r="H30" s="26">
        <v>180000</v>
      </c>
      <c r="J30" s="9"/>
      <c r="K30" s="9"/>
    </row>
    <row r="31" spans="1:11" ht="25.5" x14ac:dyDescent="0.25">
      <c r="A31" s="6" t="s">
        <v>70</v>
      </c>
      <c r="B31" s="67" t="s">
        <v>71</v>
      </c>
      <c r="C31" s="67"/>
      <c r="D31" s="14" t="s">
        <v>11</v>
      </c>
      <c r="E31" s="15">
        <v>1</v>
      </c>
      <c r="F31" s="15">
        <v>8</v>
      </c>
      <c r="G31" s="26">
        <v>0</v>
      </c>
      <c r="H31" s="26">
        <v>0</v>
      </c>
      <c r="J31" s="9"/>
      <c r="K31" s="9"/>
    </row>
    <row r="32" spans="1:11" ht="15.75" x14ac:dyDescent="0.25">
      <c r="A32" s="6">
        <v>320</v>
      </c>
      <c r="B32" s="63" t="s">
        <v>72</v>
      </c>
      <c r="C32" s="63"/>
      <c r="D32" s="14" t="s">
        <v>11</v>
      </c>
      <c r="E32" s="15">
        <v>1</v>
      </c>
      <c r="F32" s="15">
        <v>9</v>
      </c>
      <c r="G32" s="25">
        <v>0</v>
      </c>
      <c r="H32" s="25">
        <v>0</v>
      </c>
      <c r="J32" s="9"/>
      <c r="K32" s="9"/>
    </row>
    <row r="33" spans="1:11" ht="25.5" x14ac:dyDescent="0.25">
      <c r="A33" s="6" t="s">
        <v>73</v>
      </c>
      <c r="B33" s="63" t="s">
        <v>74</v>
      </c>
      <c r="C33" s="63"/>
      <c r="D33" s="14" t="s">
        <v>11</v>
      </c>
      <c r="E33" s="15">
        <v>2</v>
      </c>
      <c r="F33" s="14" t="s">
        <v>11</v>
      </c>
      <c r="G33" s="25">
        <v>0</v>
      </c>
      <c r="H33" s="25">
        <v>0</v>
      </c>
      <c r="J33" s="9"/>
      <c r="K33" s="9"/>
    </row>
    <row r="34" spans="1:11" ht="15.75" x14ac:dyDescent="0.25">
      <c r="A34" s="6"/>
      <c r="B34" s="65" t="s">
        <v>255</v>
      </c>
      <c r="C34" s="66"/>
      <c r="D34" s="14" t="s">
        <v>11</v>
      </c>
      <c r="E34" s="15">
        <v>2</v>
      </c>
      <c r="F34" s="15">
        <v>1</v>
      </c>
      <c r="G34" s="25">
        <f>+G35+G39+G44+G47+G50+G53+G54+G55</f>
        <v>29459.56</v>
      </c>
      <c r="H34" s="25">
        <v>36652</v>
      </c>
      <c r="J34" s="48"/>
      <c r="K34" s="9"/>
    </row>
    <row r="35" spans="1:11" ht="15.75" customHeight="1" x14ac:dyDescent="0.25">
      <c r="A35" s="6">
        <v>40</v>
      </c>
      <c r="B35" s="63" t="s">
        <v>256</v>
      </c>
      <c r="C35" s="63"/>
      <c r="D35" s="14" t="s">
        <v>11</v>
      </c>
      <c r="E35" s="15">
        <v>2</v>
      </c>
      <c r="F35" s="15">
        <v>2</v>
      </c>
      <c r="G35" s="25">
        <v>0</v>
      </c>
      <c r="H35" s="25">
        <v>0</v>
      </c>
      <c r="J35" s="9"/>
      <c r="K35" s="9"/>
    </row>
    <row r="36" spans="1:11" ht="15.75" x14ac:dyDescent="0.25">
      <c r="A36" s="6">
        <v>400</v>
      </c>
      <c r="B36" s="67" t="s">
        <v>257</v>
      </c>
      <c r="C36" s="67"/>
      <c r="D36" s="14" t="s">
        <v>11</v>
      </c>
      <c r="E36" s="15">
        <v>2</v>
      </c>
      <c r="F36" s="15">
        <v>3</v>
      </c>
      <c r="G36" s="26">
        <v>0</v>
      </c>
      <c r="H36" s="26">
        <v>0</v>
      </c>
      <c r="J36" s="9"/>
      <c r="K36" s="9"/>
    </row>
    <row r="37" spans="1:11" ht="25.5" x14ac:dyDescent="0.25">
      <c r="A37" s="6" t="s">
        <v>75</v>
      </c>
      <c r="B37" s="67" t="s">
        <v>258</v>
      </c>
      <c r="C37" s="67"/>
      <c r="D37" s="14" t="s">
        <v>11</v>
      </c>
      <c r="E37" s="15">
        <v>2</v>
      </c>
      <c r="F37" s="15">
        <v>4</v>
      </c>
      <c r="G37" s="26">
        <v>0</v>
      </c>
      <c r="H37" s="26">
        <v>0</v>
      </c>
      <c r="J37" s="9"/>
      <c r="K37" s="9"/>
    </row>
    <row r="38" spans="1:11" ht="15.75" x14ac:dyDescent="0.25">
      <c r="A38" s="6">
        <v>403</v>
      </c>
      <c r="B38" s="67" t="s">
        <v>259</v>
      </c>
      <c r="C38" s="67"/>
      <c r="D38" s="14" t="s">
        <v>11</v>
      </c>
      <c r="E38" s="15">
        <v>2</v>
      </c>
      <c r="F38" s="15">
        <v>5</v>
      </c>
      <c r="G38" s="26">
        <v>0</v>
      </c>
      <c r="H38" s="26">
        <v>0</v>
      </c>
      <c r="J38" s="9"/>
      <c r="K38" s="9"/>
    </row>
    <row r="39" spans="1:11" ht="15.75" x14ac:dyDescent="0.25">
      <c r="A39" s="6">
        <v>41</v>
      </c>
      <c r="B39" s="63" t="s">
        <v>260</v>
      </c>
      <c r="C39" s="63"/>
      <c r="D39" s="14" t="s">
        <v>11</v>
      </c>
      <c r="E39" s="15">
        <v>2</v>
      </c>
      <c r="F39" s="15">
        <v>6</v>
      </c>
      <c r="G39" s="25">
        <f>+G40+G41+G42+G43</f>
        <v>13747.560000000001</v>
      </c>
      <c r="H39" s="25">
        <v>17345</v>
      </c>
      <c r="J39" s="9"/>
      <c r="K39" s="9"/>
    </row>
    <row r="40" spans="1:11" ht="15.75" x14ac:dyDescent="0.25">
      <c r="A40" s="6">
        <v>410</v>
      </c>
      <c r="B40" s="67" t="s">
        <v>261</v>
      </c>
      <c r="C40" s="67"/>
      <c r="D40" s="14" t="s">
        <v>11</v>
      </c>
      <c r="E40" s="15">
        <v>2</v>
      </c>
      <c r="F40" s="15">
        <v>7</v>
      </c>
      <c r="G40" s="26">
        <v>1500</v>
      </c>
      <c r="H40" s="26">
        <v>2120</v>
      </c>
      <c r="J40" s="9"/>
      <c r="K40" s="9"/>
    </row>
    <row r="41" spans="1:11" ht="15.75" x14ac:dyDescent="0.25">
      <c r="A41" s="6">
        <v>414</v>
      </c>
      <c r="B41" s="67" t="s">
        <v>262</v>
      </c>
      <c r="C41" s="67"/>
      <c r="D41" s="14" t="s">
        <v>11</v>
      </c>
      <c r="E41" s="15">
        <v>2</v>
      </c>
      <c r="F41" s="15">
        <v>8</v>
      </c>
      <c r="G41" s="26">
        <v>0</v>
      </c>
      <c r="H41" s="26">
        <v>0</v>
      </c>
      <c r="J41" s="9"/>
      <c r="K41" s="9"/>
    </row>
    <row r="42" spans="1:11" ht="15.75" x14ac:dyDescent="0.25">
      <c r="A42" s="6">
        <v>415</v>
      </c>
      <c r="B42" s="67" t="s">
        <v>263</v>
      </c>
      <c r="C42" s="67"/>
      <c r="D42" s="14" t="s">
        <v>11</v>
      </c>
      <c r="E42" s="15">
        <v>2</v>
      </c>
      <c r="F42" s="15">
        <v>9</v>
      </c>
      <c r="G42" s="26">
        <v>0</v>
      </c>
      <c r="H42" s="26">
        <v>0</v>
      </c>
      <c r="J42" s="9"/>
      <c r="K42" s="9"/>
    </row>
    <row r="43" spans="1:11" ht="38.25" x14ac:dyDescent="0.25">
      <c r="A43" s="6" t="s">
        <v>76</v>
      </c>
      <c r="B43" s="67" t="s">
        <v>264</v>
      </c>
      <c r="C43" s="67"/>
      <c r="D43" s="14" t="s">
        <v>11</v>
      </c>
      <c r="E43" s="15">
        <v>3</v>
      </c>
      <c r="F43" s="14" t="s">
        <v>11</v>
      </c>
      <c r="G43" s="26">
        <f>3371.46+8876.1</f>
        <v>12247.560000000001</v>
      </c>
      <c r="H43" s="26">
        <v>15225</v>
      </c>
      <c r="J43" s="9"/>
      <c r="K43" s="9"/>
    </row>
    <row r="44" spans="1:11" ht="15.75" x14ac:dyDescent="0.25">
      <c r="A44" s="16">
        <v>42</v>
      </c>
      <c r="B44" s="63" t="s">
        <v>265</v>
      </c>
      <c r="C44" s="63"/>
      <c r="D44" s="14" t="s">
        <v>11</v>
      </c>
      <c r="E44" s="15">
        <v>3</v>
      </c>
      <c r="F44" s="15">
        <v>1</v>
      </c>
      <c r="G44" s="25">
        <v>0</v>
      </c>
      <c r="H44" s="25">
        <v>0</v>
      </c>
      <c r="J44" s="9"/>
      <c r="K44" s="9"/>
    </row>
    <row r="45" spans="1:11" ht="15.75" x14ac:dyDescent="0.25">
      <c r="A45" s="16">
        <v>420</v>
      </c>
      <c r="B45" s="67" t="s">
        <v>266</v>
      </c>
      <c r="C45" s="67"/>
      <c r="D45" s="14" t="s">
        <v>11</v>
      </c>
      <c r="E45" s="15">
        <v>3</v>
      </c>
      <c r="F45" s="15">
        <v>2</v>
      </c>
      <c r="G45" s="26">
        <v>0</v>
      </c>
      <c r="H45" s="26"/>
      <c r="J45" s="9"/>
      <c r="K45" s="9"/>
    </row>
    <row r="46" spans="1:11" ht="25.5" x14ac:dyDescent="0.25">
      <c r="A46" s="16" t="s">
        <v>77</v>
      </c>
      <c r="B46" s="67" t="s">
        <v>267</v>
      </c>
      <c r="C46" s="67"/>
      <c r="D46" s="14" t="s">
        <v>11</v>
      </c>
      <c r="E46" s="15">
        <v>3</v>
      </c>
      <c r="F46" s="15">
        <v>3</v>
      </c>
      <c r="G46" s="26">
        <v>0</v>
      </c>
      <c r="H46" s="26"/>
      <c r="J46" s="9"/>
      <c r="K46" s="9"/>
    </row>
    <row r="47" spans="1:11" ht="15.75" x14ac:dyDescent="0.25">
      <c r="A47" s="16">
        <v>43</v>
      </c>
      <c r="B47" s="63" t="s">
        <v>268</v>
      </c>
      <c r="C47" s="63"/>
      <c r="D47" s="14" t="s">
        <v>11</v>
      </c>
      <c r="E47" s="15">
        <v>3</v>
      </c>
      <c r="F47" s="15">
        <v>4</v>
      </c>
      <c r="G47" s="25">
        <v>0</v>
      </c>
      <c r="H47" s="25">
        <v>0</v>
      </c>
      <c r="J47" s="9"/>
      <c r="K47" s="9"/>
    </row>
    <row r="48" spans="1:11" ht="15.75" x14ac:dyDescent="0.25">
      <c r="A48" s="16">
        <v>430</v>
      </c>
      <c r="B48" s="67" t="s">
        <v>78</v>
      </c>
      <c r="C48" s="67"/>
      <c r="D48" s="14" t="s">
        <v>11</v>
      </c>
      <c r="E48" s="15">
        <v>3</v>
      </c>
      <c r="F48" s="15">
        <v>5</v>
      </c>
      <c r="G48" s="26">
        <v>0</v>
      </c>
      <c r="H48" s="26"/>
      <c r="J48" s="9"/>
      <c r="K48" s="9"/>
    </row>
    <row r="49" spans="1:11" ht="15.75" x14ac:dyDescent="0.25">
      <c r="A49" s="16">
        <v>431.43900000000002</v>
      </c>
      <c r="B49" s="67" t="s">
        <v>269</v>
      </c>
      <c r="C49" s="67"/>
      <c r="D49" s="14" t="s">
        <v>11</v>
      </c>
      <c r="E49" s="15">
        <v>3</v>
      </c>
      <c r="F49" s="15">
        <v>6</v>
      </c>
      <c r="G49" s="26">
        <v>0</v>
      </c>
      <c r="H49" s="26"/>
      <c r="J49" s="9"/>
      <c r="K49" s="9"/>
    </row>
    <row r="50" spans="1:11" ht="15.75" x14ac:dyDescent="0.25">
      <c r="A50" s="16">
        <v>44</v>
      </c>
      <c r="B50" s="63" t="s">
        <v>270</v>
      </c>
      <c r="C50" s="63"/>
      <c r="D50" s="14" t="s">
        <v>11</v>
      </c>
      <c r="E50" s="15">
        <v>3</v>
      </c>
      <c r="F50" s="15">
        <v>7</v>
      </c>
      <c r="G50" s="25">
        <v>0</v>
      </c>
      <c r="H50" s="25">
        <v>0</v>
      </c>
      <c r="J50" s="9"/>
      <c r="K50" s="9"/>
    </row>
    <row r="51" spans="1:11" ht="15.75" x14ac:dyDescent="0.25">
      <c r="A51" s="16" t="s">
        <v>79</v>
      </c>
      <c r="B51" s="67" t="s">
        <v>80</v>
      </c>
      <c r="C51" s="67"/>
      <c r="D51" s="14" t="s">
        <v>11</v>
      </c>
      <c r="E51" s="15">
        <v>3</v>
      </c>
      <c r="F51" s="15">
        <v>8</v>
      </c>
      <c r="G51" s="26">
        <v>0</v>
      </c>
      <c r="H51" s="26"/>
      <c r="J51" s="9"/>
      <c r="K51" s="9"/>
    </row>
    <row r="52" spans="1:11" ht="15.75" x14ac:dyDescent="0.25">
      <c r="A52" s="16">
        <v>449</v>
      </c>
      <c r="B52" s="67" t="s">
        <v>271</v>
      </c>
      <c r="C52" s="67"/>
      <c r="D52" s="14" t="s">
        <v>11</v>
      </c>
      <c r="E52" s="15">
        <v>3</v>
      </c>
      <c r="F52" s="15">
        <v>9</v>
      </c>
      <c r="G52" s="26">
        <v>0</v>
      </c>
      <c r="H52" s="26"/>
      <c r="J52" s="9"/>
      <c r="K52" s="9"/>
    </row>
    <row r="53" spans="1:11" ht="15.75" x14ac:dyDescent="0.25">
      <c r="A53" s="16">
        <v>45</v>
      </c>
      <c r="B53" s="63" t="s">
        <v>272</v>
      </c>
      <c r="C53" s="63"/>
      <c r="D53" s="14" t="s">
        <v>11</v>
      </c>
      <c r="E53" s="15">
        <v>4</v>
      </c>
      <c r="F53" s="14" t="s">
        <v>11</v>
      </c>
      <c r="G53" s="25">
        <v>0</v>
      </c>
      <c r="H53" s="25"/>
      <c r="J53" s="9"/>
      <c r="K53" s="9"/>
    </row>
    <row r="54" spans="1:11" ht="15.75" x14ac:dyDescent="0.25">
      <c r="A54" s="16">
        <v>46</v>
      </c>
      <c r="B54" s="63" t="s">
        <v>273</v>
      </c>
      <c r="C54" s="63"/>
      <c r="D54" s="14" t="s">
        <v>11</v>
      </c>
      <c r="E54" s="15">
        <v>4</v>
      </c>
      <c r="F54" s="15">
        <v>1</v>
      </c>
      <c r="G54" s="25">
        <v>0</v>
      </c>
      <c r="H54" s="25"/>
      <c r="J54" s="9"/>
      <c r="K54" s="9"/>
    </row>
    <row r="55" spans="1:11" ht="15.75" x14ac:dyDescent="0.25">
      <c r="A55" s="16">
        <v>47</v>
      </c>
      <c r="B55" s="63" t="s">
        <v>81</v>
      </c>
      <c r="C55" s="63"/>
      <c r="D55" s="14" t="s">
        <v>11</v>
      </c>
      <c r="E55" s="15">
        <v>4</v>
      </c>
      <c r="F55" s="15">
        <v>2</v>
      </c>
      <c r="G55" s="25">
        <v>15712</v>
      </c>
      <c r="H55" s="25">
        <v>19307</v>
      </c>
      <c r="J55" s="9"/>
      <c r="K55" s="9"/>
    </row>
    <row r="56" spans="1:11" ht="15.75" x14ac:dyDescent="0.25">
      <c r="A56" s="16"/>
      <c r="B56" s="65" t="s">
        <v>82</v>
      </c>
      <c r="C56" s="66"/>
      <c r="D56" s="14" t="s">
        <v>11</v>
      </c>
      <c r="E56" s="15">
        <v>4</v>
      </c>
      <c r="F56" s="15">
        <v>3</v>
      </c>
      <c r="G56" s="25">
        <f>+G14-G34</f>
        <v>12705146.34</v>
      </c>
      <c r="H56" s="25">
        <v>13817140</v>
      </c>
      <c r="J56" s="9"/>
      <c r="K56" s="9"/>
    </row>
    <row r="57" spans="1:11" ht="15.75" x14ac:dyDescent="0.25">
      <c r="A57" s="16"/>
      <c r="B57" s="65" t="s">
        <v>83</v>
      </c>
      <c r="C57" s="66"/>
      <c r="D57" s="14" t="s">
        <v>11</v>
      </c>
      <c r="E57" s="15">
        <v>4</v>
      </c>
      <c r="F57" s="15">
        <v>4</v>
      </c>
      <c r="G57" s="25">
        <f>+G58+G61+G64+G69+G72-G75+G78</f>
        <v>12705146</v>
      </c>
      <c r="H57" s="25">
        <v>13817140</v>
      </c>
      <c r="J57" s="9"/>
      <c r="K57" s="9"/>
    </row>
    <row r="58" spans="1:11" ht="15.75" x14ac:dyDescent="0.25">
      <c r="A58" s="16">
        <v>50</v>
      </c>
      <c r="B58" s="63" t="s">
        <v>84</v>
      </c>
      <c r="C58" s="63"/>
      <c r="D58" s="14" t="s">
        <v>11</v>
      </c>
      <c r="E58" s="15">
        <v>4</v>
      </c>
      <c r="F58" s="15">
        <v>5</v>
      </c>
      <c r="G58" s="25">
        <v>53657688</v>
      </c>
      <c r="H58" s="25">
        <v>53657688</v>
      </c>
      <c r="J58" s="9"/>
      <c r="K58" s="9"/>
    </row>
    <row r="59" spans="1:11" ht="15.75" x14ac:dyDescent="0.25">
      <c r="A59" s="16">
        <v>500</v>
      </c>
      <c r="B59" s="67" t="s">
        <v>85</v>
      </c>
      <c r="C59" s="67"/>
      <c r="D59" s="14" t="s">
        <v>11</v>
      </c>
      <c r="E59" s="15">
        <v>4</v>
      </c>
      <c r="F59" s="15">
        <v>6</v>
      </c>
      <c r="G59" s="26">
        <v>53657688</v>
      </c>
      <c r="H59" s="26">
        <v>53657688</v>
      </c>
      <c r="J59" s="9"/>
      <c r="K59" s="9"/>
    </row>
    <row r="60" spans="1:11" ht="15.75" x14ac:dyDescent="0.25">
      <c r="A60" s="16">
        <v>501</v>
      </c>
      <c r="B60" s="67" t="s">
        <v>86</v>
      </c>
      <c r="C60" s="67"/>
      <c r="D60" s="14" t="s">
        <v>11</v>
      </c>
      <c r="E60" s="15">
        <v>4</v>
      </c>
      <c r="F60" s="15">
        <v>7</v>
      </c>
      <c r="G60" s="26">
        <v>0</v>
      </c>
      <c r="H60" s="26"/>
      <c r="J60" s="9"/>
      <c r="K60" s="9"/>
    </row>
    <row r="61" spans="1:11" ht="15.75" x14ac:dyDescent="0.25">
      <c r="A61" s="16">
        <v>51</v>
      </c>
      <c r="B61" s="63" t="s">
        <v>87</v>
      </c>
      <c r="C61" s="63"/>
      <c r="D61" s="14" t="s">
        <v>11</v>
      </c>
      <c r="E61" s="15">
        <v>4</v>
      </c>
      <c r="F61" s="15">
        <v>8</v>
      </c>
      <c r="G61" s="25">
        <f>+G62+G63</f>
        <v>3796770</v>
      </c>
      <c r="H61" s="25">
        <v>3796770</v>
      </c>
      <c r="J61" s="9"/>
      <c r="K61" s="9"/>
    </row>
    <row r="62" spans="1:11" ht="15.75" x14ac:dyDescent="0.25">
      <c r="A62" s="16">
        <v>510</v>
      </c>
      <c r="B62" s="67" t="s">
        <v>88</v>
      </c>
      <c r="C62" s="67"/>
      <c r="D62" s="14" t="s">
        <v>11</v>
      </c>
      <c r="E62" s="15">
        <v>4</v>
      </c>
      <c r="F62" s="15">
        <v>9</v>
      </c>
      <c r="G62" s="26">
        <v>1977136</v>
      </c>
      <c r="H62" s="26">
        <v>1977136</v>
      </c>
      <c r="J62" s="9"/>
      <c r="K62" s="9"/>
    </row>
    <row r="63" spans="1:11" ht="15.75" x14ac:dyDescent="0.25">
      <c r="A63" s="16">
        <v>519</v>
      </c>
      <c r="B63" s="67" t="s">
        <v>89</v>
      </c>
      <c r="C63" s="67"/>
      <c r="D63" s="14" t="s">
        <v>11</v>
      </c>
      <c r="E63" s="15">
        <v>5</v>
      </c>
      <c r="F63" s="14" t="s">
        <v>11</v>
      </c>
      <c r="G63" s="26">
        <v>1819634</v>
      </c>
      <c r="H63" s="26">
        <v>1819634</v>
      </c>
      <c r="J63" s="9"/>
      <c r="K63" s="9"/>
    </row>
    <row r="64" spans="1:11" ht="15.75" x14ac:dyDescent="0.25">
      <c r="A64" s="16">
        <v>52</v>
      </c>
      <c r="B64" s="63" t="s">
        <v>90</v>
      </c>
      <c r="C64" s="63"/>
      <c r="D64" s="14" t="s">
        <v>11</v>
      </c>
      <c r="E64" s="15">
        <v>5</v>
      </c>
      <c r="F64" s="15">
        <v>1</v>
      </c>
      <c r="G64" s="25">
        <v>0</v>
      </c>
      <c r="H64" s="25">
        <v>0</v>
      </c>
      <c r="J64" s="9"/>
      <c r="K64" s="9"/>
    </row>
    <row r="65" spans="1:12" ht="30" customHeight="1" x14ac:dyDescent="0.25">
      <c r="A65" s="16">
        <v>520</v>
      </c>
      <c r="B65" s="67" t="s">
        <v>274</v>
      </c>
      <c r="C65" s="67"/>
      <c r="D65" s="14" t="s">
        <v>11</v>
      </c>
      <c r="E65" s="15">
        <v>5</v>
      </c>
      <c r="F65" s="15">
        <v>2</v>
      </c>
      <c r="G65" s="26">
        <v>0</v>
      </c>
      <c r="H65" s="26"/>
      <c r="J65" s="9"/>
      <c r="K65" s="9"/>
    </row>
    <row r="66" spans="1:12" ht="15.75" x14ac:dyDescent="0.25">
      <c r="A66" s="16">
        <v>521</v>
      </c>
      <c r="B66" s="67" t="s">
        <v>91</v>
      </c>
      <c r="C66" s="67"/>
      <c r="D66" s="14" t="s">
        <v>11</v>
      </c>
      <c r="E66" s="15">
        <v>5</v>
      </c>
      <c r="F66" s="15">
        <v>3</v>
      </c>
      <c r="G66" s="26">
        <v>0</v>
      </c>
      <c r="H66" s="26"/>
      <c r="J66" s="9"/>
      <c r="K66" s="9"/>
    </row>
    <row r="67" spans="1:12" ht="15.75" x14ac:dyDescent="0.25">
      <c r="A67" s="16">
        <v>522</v>
      </c>
      <c r="B67" s="67" t="s">
        <v>92</v>
      </c>
      <c r="C67" s="67"/>
      <c r="D67" s="14" t="s">
        <v>11</v>
      </c>
      <c r="E67" s="15">
        <v>5</v>
      </c>
      <c r="F67" s="15">
        <v>4</v>
      </c>
      <c r="G67" s="26">
        <v>0</v>
      </c>
      <c r="H67" s="26"/>
      <c r="J67" s="9"/>
      <c r="K67" s="9"/>
    </row>
    <row r="68" spans="1:12" ht="15.75" x14ac:dyDescent="0.25">
      <c r="A68" s="16">
        <v>529</v>
      </c>
      <c r="B68" s="67" t="s">
        <v>93</v>
      </c>
      <c r="C68" s="67"/>
      <c r="D68" s="14" t="s">
        <v>11</v>
      </c>
      <c r="E68" s="15">
        <v>5</v>
      </c>
      <c r="F68" s="15">
        <v>5</v>
      </c>
      <c r="G68" s="26">
        <v>0</v>
      </c>
      <c r="H68" s="26"/>
      <c r="J68" s="9"/>
      <c r="K68" s="9"/>
    </row>
    <row r="69" spans="1:12" ht="15.75" x14ac:dyDescent="0.25">
      <c r="A69" s="16">
        <v>53</v>
      </c>
      <c r="B69" s="63" t="s">
        <v>94</v>
      </c>
      <c r="C69" s="63"/>
      <c r="D69" s="14" t="s">
        <v>11</v>
      </c>
      <c r="E69" s="15">
        <v>5</v>
      </c>
      <c r="F69" s="15">
        <v>6</v>
      </c>
      <c r="G69" s="25">
        <v>0</v>
      </c>
      <c r="H69" s="25">
        <v>0</v>
      </c>
      <c r="J69" s="9"/>
      <c r="K69" s="9"/>
    </row>
    <row r="70" spans="1:12" ht="15.75" x14ac:dyDescent="0.25">
      <c r="A70" s="16">
        <v>530</v>
      </c>
      <c r="B70" s="67" t="s">
        <v>95</v>
      </c>
      <c r="C70" s="67"/>
      <c r="D70" s="14" t="s">
        <v>11</v>
      </c>
      <c r="E70" s="15">
        <v>5</v>
      </c>
      <c r="F70" s="15">
        <v>7</v>
      </c>
      <c r="G70" s="26">
        <v>0</v>
      </c>
      <c r="H70" s="26"/>
      <c r="J70" s="9"/>
      <c r="K70" s="9"/>
    </row>
    <row r="71" spans="1:12" ht="15.75" x14ac:dyDescent="0.25">
      <c r="A71" s="16">
        <v>531</v>
      </c>
      <c r="B71" s="67" t="s">
        <v>96</v>
      </c>
      <c r="C71" s="67"/>
      <c r="D71" s="14" t="s">
        <v>11</v>
      </c>
      <c r="E71" s="15">
        <v>5</v>
      </c>
      <c r="F71" s="15">
        <v>8</v>
      </c>
      <c r="G71" s="26">
        <v>0</v>
      </c>
      <c r="H71" s="26"/>
      <c r="J71" s="9"/>
      <c r="K71" s="9"/>
    </row>
    <row r="72" spans="1:12" ht="15.75" x14ac:dyDescent="0.25">
      <c r="A72" s="16">
        <v>54</v>
      </c>
      <c r="B72" s="63" t="s">
        <v>97</v>
      </c>
      <c r="C72" s="63"/>
      <c r="D72" s="14" t="s">
        <v>11</v>
      </c>
      <c r="E72" s="15">
        <v>5</v>
      </c>
      <c r="F72" s="15">
        <v>9</v>
      </c>
      <c r="G72" s="25">
        <f>+G73+G74</f>
        <v>2095</v>
      </c>
      <c r="H72" s="25">
        <v>1016</v>
      </c>
      <c r="J72" s="9"/>
      <c r="K72" s="9"/>
    </row>
    <row r="73" spans="1:12" ht="15.75" x14ac:dyDescent="0.25">
      <c r="A73" s="16">
        <v>540</v>
      </c>
      <c r="B73" s="67" t="s">
        <v>98</v>
      </c>
      <c r="C73" s="67"/>
      <c r="D73" s="14" t="s">
        <v>11</v>
      </c>
      <c r="E73" s="15">
        <v>6</v>
      </c>
      <c r="F73" s="14" t="s">
        <v>11</v>
      </c>
      <c r="G73" s="26">
        <f>+H73+1079</f>
        <v>2095</v>
      </c>
      <c r="H73" s="26">
        <v>1016</v>
      </c>
      <c r="J73" s="9"/>
      <c r="K73" s="9"/>
    </row>
    <row r="74" spans="1:12" ht="15.75" x14ac:dyDescent="0.25">
      <c r="A74" s="16">
        <v>541</v>
      </c>
      <c r="B74" s="67" t="s">
        <v>99</v>
      </c>
      <c r="C74" s="67"/>
      <c r="D74" s="14" t="s">
        <v>11</v>
      </c>
      <c r="E74" s="15">
        <v>6</v>
      </c>
      <c r="F74" s="15">
        <v>1</v>
      </c>
      <c r="G74" s="26">
        <v>0</v>
      </c>
      <c r="H74" s="26"/>
      <c r="J74" s="9"/>
      <c r="K74" s="9"/>
    </row>
    <row r="75" spans="1:12" ht="15.75" x14ac:dyDescent="0.25">
      <c r="A75" s="16">
        <v>55</v>
      </c>
      <c r="B75" s="63" t="s">
        <v>100</v>
      </c>
      <c r="C75" s="63"/>
      <c r="D75" s="14" t="s">
        <v>11</v>
      </c>
      <c r="E75" s="15">
        <v>6</v>
      </c>
      <c r="F75" s="15">
        <v>2</v>
      </c>
      <c r="G75" s="25">
        <f>+G76+G77</f>
        <v>22569203</v>
      </c>
      <c r="H75" s="25">
        <v>22383616</v>
      </c>
      <c r="J75" s="9"/>
      <c r="K75" s="9"/>
    </row>
    <row r="76" spans="1:12" ht="15.75" x14ac:dyDescent="0.25">
      <c r="A76" s="16">
        <v>550</v>
      </c>
      <c r="B76" s="67" t="s">
        <v>101</v>
      </c>
      <c r="C76" s="67"/>
      <c r="D76" s="14" t="s">
        <v>11</v>
      </c>
      <c r="E76" s="15">
        <v>6</v>
      </c>
      <c r="F76" s="15">
        <v>3</v>
      </c>
      <c r="G76" s="26">
        <f>+H75</f>
        <v>22383616</v>
      </c>
      <c r="H76" s="26">
        <v>22187400</v>
      </c>
      <c r="I76" s="9"/>
      <c r="J76" s="9"/>
      <c r="K76" s="9"/>
    </row>
    <row r="77" spans="1:12" ht="15.75" x14ac:dyDescent="0.25">
      <c r="A77" s="16">
        <v>551</v>
      </c>
      <c r="B77" s="67" t="s">
        <v>102</v>
      </c>
      <c r="C77" s="67"/>
      <c r="D77" s="14" t="s">
        <v>11</v>
      </c>
      <c r="E77" s="15">
        <v>6</v>
      </c>
      <c r="F77" s="15">
        <v>4</v>
      </c>
      <c r="G77" s="26">
        <f>+BU!G50+0.1</f>
        <v>185587.00000000003</v>
      </c>
      <c r="H77" s="26">
        <v>196216</v>
      </c>
      <c r="J77" s="9"/>
      <c r="K77" s="9"/>
    </row>
    <row r="78" spans="1:12" ht="15.75" x14ac:dyDescent="0.25">
      <c r="A78" s="16">
        <v>56</v>
      </c>
      <c r="B78" s="63" t="s">
        <v>103</v>
      </c>
      <c r="C78" s="63"/>
      <c r="D78" s="14" t="s">
        <v>11</v>
      </c>
      <c r="E78" s="15">
        <v>6</v>
      </c>
      <c r="F78" s="15">
        <v>5</v>
      </c>
      <c r="G78" s="25">
        <f>+G79+G80</f>
        <v>-22182204</v>
      </c>
      <c r="H78" s="25">
        <v>-21254718</v>
      </c>
      <c r="I78" s="9"/>
      <c r="J78" s="9"/>
      <c r="K78" s="9"/>
    </row>
    <row r="79" spans="1:12" ht="30" customHeight="1" x14ac:dyDescent="0.25">
      <c r="A79" s="16">
        <v>560</v>
      </c>
      <c r="B79" s="67" t="s">
        <v>275</v>
      </c>
      <c r="C79" s="67"/>
      <c r="D79" s="14" t="s">
        <v>11</v>
      </c>
      <c r="E79" s="15">
        <v>6</v>
      </c>
      <c r="F79" s="15">
        <v>6</v>
      </c>
      <c r="G79" s="26">
        <f>H79+BU!G60-1079.09</f>
        <v>7148057</v>
      </c>
      <c r="H79" s="26">
        <v>5213145</v>
      </c>
      <c r="I79" s="35"/>
      <c r="J79" s="9"/>
      <c r="K79" s="9"/>
      <c r="L79" s="9"/>
    </row>
    <row r="80" spans="1:12" ht="30" customHeight="1" x14ac:dyDescent="0.25">
      <c r="A80" s="16">
        <v>561</v>
      </c>
      <c r="B80" s="67" t="s">
        <v>276</v>
      </c>
      <c r="C80" s="67"/>
      <c r="D80" s="14" t="s">
        <v>11</v>
      </c>
      <c r="E80" s="15">
        <v>6</v>
      </c>
      <c r="F80" s="15">
        <v>7</v>
      </c>
      <c r="G80" s="26">
        <f>H80-BU!G67+0.14</f>
        <v>-29330261</v>
      </c>
      <c r="H80" s="26">
        <v>-26467863</v>
      </c>
      <c r="I80" s="35"/>
      <c r="J80" s="9"/>
      <c r="K80" s="9"/>
    </row>
    <row r="81" spans="1:11" ht="15.75" x14ac:dyDescent="0.25">
      <c r="A81" s="16"/>
      <c r="B81" s="63" t="s">
        <v>104</v>
      </c>
      <c r="C81" s="63"/>
      <c r="D81" s="14" t="s">
        <v>11</v>
      </c>
      <c r="E81" s="15">
        <v>6</v>
      </c>
      <c r="F81" s="15">
        <v>8</v>
      </c>
      <c r="G81" s="25">
        <v>2235737</v>
      </c>
      <c r="H81" s="25">
        <v>2235737</v>
      </c>
      <c r="J81" s="9"/>
      <c r="K81" s="9"/>
    </row>
    <row r="82" spans="1:11" ht="15.75" x14ac:dyDescent="0.25">
      <c r="A82" s="16"/>
      <c r="B82" s="63" t="s">
        <v>105</v>
      </c>
      <c r="C82" s="63"/>
      <c r="D82" s="14" t="s">
        <v>11</v>
      </c>
      <c r="E82" s="15">
        <v>6</v>
      </c>
      <c r="F82" s="15">
        <v>9</v>
      </c>
      <c r="G82" s="50">
        <f>+G57/G81</f>
        <v>5.6827551720081564</v>
      </c>
      <c r="H82" s="34">
        <v>6.1801278353267852</v>
      </c>
      <c r="J82" s="9"/>
      <c r="K82" s="9"/>
    </row>
    <row r="83" spans="1:11" ht="15.75" x14ac:dyDescent="0.25">
      <c r="A83" s="16"/>
      <c r="B83" s="63" t="s">
        <v>106</v>
      </c>
      <c r="C83" s="63"/>
      <c r="D83" s="15"/>
      <c r="E83" s="15"/>
      <c r="F83" s="15"/>
      <c r="G83" s="37"/>
      <c r="H83" s="27">
        <v>0</v>
      </c>
      <c r="J83" s="9"/>
      <c r="K83" s="9"/>
    </row>
    <row r="84" spans="1:11" ht="15.75" x14ac:dyDescent="0.25">
      <c r="A84" s="16"/>
      <c r="B84" s="67" t="s">
        <v>107</v>
      </c>
      <c r="C84" s="67"/>
      <c r="D84" s="14" t="s">
        <v>11</v>
      </c>
      <c r="E84" s="15">
        <v>7</v>
      </c>
      <c r="F84" s="14" t="s">
        <v>11</v>
      </c>
      <c r="G84" s="27"/>
      <c r="H84" s="27">
        <v>0</v>
      </c>
      <c r="J84" s="9"/>
      <c r="K84" s="9"/>
    </row>
    <row r="85" spans="1:11" ht="15.75" x14ac:dyDescent="0.25">
      <c r="A85" s="16"/>
      <c r="B85" s="67" t="s">
        <v>108</v>
      </c>
      <c r="C85" s="67"/>
      <c r="D85" s="14" t="s">
        <v>11</v>
      </c>
      <c r="E85" s="15">
        <v>7</v>
      </c>
      <c r="F85" s="15">
        <v>1</v>
      </c>
      <c r="G85" s="27"/>
      <c r="H85" s="27"/>
      <c r="J85" s="9"/>
      <c r="K85" s="9"/>
    </row>
    <row r="86" spans="1:11" s="11" customFormat="1" x14ac:dyDescent="0.25">
      <c r="A86" s="10"/>
      <c r="B86" s="10"/>
      <c r="C86" s="10"/>
      <c r="D86" s="10"/>
      <c r="E86" s="10"/>
      <c r="F86" s="10"/>
      <c r="G86" s="10"/>
      <c r="H86" s="10"/>
      <c r="J86" s="9"/>
      <c r="K86" s="9"/>
    </row>
    <row r="87" spans="1:11" s="11" customFormat="1" ht="12.75" customHeight="1" x14ac:dyDescent="0.25">
      <c r="A87" s="70" t="str">
        <f>+BU!A82</f>
        <v>Sarajevo; 25.07.2020.godine</v>
      </c>
      <c r="B87" s="70"/>
      <c r="C87" s="10" t="s">
        <v>41</v>
      </c>
      <c r="D87" s="68" t="s">
        <v>42</v>
      </c>
      <c r="E87" s="68"/>
      <c r="F87" s="68"/>
      <c r="G87" s="68" t="s">
        <v>43</v>
      </c>
      <c r="H87" s="68"/>
      <c r="K87" s="9"/>
    </row>
    <row r="88" spans="1:11" s="11" customFormat="1" x14ac:dyDescent="0.25">
      <c r="A88" s="10"/>
      <c r="B88" s="10"/>
      <c r="C88" s="68" t="s">
        <v>44</v>
      </c>
      <c r="D88" s="68"/>
      <c r="E88" s="10"/>
      <c r="F88" s="10"/>
      <c r="G88" s="68" t="s">
        <v>45</v>
      </c>
      <c r="H88" s="68"/>
      <c r="K88" s="9"/>
    </row>
    <row r="89" spans="1:11" s="11" customFormat="1" ht="12.75" x14ac:dyDescent="0.2">
      <c r="A89" s="68"/>
      <c r="B89" s="68"/>
      <c r="C89" s="10"/>
      <c r="D89" s="10"/>
      <c r="E89" s="10"/>
      <c r="F89" s="10"/>
      <c r="G89" s="2" t="s">
        <v>46</v>
      </c>
      <c r="H89" s="10"/>
    </row>
    <row r="90" spans="1:11" x14ac:dyDescent="0.25">
      <c r="A90" s="12"/>
      <c r="B90" s="12"/>
      <c r="C90" s="17" t="s">
        <v>109</v>
      </c>
      <c r="D90" s="12"/>
      <c r="E90" s="12"/>
      <c r="F90" s="12"/>
      <c r="G90" s="69" t="s">
        <v>109</v>
      </c>
      <c r="H90" s="69"/>
    </row>
  </sheetData>
  <mergeCells count="99">
    <mergeCell ref="A89:B89"/>
    <mergeCell ref="G90:H90"/>
    <mergeCell ref="B84:C84"/>
    <mergeCell ref="B85:C85"/>
    <mergeCell ref="A87:B87"/>
    <mergeCell ref="D87:F87"/>
    <mergeCell ref="G87:H87"/>
    <mergeCell ref="C88:D88"/>
    <mergeCell ref="G88:H88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3:C13"/>
    <mergeCell ref="D13:F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8:H8"/>
    <mergeCell ref="A9:H9"/>
    <mergeCell ref="A10:H10"/>
    <mergeCell ref="B11:C11"/>
    <mergeCell ref="B12:C12"/>
    <mergeCell ref="D12:F12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rintOptions horizontalCentered="1"/>
  <pageMargins left="0.7" right="0.7" top="0.75" bottom="0.75" header="0.3" footer="0.3"/>
  <pageSetup paperSize="9" scale="72" orientation="landscape" blackAndWhite="1" r:id="rId1"/>
  <headerFooter>
    <oddFooter xml:space="preserve">&amp;C&amp;"Times New Roman,Italic"&amp;8Copyright by SoftGroup, Sarajevo&amp;R&amp;"Times New Roman,Italic"&amp;8Strana &amp;P </oddFooter>
  </headerFooter>
  <rowBreaks count="2" manualBreakCount="2">
    <brk id="33" max="7" man="1"/>
    <brk id="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showZeros="0" topLeftCell="A76" zoomScaleNormal="100" zoomScaleSheetLayoutView="100" workbookViewId="0">
      <selection activeCell="H77" sqref="H77"/>
    </sheetView>
  </sheetViews>
  <sheetFormatPr defaultRowHeight="15" x14ac:dyDescent="0.25"/>
  <cols>
    <col min="1" max="1" width="7" customWidth="1"/>
    <col min="2" max="2" width="22.85546875" customWidth="1"/>
    <col min="3" max="3" width="25.140625" customWidth="1"/>
    <col min="4" max="6" width="3" customWidth="1"/>
    <col min="7" max="8" width="19.7109375" customWidth="1"/>
    <col min="13" max="13" width="10.140625" bestFit="1" customWidth="1"/>
  </cols>
  <sheetData>
    <row r="1" spans="1:11" x14ac:dyDescent="0.25">
      <c r="A1" s="55" t="s">
        <v>0</v>
      </c>
      <c r="B1" s="55"/>
      <c r="C1" s="56" t="s">
        <v>243</v>
      </c>
      <c r="D1" s="56"/>
      <c r="E1" s="56"/>
      <c r="F1" s="56"/>
      <c r="G1" s="56"/>
      <c r="H1" s="56"/>
    </row>
    <row r="2" spans="1:11" x14ac:dyDescent="0.25">
      <c r="A2" s="55" t="s">
        <v>1</v>
      </c>
      <c r="B2" s="55"/>
      <c r="C2" s="56" t="s">
        <v>244</v>
      </c>
      <c r="D2" s="56"/>
      <c r="E2" s="56"/>
      <c r="F2" s="56"/>
      <c r="G2" s="56"/>
      <c r="H2" s="56"/>
    </row>
    <row r="3" spans="1:11" x14ac:dyDescent="0.25">
      <c r="A3" s="55" t="s">
        <v>2</v>
      </c>
      <c r="B3" s="55"/>
      <c r="C3" s="56" t="s">
        <v>245</v>
      </c>
      <c r="D3" s="56"/>
      <c r="E3" s="56"/>
      <c r="F3" s="56"/>
      <c r="G3" s="56"/>
      <c r="H3" s="56"/>
    </row>
    <row r="4" spans="1:11" x14ac:dyDescent="0.25">
      <c r="A4" s="55" t="s">
        <v>3</v>
      </c>
      <c r="B4" s="55"/>
      <c r="C4" s="56" t="s">
        <v>246</v>
      </c>
      <c r="D4" s="56"/>
      <c r="E4" s="56"/>
      <c r="F4" s="56"/>
      <c r="G4" s="56"/>
      <c r="H4" s="56"/>
    </row>
    <row r="5" spans="1:11" x14ac:dyDescent="0.25">
      <c r="A5" s="55" t="s">
        <v>4</v>
      </c>
      <c r="B5" s="55"/>
      <c r="C5" s="56" t="s">
        <v>246</v>
      </c>
      <c r="D5" s="56"/>
      <c r="E5" s="56"/>
      <c r="F5" s="56"/>
      <c r="G5" s="56"/>
      <c r="H5" s="56"/>
    </row>
    <row r="6" spans="1:11" ht="16.5" x14ac:dyDescent="0.3">
      <c r="A6" s="55" t="s">
        <v>247</v>
      </c>
      <c r="B6" s="55"/>
      <c r="C6" s="57">
        <v>0</v>
      </c>
      <c r="D6" s="57"/>
      <c r="E6" s="57"/>
      <c r="F6" s="57"/>
      <c r="G6" s="57"/>
      <c r="H6" s="57"/>
    </row>
    <row r="7" spans="1:11" x14ac:dyDescent="0.25">
      <c r="A7" s="1"/>
      <c r="B7" s="1"/>
      <c r="C7" s="1"/>
      <c r="D7" s="1"/>
      <c r="E7" s="1"/>
      <c r="F7" s="1"/>
      <c r="G7" s="1"/>
      <c r="H7" s="1"/>
    </row>
    <row r="8" spans="1:11" ht="15.75" x14ac:dyDescent="0.3">
      <c r="A8" s="58" t="s">
        <v>248</v>
      </c>
      <c r="B8" s="58"/>
      <c r="C8" s="58"/>
      <c r="D8" s="58"/>
      <c r="E8" s="58"/>
      <c r="F8" s="58"/>
      <c r="G8" s="58"/>
      <c r="H8" s="58"/>
    </row>
    <row r="9" spans="1:11" x14ac:dyDescent="0.25">
      <c r="A9" s="59" t="s">
        <v>249</v>
      </c>
      <c r="B9" s="59"/>
      <c r="C9" s="59"/>
      <c r="D9" s="59"/>
      <c r="E9" s="59"/>
      <c r="F9" s="59"/>
      <c r="G9" s="59"/>
      <c r="H9" s="59"/>
    </row>
    <row r="10" spans="1:11" x14ac:dyDescent="0.25">
      <c r="A10" s="60" t="s">
        <v>287</v>
      </c>
      <c r="B10" s="60"/>
      <c r="C10" s="60"/>
      <c r="D10" s="60"/>
      <c r="E10" s="60"/>
      <c r="F10" s="60"/>
      <c r="G10" s="60"/>
      <c r="H10" s="60"/>
    </row>
    <row r="11" spans="1:11" x14ac:dyDescent="0.25">
      <c r="A11" s="2"/>
      <c r="B11" s="61"/>
      <c r="C11" s="61"/>
      <c r="D11" s="2"/>
      <c r="E11" s="2"/>
      <c r="F11" s="2"/>
      <c r="G11" s="2"/>
      <c r="H11" s="3" t="s">
        <v>5</v>
      </c>
    </row>
    <row r="12" spans="1:11" ht="25.5" x14ac:dyDescent="0.25">
      <c r="A12" s="4" t="s">
        <v>6</v>
      </c>
      <c r="B12" s="62" t="s">
        <v>7</v>
      </c>
      <c r="C12" s="62"/>
      <c r="D12" s="62" t="s">
        <v>8</v>
      </c>
      <c r="E12" s="62"/>
      <c r="F12" s="62"/>
      <c r="G12" s="4" t="s">
        <v>9</v>
      </c>
      <c r="H12" s="4" t="s">
        <v>10</v>
      </c>
    </row>
    <row r="13" spans="1:11" x14ac:dyDescent="0.25">
      <c r="A13" s="5">
        <v>1</v>
      </c>
      <c r="B13" s="64">
        <v>2</v>
      </c>
      <c r="C13" s="64"/>
      <c r="D13" s="64">
        <v>3</v>
      </c>
      <c r="E13" s="64"/>
      <c r="F13" s="64"/>
      <c r="G13" s="5">
        <v>4</v>
      </c>
      <c r="H13" s="5">
        <v>5</v>
      </c>
    </row>
    <row r="14" spans="1:11" ht="16.5" customHeight="1" x14ac:dyDescent="0.25">
      <c r="A14" s="6"/>
      <c r="B14" s="63" t="s">
        <v>201</v>
      </c>
      <c r="C14" s="63"/>
      <c r="D14" s="7">
        <v>2</v>
      </c>
      <c r="E14" s="7" t="s">
        <v>11</v>
      </c>
      <c r="F14" s="8">
        <v>1</v>
      </c>
      <c r="G14" s="33"/>
      <c r="H14" s="33"/>
    </row>
    <row r="15" spans="1:11" ht="15.75" x14ac:dyDescent="0.25">
      <c r="A15" s="6"/>
      <c r="B15" s="63" t="s">
        <v>12</v>
      </c>
      <c r="C15" s="63"/>
      <c r="D15" s="7">
        <v>2</v>
      </c>
      <c r="E15" s="7" t="s">
        <v>11</v>
      </c>
      <c r="F15" s="8">
        <v>2</v>
      </c>
      <c r="G15" s="25">
        <f>+G16+G17+G18+G19</f>
        <v>11430.779999999999</v>
      </c>
      <c r="H15" s="25">
        <v>126953</v>
      </c>
      <c r="J15" s="9"/>
      <c r="K15" s="9"/>
    </row>
    <row r="16" spans="1:11" ht="16.5" customHeight="1" x14ac:dyDescent="0.25">
      <c r="A16" s="6">
        <v>700</v>
      </c>
      <c r="B16" s="67" t="s">
        <v>13</v>
      </c>
      <c r="C16" s="67"/>
      <c r="D16" s="7">
        <v>2</v>
      </c>
      <c r="E16" s="7" t="s">
        <v>11</v>
      </c>
      <c r="F16" s="8">
        <v>3</v>
      </c>
      <c r="G16" s="26">
        <v>5920.88</v>
      </c>
      <c r="H16" s="26">
        <v>83113</v>
      </c>
      <c r="J16" s="9"/>
      <c r="K16" s="9"/>
    </row>
    <row r="17" spans="1:11" ht="30" customHeight="1" x14ac:dyDescent="0.25">
      <c r="A17" s="6">
        <v>701.702</v>
      </c>
      <c r="B17" s="67" t="s">
        <v>14</v>
      </c>
      <c r="C17" s="67"/>
      <c r="D17" s="7">
        <v>2</v>
      </c>
      <c r="E17" s="7" t="s">
        <v>11</v>
      </c>
      <c r="F17" s="8">
        <v>4</v>
      </c>
      <c r="G17" s="26">
        <v>5509.9</v>
      </c>
      <c r="H17" s="26">
        <v>30905</v>
      </c>
      <c r="J17" s="9"/>
      <c r="K17" s="9"/>
    </row>
    <row r="18" spans="1:11" ht="15.75" x14ac:dyDescent="0.25">
      <c r="A18" s="6">
        <v>703</v>
      </c>
      <c r="B18" s="67" t="s">
        <v>15</v>
      </c>
      <c r="C18" s="67"/>
      <c r="D18" s="7">
        <v>2</v>
      </c>
      <c r="E18" s="7" t="s">
        <v>11</v>
      </c>
      <c r="F18" s="8">
        <v>5</v>
      </c>
      <c r="G18" s="26">
        <v>0</v>
      </c>
      <c r="H18" s="26">
        <v>0</v>
      </c>
      <c r="J18" s="9"/>
      <c r="K18" s="9"/>
    </row>
    <row r="19" spans="1:11" ht="16.5" customHeight="1" x14ac:dyDescent="0.25">
      <c r="A19" s="6">
        <v>709</v>
      </c>
      <c r="B19" s="67" t="s">
        <v>16</v>
      </c>
      <c r="C19" s="67"/>
      <c r="D19" s="7">
        <v>2</v>
      </c>
      <c r="E19" s="7" t="s">
        <v>11</v>
      </c>
      <c r="F19" s="8">
        <v>6</v>
      </c>
      <c r="G19" s="26">
        <v>0</v>
      </c>
      <c r="H19" s="26">
        <v>12935</v>
      </c>
      <c r="J19" s="9"/>
      <c r="K19" s="9"/>
    </row>
    <row r="20" spans="1:11" ht="15.75" x14ac:dyDescent="0.25">
      <c r="A20" s="6"/>
      <c r="B20" s="63" t="s">
        <v>202</v>
      </c>
      <c r="C20" s="63"/>
      <c r="D20" s="7">
        <v>2</v>
      </c>
      <c r="E20" s="7" t="s">
        <v>11</v>
      </c>
      <c r="F20" s="8">
        <v>7</v>
      </c>
      <c r="G20" s="25">
        <f>+G21+G22+G23+G24</f>
        <v>9244</v>
      </c>
      <c r="H20" s="25">
        <v>991</v>
      </c>
      <c r="J20" s="9"/>
      <c r="K20" s="9"/>
    </row>
    <row r="21" spans="1:11" ht="15.75" x14ac:dyDescent="0.25">
      <c r="A21" s="6">
        <v>710</v>
      </c>
      <c r="B21" s="67" t="s">
        <v>203</v>
      </c>
      <c r="C21" s="67"/>
      <c r="D21" s="7">
        <v>2</v>
      </c>
      <c r="E21" s="7" t="s">
        <v>11</v>
      </c>
      <c r="F21" s="8">
        <v>8</v>
      </c>
      <c r="G21" s="26">
        <v>9244</v>
      </c>
      <c r="H21" s="26">
        <v>991</v>
      </c>
      <c r="J21" s="9"/>
      <c r="K21" s="9"/>
    </row>
    <row r="22" spans="1:11" ht="15.75" x14ac:dyDescent="0.25">
      <c r="A22" s="6">
        <v>711</v>
      </c>
      <c r="B22" s="67" t="s">
        <v>204</v>
      </c>
      <c r="C22" s="67"/>
      <c r="D22" s="7">
        <v>2</v>
      </c>
      <c r="E22" s="7" t="s">
        <v>11</v>
      </c>
      <c r="F22" s="8">
        <v>9</v>
      </c>
      <c r="G22" s="26">
        <v>0</v>
      </c>
      <c r="H22" s="26">
        <v>0</v>
      </c>
      <c r="J22" s="9"/>
      <c r="K22" s="9"/>
    </row>
    <row r="23" spans="1:11" ht="15.75" x14ac:dyDescent="0.25">
      <c r="A23" s="6">
        <v>712</v>
      </c>
      <c r="B23" s="67" t="s">
        <v>205</v>
      </c>
      <c r="C23" s="67"/>
      <c r="D23" s="7">
        <v>2</v>
      </c>
      <c r="E23" s="7">
        <v>1</v>
      </c>
      <c r="F23" s="7" t="s">
        <v>11</v>
      </c>
      <c r="G23" s="26">
        <v>0</v>
      </c>
      <c r="H23" s="26">
        <v>0</v>
      </c>
      <c r="J23" s="9"/>
      <c r="K23" s="9"/>
    </row>
    <row r="24" spans="1:11" ht="15.75" customHeight="1" x14ac:dyDescent="0.25">
      <c r="A24" s="6">
        <v>719</v>
      </c>
      <c r="B24" s="67" t="s">
        <v>206</v>
      </c>
      <c r="C24" s="67"/>
      <c r="D24" s="7">
        <v>2</v>
      </c>
      <c r="E24" s="7">
        <v>1</v>
      </c>
      <c r="F24" s="8">
        <v>1</v>
      </c>
      <c r="G24" s="26">
        <v>0</v>
      </c>
      <c r="H24" s="26">
        <v>0</v>
      </c>
      <c r="J24" s="9"/>
      <c r="K24" s="9"/>
    </row>
    <row r="25" spans="1:11" ht="15.75" customHeight="1" x14ac:dyDescent="0.25">
      <c r="A25" s="6"/>
      <c r="B25" s="63" t="s">
        <v>17</v>
      </c>
      <c r="C25" s="63"/>
      <c r="D25" s="7">
        <v>2</v>
      </c>
      <c r="E25" s="7">
        <v>1</v>
      </c>
      <c r="F25" s="8">
        <v>2</v>
      </c>
      <c r="G25" s="25">
        <f>+G26+G27+G28+G29+G30+G31+G32+G33</f>
        <v>203278.7</v>
      </c>
      <c r="H25" s="25">
        <v>204440</v>
      </c>
      <c r="J25" s="9"/>
      <c r="K25" s="9"/>
    </row>
    <row r="26" spans="1:11" ht="15.75" x14ac:dyDescent="0.25">
      <c r="A26" s="6">
        <v>600</v>
      </c>
      <c r="B26" s="67" t="s">
        <v>18</v>
      </c>
      <c r="C26" s="67"/>
      <c r="D26" s="7">
        <v>2</v>
      </c>
      <c r="E26" s="7">
        <v>1</v>
      </c>
      <c r="F26" s="8">
        <v>3</v>
      </c>
      <c r="G26" s="26">
        <f>81794.01+15712</f>
        <v>97506.01</v>
      </c>
      <c r="H26" s="26">
        <v>117477</v>
      </c>
      <c r="J26" s="9"/>
      <c r="K26" s="9"/>
    </row>
    <row r="27" spans="1:11" ht="15.75" customHeight="1" x14ac:dyDescent="0.25">
      <c r="A27" s="6">
        <v>601</v>
      </c>
      <c r="B27" s="67" t="s">
        <v>19</v>
      </c>
      <c r="C27" s="67"/>
      <c r="D27" s="7">
        <v>2</v>
      </c>
      <c r="E27" s="7">
        <v>1</v>
      </c>
      <c r="F27" s="8">
        <v>4</v>
      </c>
      <c r="G27" s="26">
        <v>24453.81</v>
      </c>
      <c r="H27" s="26">
        <v>1236</v>
      </c>
      <c r="J27" s="9"/>
      <c r="K27" s="9"/>
    </row>
    <row r="28" spans="1:11" ht="15.75" customHeight="1" x14ac:dyDescent="0.25">
      <c r="A28" s="6">
        <v>602</v>
      </c>
      <c r="B28" s="67" t="s">
        <v>20</v>
      </c>
      <c r="C28" s="67"/>
      <c r="D28" s="7">
        <v>2</v>
      </c>
      <c r="E28" s="7">
        <v>1</v>
      </c>
      <c r="F28" s="8">
        <v>5</v>
      </c>
      <c r="G28" s="26">
        <v>0</v>
      </c>
      <c r="H28" s="26">
        <v>0</v>
      </c>
      <c r="J28" s="9"/>
      <c r="K28" s="9"/>
    </row>
    <row r="29" spans="1:11" ht="15.75" x14ac:dyDescent="0.25">
      <c r="A29" s="6">
        <v>603</v>
      </c>
      <c r="B29" s="67" t="s">
        <v>21</v>
      </c>
      <c r="C29" s="67"/>
      <c r="D29" s="7">
        <v>2</v>
      </c>
      <c r="E29" s="7">
        <v>1</v>
      </c>
      <c r="F29" s="8">
        <v>6</v>
      </c>
      <c r="G29" s="26">
        <v>3907.89</v>
      </c>
      <c r="H29" s="26">
        <v>4506</v>
      </c>
      <c r="J29" s="9"/>
      <c r="K29" s="9"/>
    </row>
    <row r="30" spans="1:11" ht="15.75" x14ac:dyDescent="0.25">
      <c r="A30" s="6">
        <v>604</v>
      </c>
      <c r="B30" s="67" t="s">
        <v>22</v>
      </c>
      <c r="C30" s="67"/>
      <c r="D30" s="7">
        <v>2</v>
      </c>
      <c r="E30" s="7">
        <v>1</v>
      </c>
      <c r="F30" s="8">
        <v>7</v>
      </c>
      <c r="G30" s="26">
        <v>810.41</v>
      </c>
      <c r="H30" s="26">
        <v>808</v>
      </c>
      <c r="J30" s="9"/>
      <c r="K30" s="9"/>
    </row>
    <row r="31" spans="1:11" ht="15.75" x14ac:dyDescent="0.25">
      <c r="A31" s="6">
        <v>605</v>
      </c>
      <c r="B31" s="67" t="s">
        <v>23</v>
      </c>
      <c r="C31" s="67"/>
      <c r="D31" s="7">
        <v>2</v>
      </c>
      <c r="E31" s="7">
        <v>1</v>
      </c>
      <c r="F31" s="8">
        <v>8</v>
      </c>
      <c r="G31" s="26">
        <v>9000</v>
      </c>
      <c r="H31" s="26">
        <v>8584</v>
      </c>
      <c r="J31" s="9"/>
      <c r="K31" s="9"/>
    </row>
    <row r="32" spans="1:11" ht="16.5" customHeight="1" x14ac:dyDescent="0.25">
      <c r="A32" s="6">
        <v>607</v>
      </c>
      <c r="B32" s="67" t="s">
        <v>24</v>
      </c>
      <c r="C32" s="67"/>
      <c r="D32" s="7">
        <v>2</v>
      </c>
      <c r="E32" s="7">
        <v>1</v>
      </c>
      <c r="F32" s="8">
        <v>9</v>
      </c>
      <c r="G32" s="26">
        <v>0</v>
      </c>
      <c r="H32" s="26">
        <v>0</v>
      </c>
      <c r="J32" s="9"/>
      <c r="K32" s="9"/>
    </row>
    <row r="33" spans="1:11" ht="15.75" x14ac:dyDescent="0.25">
      <c r="A33" s="6">
        <v>606.60900000000004</v>
      </c>
      <c r="B33" s="67" t="s">
        <v>25</v>
      </c>
      <c r="C33" s="67"/>
      <c r="D33" s="7">
        <v>2</v>
      </c>
      <c r="E33" s="7">
        <v>2</v>
      </c>
      <c r="F33" s="7" t="s">
        <v>11</v>
      </c>
      <c r="G33" s="26">
        <f>291+67309.58</f>
        <v>67600.58</v>
      </c>
      <c r="H33" s="26">
        <v>71829</v>
      </c>
      <c r="J33" s="9"/>
      <c r="K33" s="9"/>
    </row>
    <row r="34" spans="1:11" ht="16.5" customHeight="1" x14ac:dyDescent="0.25">
      <c r="A34" s="6"/>
      <c r="B34" s="63" t="s">
        <v>207</v>
      </c>
      <c r="C34" s="63"/>
      <c r="D34" s="7">
        <v>2</v>
      </c>
      <c r="E34" s="7">
        <v>2</v>
      </c>
      <c r="F34" s="8">
        <v>1</v>
      </c>
      <c r="G34" s="25">
        <f>G35+G36+G37+G38</f>
        <v>3603</v>
      </c>
      <c r="H34" s="25">
        <v>186</v>
      </c>
      <c r="J34" s="9"/>
      <c r="K34" s="9"/>
    </row>
    <row r="35" spans="1:11" ht="15.75" customHeight="1" x14ac:dyDescent="0.25">
      <c r="A35" s="6">
        <v>610</v>
      </c>
      <c r="B35" s="67" t="s">
        <v>208</v>
      </c>
      <c r="C35" s="67"/>
      <c r="D35" s="7">
        <v>2</v>
      </c>
      <c r="E35" s="7">
        <v>2</v>
      </c>
      <c r="F35" s="8">
        <v>2</v>
      </c>
      <c r="G35" s="26">
        <v>3603</v>
      </c>
      <c r="H35" s="26">
        <v>186</v>
      </c>
      <c r="J35" s="9"/>
      <c r="K35" s="9"/>
    </row>
    <row r="36" spans="1:11" ht="15.75" customHeight="1" x14ac:dyDescent="0.25">
      <c r="A36" s="6">
        <v>611</v>
      </c>
      <c r="B36" s="67" t="s">
        <v>209</v>
      </c>
      <c r="C36" s="67"/>
      <c r="D36" s="7">
        <v>2</v>
      </c>
      <c r="E36" s="7">
        <v>2</v>
      </c>
      <c r="F36" s="8">
        <v>3</v>
      </c>
      <c r="G36" s="26">
        <v>0</v>
      </c>
      <c r="H36" s="26">
        <v>0</v>
      </c>
      <c r="J36" s="9"/>
      <c r="K36" s="9"/>
    </row>
    <row r="37" spans="1:11" ht="15.75" x14ac:dyDescent="0.25">
      <c r="A37" s="6">
        <v>612</v>
      </c>
      <c r="B37" s="67" t="s">
        <v>210</v>
      </c>
      <c r="C37" s="67"/>
      <c r="D37" s="7">
        <v>2</v>
      </c>
      <c r="E37" s="7">
        <v>2</v>
      </c>
      <c r="F37" s="8">
        <v>4</v>
      </c>
      <c r="G37" s="26">
        <v>0</v>
      </c>
      <c r="H37" s="26">
        <v>0</v>
      </c>
      <c r="J37" s="9"/>
      <c r="K37" s="9"/>
    </row>
    <row r="38" spans="1:11" ht="15.75" customHeight="1" x14ac:dyDescent="0.25">
      <c r="A38" s="6" t="s">
        <v>26</v>
      </c>
      <c r="B38" s="67" t="s">
        <v>211</v>
      </c>
      <c r="C38" s="67"/>
      <c r="D38" s="7">
        <v>2</v>
      </c>
      <c r="E38" s="7">
        <v>2</v>
      </c>
      <c r="F38" s="8">
        <v>5</v>
      </c>
      <c r="G38" s="26">
        <v>0</v>
      </c>
      <c r="H38" s="26"/>
      <c r="J38" s="9"/>
      <c r="K38" s="9"/>
    </row>
    <row r="39" spans="1:11" ht="16.5" customHeight="1" x14ac:dyDescent="0.25">
      <c r="A39" s="6"/>
      <c r="B39" s="63" t="s">
        <v>212</v>
      </c>
      <c r="C39" s="63"/>
      <c r="D39" s="7"/>
      <c r="E39" s="7"/>
      <c r="F39" s="8"/>
      <c r="G39" s="26"/>
      <c r="H39" s="26"/>
      <c r="J39" s="9"/>
      <c r="K39" s="9"/>
    </row>
    <row r="40" spans="1:11" ht="15.75" customHeight="1" x14ac:dyDescent="0.25">
      <c r="A40" s="6"/>
      <c r="B40" s="67" t="s">
        <v>213</v>
      </c>
      <c r="C40" s="67"/>
      <c r="D40" s="7">
        <v>2</v>
      </c>
      <c r="E40" s="7">
        <v>2</v>
      </c>
      <c r="F40" s="8">
        <v>6</v>
      </c>
      <c r="G40" s="26">
        <v>0</v>
      </c>
      <c r="H40" s="26">
        <v>0</v>
      </c>
      <c r="J40" s="9"/>
      <c r="K40" s="9"/>
    </row>
    <row r="41" spans="1:11" ht="15.75" x14ac:dyDescent="0.25">
      <c r="A41" s="6"/>
      <c r="B41" s="67" t="s">
        <v>214</v>
      </c>
      <c r="C41" s="67"/>
      <c r="D41" s="7">
        <v>2</v>
      </c>
      <c r="E41" s="7">
        <v>2</v>
      </c>
      <c r="F41" s="8">
        <v>7</v>
      </c>
      <c r="G41" s="26">
        <f>IF((G25+G34)-(G15+G20)&gt;0,(G25+G34)-(G15+G20),0)</f>
        <v>186206.92</v>
      </c>
      <c r="H41" s="26">
        <v>76682</v>
      </c>
      <c r="J41" s="9"/>
      <c r="K41" s="9"/>
    </row>
    <row r="42" spans="1:11" ht="15.75" x14ac:dyDescent="0.25">
      <c r="A42" s="6"/>
      <c r="B42" s="63" t="s">
        <v>215</v>
      </c>
      <c r="C42" s="63"/>
      <c r="D42" s="7">
        <v>2</v>
      </c>
      <c r="E42" s="7">
        <v>2</v>
      </c>
      <c r="F42" s="8">
        <v>8</v>
      </c>
      <c r="G42" s="25">
        <f>+G43+G44</f>
        <v>620.02</v>
      </c>
      <c r="H42" s="25">
        <v>0</v>
      </c>
      <c r="J42" s="9"/>
      <c r="K42" s="9"/>
    </row>
    <row r="43" spans="1:11" ht="15.75" x14ac:dyDescent="0.25">
      <c r="A43" s="6">
        <v>730</v>
      </c>
      <c r="B43" s="67" t="s">
        <v>27</v>
      </c>
      <c r="C43" s="67"/>
      <c r="D43" s="7">
        <v>2</v>
      </c>
      <c r="E43" s="7">
        <v>2</v>
      </c>
      <c r="F43" s="8">
        <v>9</v>
      </c>
      <c r="G43" s="26"/>
      <c r="H43" s="26">
        <v>0</v>
      </c>
      <c r="J43" s="9"/>
      <c r="K43" s="9"/>
    </row>
    <row r="44" spans="1:11" ht="16.5" customHeight="1" x14ac:dyDescent="0.25">
      <c r="A44" s="6">
        <v>739</v>
      </c>
      <c r="B44" s="67" t="s">
        <v>216</v>
      </c>
      <c r="C44" s="67"/>
      <c r="D44" s="7">
        <v>2</v>
      </c>
      <c r="E44" s="7">
        <v>3</v>
      </c>
      <c r="F44" s="7" t="s">
        <v>11</v>
      </c>
      <c r="G44" s="26">
        <v>620.02</v>
      </c>
      <c r="H44" s="26">
        <v>0</v>
      </c>
      <c r="J44" s="9"/>
      <c r="K44" s="9"/>
    </row>
    <row r="45" spans="1:11" ht="15.75" customHeight="1" x14ac:dyDescent="0.25">
      <c r="A45" s="6"/>
      <c r="B45" s="63" t="s">
        <v>217</v>
      </c>
      <c r="C45" s="63"/>
      <c r="D45" s="7">
        <v>2</v>
      </c>
      <c r="E45" s="7">
        <v>3</v>
      </c>
      <c r="F45" s="8">
        <v>1</v>
      </c>
      <c r="G45" s="25">
        <v>0</v>
      </c>
      <c r="H45" s="25">
        <v>0</v>
      </c>
      <c r="J45" s="9"/>
      <c r="K45" s="9"/>
    </row>
    <row r="46" spans="1:11" ht="15.75" x14ac:dyDescent="0.25">
      <c r="A46" s="6">
        <v>630</v>
      </c>
      <c r="B46" s="67" t="s">
        <v>28</v>
      </c>
      <c r="C46" s="67"/>
      <c r="D46" s="7">
        <v>2</v>
      </c>
      <c r="E46" s="7">
        <v>3</v>
      </c>
      <c r="F46" s="8">
        <v>2</v>
      </c>
      <c r="G46" s="26">
        <v>0</v>
      </c>
      <c r="H46" s="26">
        <v>0</v>
      </c>
      <c r="J46" s="9"/>
      <c r="K46" s="9"/>
    </row>
    <row r="47" spans="1:11" ht="16.5" customHeight="1" x14ac:dyDescent="0.25">
      <c r="A47" s="6">
        <v>639</v>
      </c>
      <c r="B47" s="67" t="s">
        <v>218</v>
      </c>
      <c r="C47" s="67"/>
      <c r="D47" s="7">
        <v>2</v>
      </c>
      <c r="E47" s="7">
        <v>3</v>
      </c>
      <c r="F47" s="8">
        <v>3</v>
      </c>
      <c r="G47" s="26">
        <v>0</v>
      </c>
      <c r="H47" s="26">
        <v>0</v>
      </c>
      <c r="J47" s="9"/>
      <c r="K47" s="9"/>
    </row>
    <row r="48" spans="1:11" ht="15.75" x14ac:dyDescent="0.25">
      <c r="A48" s="6"/>
      <c r="B48" s="63" t="s">
        <v>219</v>
      </c>
      <c r="C48" s="63"/>
      <c r="D48" s="7"/>
      <c r="E48" s="7"/>
      <c r="F48" s="8"/>
      <c r="G48" s="26"/>
      <c r="H48" s="26"/>
      <c r="J48" s="9"/>
      <c r="K48" s="9"/>
    </row>
    <row r="49" spans="1:11" ht="15.75" customHeight="1" x14ac:dyDescent="0.25">
      <c r="A49" s="6"/>
      <c r="B49" s="67" t="s">
        <v>220</v>
      </c>
      <c r="C49" s="67"/>
      <c r="D49" s="7">
        <v>2</v>
      </c>
      <c r="E49" s="7">
        <v>3</v>
      </c>
      <c r="F49" s="8">
        <v>4</v>
      </c>
      <c r="G49" s="26">
        <v>0</v>
      </c>
      <c r="H49" s="26">
        <v>0</v>
      </c>
      <c r="J49" s="9"/>
      <c r="K49" s="9"/>
    </row>
    <row r="50" spans="1:11" ht="16.5" customHeight="1" x14ac:dyDescent="0.25">
      <c r="A50" s="6"/>
      <c r="B50" s="67" t="s">
        <v>221</v>
      </c>
      <c r="C50" s="67"/>
      <c r="D50" s="7">
        <v>2</v>
      </c>
      <c r="E50" s="7">
        <v>3</v>
      </c>
      <c r="F50" s="8">
        <v>5</v>
      </c>
      <c r="G50" s="26">
        <f>+G41+G45-G42</f>
        <v>185586.90000000002</v>
      </c>
      <c r="H50" s="26">
        <v>76682</v>
      </c>
      <c r="J50" s="9"/>
      <c r="K50" s="9"/>
    </row>
    <row r="51" spans="1:11" ht="15.75" x14ac:dyDescent="0.25">
      <c r="A51" s="6"/>
      <c r="B51" s="63" t="s">
        <v>29</v>
      </c>
      <c r="C51" s="63"/>
      <c r="D51" s="7">
        <v>2</v>
      </c>
      <c r="E51" s="7">
        <v>3</v>
      </c>
      <c r="F51" s="8">
        <v>6</v>
      </c>
      <c r="G51" s="25">
        <v>0</v>
      </c>
      <c r="H51" s="25">
        <v>0</v>
      </c>
      <c r="J51" s="9"/>
      <c r="K51" s="9"/>
    </row>
    <row r="52" spans="1:11" ht="15.75" x14ac:dyDescent="0.25">
      <c r="A52" s="6">
        <v>821</v>
      </c>
      <c r="B52" s="67" t="s">
        <v>30</v>
      </c>
      <c r="C52" s="67"/>
      <c r="D52" s="7">
        <v>2</v>
      </c>
      <c r="E52" s="7">
        <v>3</v>
      </c>
      <c r="F52" s="8">
        <v>7</v>
      </c>
      <c r="G52" s="26"/>
      <c r="H52" s="26"/>
      <c r="J52" s="9"/>
      <c r="K52" s="9"/>
    </row>
    <row r="53" spans="1:11" ht="15.75" x14ac:dyDescent="0.25">
      <c r="A53" s="6" t="s">
        <v>31</v>
      </c>
      <c r="B53" s="67" t="s">
        <v>32</v>
      </c>
      <c r="C53" s="67"/>
      <c r="D53" s="7">
        <v>2</v>
      </c>
      <c r="E53" s="7">
        <v>3</v>
      </c>
      <c r="F53" s="8">
        <v>8</v>
      </c>
      <c r="G53" s="26"/>
      <c r="H53" s="26"/>
      <c r="J53" s="9"/>
      <c r="K53" s="9"/>
    </row>
    <row r="54" spans="1:11" ht="16.5" customHeight="1" x14ac:dyDescent="0.25">
      <c r="A54" s="6" t="s">
        <v>31</v>
      </c>
      <c r="B54" s="67" t="s">
        <v>33</v>
      </c>
      <c r="C54" s="67"/>
      <c r="D54" s="7">
        <v>2</v>
      </c>
      <c r="E54" s="7">
        <v>3</v>
      </c>
      <c r="F54" s="8">
        <v>9</v>
      </c>
      <c r="G54" s="26"/>
      <c r="H54" s="26"/>
      <c r="J54" s="9"/>
      <c r="K54" s="9"/>
    </row>
    <row r="55" spans="1:11" ht="16.5" customHeight="1" x14ac:dyDescent="0.25">
      <c r="A55" s="6"/>
      <c r="B55" s="63" t="s">
        <v>222</v>
      </c>
      <c r="C55" s="63"/>
      <c r="D55" s="7"/>
      <c r="E55" s="7"/>
      <c r="F55" s="8"/>
      <c r="G55" s="26"/>
      <c r="H55" s="26"/>
      <c r="J55" s="9"/>
      <c r="K55" s="9"/>
    </row>
    <row r="56" spans="1:11" ht="16.5" customHeight="1" x14ac:dyDescent="0.25">
      <c r="A56" s="6"/>
      <c r="B56" s="67" t="s">
        <v>223</v>
      </c>
      <c r="C56" s="67"/>
      <c r="D56" s="7">
        <v>2</v>
      </c>
      <c r="E56" s="7">
        <v>4</v>
      </c>
      <c r="F56" s="7" t="s">
        <v>11</v>
      </c>
      <c r="G56" s="26">
        <v>0</v>
      </c>
      <c r="H56" s="26">
        <v>0</v>
      </c>
      <c r="J56" s="9"/>
      <c r="K56" s="9"/>
    </row>
    <row r="57" spans="1:11" ht="16.5" customHeight="1" x14ac:dyDescent="0.25">
      <c r="A57" s="6"/>
      <c r="B57" s="67" t="s">
        <v>224</v>
      </c>
      <c r="C57" s="67"/>
      <c r="D57" s="7">
        <v>2</v>
      </c>
      <c r="E57" s="7">
        <v>4</v>
      </c>
      <c r="F57" s="8">
        <v>1</v>
      </c>
      <c r="G57" s="26">
        <f>+G50-G49+G52+G53-G54</f>
        <v>185586.90000000002</v>
      </c>
      <c r="H57" s="26">
        <v>76682</v>
      </c>
      <c r="J57" s="9"/>
      <c r="K57" s="9"/>
    </row>
    <row r="58" spans="1:11" ht="15.75" x14ac:dyDescent="0.25">
      <c r="A58" s="6"/>
      <c r="B58" s="63" t="s">
        <v>225</v>
      </c>
      <c r="C58" s="63"/>
      <c r="D58" s="7"/>
      <c r="E58" s="7"/>
      <c r="F58" s="8"/>
      <c r="G58" s="26"/>
      <c r="H58" s="26"/>
      <c r="J58" s="9"/>
      <c r="K58" s="9"/>
    </row>
    <row r="59" spans="1:11" ht="15.75" x14ac:dyDescent="0.25">
      <c r="A59" s="6"/>
      <c r="B59" s="63" t="s">
        <v>226</v>
      </c>
      <c r="C59" s="63"/>
      <c r="D59" s="7">
        <v>2</v>
      </c>
      <c r="E59" s="7">
        <v>4</v>
      </c>
      <c r="F59" s="8">
        <v>2</v>
      </c>
      <c r="G59" s="25">
        <f>+G60+G61+G62+G63+G64+G65</f>
        <v>1935991.09</v>
      </c>
      <c r="H59" s="25">
        <v>3117971</v>
      </c>
      <c r="J59" s="9"/>
      <c r="K59" s="9"/>
    </row>
    <row r="60" spans="1:11" ht="16.5" customHeight="1" x14ac:dyDescent="0.25">
      <c r="A60" s="6">
        <v>720</v>
      </c>
      <c r="B60" s="67" t="s">
        <v>227</v>
      </c>
      <c r="C60" s="67"/>
      <c r="D60" s="7">
        <v>2</v>
      </c>
      <c r="E60" s="7">
        <v>4</v>
      </c>
      <c r="F60" s="8">
        <v>3</v>
      </c>
      <c r="G60" s="26">
        <v>1935991.09</v>
      </c>
      <c r="H60" s="26">
        <v>3117971</v>
      </c>
      <c r="J60" s="9"/>
      <c r="K60" s="9"/>
    </row>
    <row r="61" spans="1:11" ht="30" customHeight="1" x14ac:dyDescent="0.25">
      <c r="A61" s="6">
        <v>721</v>
      </c>
      <c r="B61" s="67" t="s">
        <v>228</v>
      </c>
      <c r="C61" s="67"/>
      <c r="D61" s="7">
        <v>2</v>
      </c>
      <c r="E61" s="7">
        <v>4</v>
      </c>
      <c r="F61" s="8">
        <v>4</v>
      </c>
      <c r="G61" s="26">
        <v>0</v>
      </c>
      <c r="H61" s="38">
        <v>0</v>
      </c>
      <c r="J61" s="9"/>
      <c r="K61" s="9"/>
    </row>
    <row r="62" spans="1:11" ht="30" customHeight="1" x14ac:dyDescent="0.25">
      <c r="A62" s="6">
        <v>722</v>
      </c>
      <c r="B62" s="67" t="s">
        <v>229</v>
      </c>
      <c r="C62" s="67"/>
      <c r="D62" s="7">
        <v>2</v>
      </c>
      <c r="E62" s="7">
        <v>4</v>
      </c>
      <c r="F62" s="8">
        <v>5</v>
      </c>
      <c r="G62" s="26">
        <v>0</v>
      </c>
      <c r="H62" s="26">
        <v>0</v>
      </c>
      <c r="J62" s="9"/>
      <c r="K62" s="9"/>
    </row>
    <row r="63" spans="1:11" ht="30" customHeight="1" x14ac:dyDescent="0.25">
      <c r="A63" s="6">
        <v>723</v>
      </c>
      <c r="B63" s="67" t="s">
        <v>230</v>
      </c>
      <c r="C63" s="67"/>
      <c r="D63" s="7">
        <v>2</v>
      </c>
      <c r="E63" s="7">
        <v>4</v>
      </c>
      <c r="F63" s="8">
        <v>6</v>
      </c>
      <c r="G63" s="26">
        <v>0</v>
      </c>
      <c r="H63" s="26">
        <v>0</v>
      </c>
      <c r="J63" s="9"/>
      <c r="K63" s="9"/>
    </row>
    <row r="64" spans="1:11" ht="16.5" customHeight="1" x14ac:dyDescent="0.25">
      <c r="A64" s="6" t="s">
        <v>34</v>
      </c>
      <c r="B64" s="67" t="s">
        <v>231</v>
      </c>
      <c r="C64" s="67"/>
      <c r="D64" s="7">
        <v>2</v>
      </c>
      <c r="E64" s="7">
        <v>4</v>
      </c>
      <c r="F64" s="8">
        <v>7</v>
      </c>
      <c r="G64" s="26">
        <v>0</v>
      </c>
      <c r="H64" s="26">
        <v>0</v>
      </c>
      <c r="J64" s="9"/>
      <c r="K64" s="9"/>
    </row>
    <row r="65" spans="1:13" ht="15.75" customHeight="1" x14ac:dyDescent="0.25">
      <c r="A65" s="6">
        <v>729</v>
      </c>
      <c r="B65" s="67" t="s">
        <v>232</v>
      </c>
      <c r="C65" s="67"/>
      <c r="D65" s="7">
        <v>2</v>
      </c>
      <c r="E65" s="7">
        <v>4</v>
      </c>
      <c r="F65" s="8">
        <v>8</v>
      </c>
      <c r="G65" s="26">
        <v>0</v>
      </c>
      <c r="H65" s="26">
        <v>0</v>
      </c>
      <c r="J65" s="9"/>
      <c r="K65" s="9"/>
    </row>
    <row r="66" spans="1:13" ht="15.75" customHeight="1" x14ac:dyDescent="0.25">
      <c r="A66" s="6"/>
      <c r="B66" s="63" t="s">
        <v>233</v>
      </c>
      <c r="C66" s="63"/>
      <c r="D66" s="7">
        <v>2</v>
      </c>
      <c r="E66" s="7">
        <v>4</v>
      </c>
      <c r="F66" s="8">
        <v>9</v>
      </c>
      <c r="G66" s="25">
        <f>+G67+G68+G69+G70+G71+G72</f>
        <v>2862398.14</v>
      </c>
      <c r="H66" s="25">
        <v>2438003</v>
      </c>
      <c r="J66" s="9"/>
      <c r="K66" s="9"/>
    </row>
    <row r="67" spans="1:13" ht="15.75" x14ac:dyDescent="0.25">
      <c r="A67" s="6">
        <v>620</v>
      </c>
      <c r="B67" s="67" t="s">
        <v>234</v>
      </c>
      <c r="C67" s="67"/>
      <c r="D67" s="7">
        <v>2</v>
      </c>
      <c r="E67" s="7">
        <v>5</v>
      </c>
      <c r="F67" s="7" t="s">
        <v>11</v>
      </c>
      <c r="G67" s="26">
        <f>2862398.14</f>
        <v>2862398.14</v>
      </c>
      <c r="H67" s="26">
        <v>2438003</v>
      </c>
      <c r="J67" s="9"/>
      <c r="K67" s="9"/>
    </row>
    <row r="68" spans="1:13" ht="30" customHeight="1" x14ac:dyDescent="0.25">
      <c r="A68" s="6">
        <v>621</v>
      </c>
      <c r="B68" s="67" t="s">
        <v>235</v>
      </c>
      <c r="C68" s="67"/>
      <c r="D68" s="7">
        <v>2</v>
      </c>
      <c r="E68" s="7">
        <v>5</v>
      </c>
      <c r="F68" s="8">
        <v>1</v>
      </c>
      <c r="G68" s="26">
        <v>0</v>
      </c>
      <c r="H68" s="38"/>
      <c r="J68" s="9"/>
      <c r="K68" s="9"/>
    </row>
    <row r="69" spans="1:13" ht="30" customHeight="1" x14ac:dyDescent="0.25">
      <c r="A69" s="6">
        <v>622</v>
      </c>
      <c r="B69" s="67" t="s">
        <v>236</v>
      </c>
      <c r="C69" s="67"/>
      <c r="D69" s="7">
        <v>2</v>
      </c>
      <c r="E69" s="7">
        <v>5</v>
      </c>
      <c r="F69" s="8">
        <v>2</v>
      </c>
      <c r="G69" s="26">
        <v>0</v>
      </c>
      <c r="H69" s="26">
        <v>0</v>
      </c>
      <c r="J69" s="9"/>
      <c r="K69" s="9"/>
      <c r="M69" s="24"/>
    </row>
    <row r="70" spans="1:13" ht="15.75" x14ac:dyDescent="0.25">
      <c r="A70" s="6">
        <v>623</v>
      </c>
      <c r="B70" s="67" t="s">
        <v>237</v>
      </c>
      <c r="C70" s="67"/>
      <c r="D70" s="7">
        <v>2</v>
      </c>
      <c r="E70" s="7">
        <v>5</v>
      </c>
      <c r="F70" s="8">
        <v>3</v>
      </c>
      <c r="G70" s="26">
        <v>0</v>
      </c>
      <c r="H70" s="26">
        <v>0</v>
      </c>
      <c r="J70" s="9"/>
      <c r="K70" s="9"/>
      <c r="M70" s="24"/>
    </row>
    <row r="71" spans="1:13" ht="30" customHeight="1" x14ac:dyDescent="0.25">
      <c r="A71" s="6" t="s">
        <v>35</v>
      </c>
      <c r="B71" s="67" t="s">
        <v>238</v>
      </c>
      <c r="C71" s="67"/>
      <c r="D71" s="7">
        <v>2</v>
      </c>
      <c r="E71" s="7">
        <v>5</v>
      </c>
      <c r="F71" s="8">
        <v>4</v>
      </c>
      <c r="G71" s="26">
        <v>0</v>
      </c>
      <c r="H71" s="26">
        <v>0</v>
      </c>
      <c r="J71" s="9"/>
      <c r="K71" s="9"/>
      <c r="M71" s="24"/>
    </row>
    <row r="72" spans="1:13" ht="15.75" customHeight="1" x14ac:dyDescent="0.25">
      <c r="A72" s="6">
        <v>629</v>
      </c>
      <c r="B72" s="67" t="s">
        <v>239</v>
      </c>
      <c r="C72" s="67"/>
      <c r="D72" s="7">
        <v>2</v>
      </c>
      <c r="E72" s="7">
        <v>5</v>
      </c>
      <c r="F72" s="8">
        <v>5</v>
      </c>
      <c r="G72" s="26">
        <v>0</v>
      </c>
      <c r="H72" s="26">
        <v>0</v>
      </c>
      <c r="J72" s="9"/>
      <c r="K72" s="9"/>
      <c r="M72" s="24"/>
    </row>
    <row r="73" spans="1:13" ht="15.75" customHeight="1" x14ac:dyDescent="0.25">
      <c r="A73" s="6"/>
      <c r="B73" s="63" t="s">
        <v>240</v>
      </c>
      <c r="C73" s="63"/>
      <c r="D73" s="7"/>
      <c r="E73" s="7"/>
      <c r="F73" s="8"/>
      <c r="G73" s="26"/>
      <c r="H73" s="26">
        <v>0</v>
      </c>
      <c r="J73" s="9"/>
      <c r="K73" s="9"/>
      <c r="M73" s="24"/>
    </row>
    <row r="74" spans="1:13" ht="16.5" customHeight="1" x14ac:dyDescent="0.25">
      <c r="A74" s="6"/>
      <c r="B74" s="67" t="s">
        <v>241</v>
      </c>
      <c r="C74" s="67"/>
      <c r="D74" s="7">
        <v>2</v>
      </c>
      <c r="E74" s="7">
        <v>5</v>
      </c>
      <c r="F74" s="8">
        <v>6</v>
      </c>
      <c r="G74" s="26">
        <v>0</v>
      </c>
      <c r="H74" s="26">
        <f>+H59-H66</f>
        <v>679968</v>
      </c>
      <c r="J74" s="9"/>
      <c r="K74" s="9"/>
    </row>
    <row r="75" spans="1:13" ht="15.75" customHeight="1" x14ac:dyDescent="0.25">
      <c r="A75" s="6"/>
      <c r="B75" s="67" t="s">
        <v>242</v>
      </c>
      <c r="C75" s="67"/>
      <c r="D75" s="7">
        <v>2</v>
      </c>
      <c r="E75" s="7">
        <v>5</v>
      </c>
      <c r="F75" s="8">
        <v>7</v>
      </c>
      <c r="G75" s="26">
        <f>+G66-G59</f>
        <v>926407.05</v>
      </c>
      <c r="H75" s="26">
        <v>0</v>
      </c>
      <c r="J75" s="9"/>
      <c r="K75" s="9"/>
    </row>
    <row r="76" spans="1:13" ht="30" customHeight="1" x14ac:dyDescent="0.25">
      <c r="A76" s="6"/>
      <c r="B76" s="63" t="s">
        <v>36</v>
      </c>
      <c r="C76" s="63"/>
      <c r="D76" s="7"/>
      <c r="E76" s="7"/>
      <c r="F76" s="8"/>
      <c r="G76" s="26"/>
      <c r="H76" s="26">
        <v>0</v>
      </c>
      <c r="J76" s="9"/>
      <c r="K76" s="9"/>
    </row>
    <row r="77" spans="1:13" ht="16.5" customHeight="1" x14ac:dyDescent="0.25">
      <c r="A77" s="6"/>
      <c r="B77" s="67" t="s">
        <v>37</v>
      </c>
      <c r="C77" s="67"/>
      <c r="D77" s="7">
        <v>2</v>
      </c>
      <c r="E77" s="7">
        <v>5</v>
      </c>
      <c r="F77" s="8">
        <v>8</v>
      </c>
      <c r="G77" s="26">
        <v>0</v>
      </c>
      <c r="H77" s="26">
        <f>+(H56-H57)+(H74-H75)</f>
        <v>603286</v>
      </c>
      <c r="J77" s="9"/>
      <c r="K77" s="9"/>
    </row>
    <row r="78" spans="1:13" ht="16.5" customHeight="1" x14ac:dyDescent="0.25">
      <c r="A78" s="6"/>
      <c r="B78" s="67" t="s">
        <v>38</v>
      </c>
      <c r="C78" s="67"/>
      <c r="D78" s="7">
        <v>2</v>
      </c>
      <c r="E78" s="7">
        <v>5</v>
      </c>
      <c r="F78" s="8">
        <v>9</v>
      </c>
      <c r="G78" s="26">
        <f>+(G57-G56)+(G75-G74)</f>
        <v>1111993.9500000002</v>
      </c>
      <c r="H78" s="26"/>
      <c r="J78" s="9"/>
      <c r="K78" s="9"/>
    </row>
    <row r="79" spans="1:13" ht="16.5" customHeight="1" x14ac:dyDescent="0.25">
      <c r="A79" s="6"/>
      <c r="B79" s="67" t="s">
        <v>39</v>
      </c>
      <c r="C79" s="67"/>
      <c r="D79" s="7">
        <v>2</v>
      </c>
      <c r="E79" s="7">
        <v>6</v>
      </c>
      <c r="F79" s="7" t="s">
        <v>11</v>
      </c>
      <c r="G79" s="26"/>
      <c r="H79" s="26">
        <v>0</v>
      </c>
      <c r="J79" s="9"/>
      <c r="K79" s="9"/>
    </row>
    <row r="80" spans="1:13" ht="16.5" customHeight="1" x14ac:dyDescent="0.25">
      <c r="A80" s="6"/>
      <c r="B80" s="67" t="s">
        <v>40</v>
      </c>
      <c r="C80" s="67"/>
      <c r="D80" s="7">
        <v>2</v>
      </c>
      <c r="E80" s="7">
        <v>6</v>
      </c>
      <c r="F80" s="8">
        <v>1</v>
      </c>
      <c r="G80" s="26"/>
      <c r="H80" s="26"/>
      <c r="K80" s="9"/>
    </row>
    <row r="81" spans="1:11" s="11" customFormat="1" x14ac:dyDescent="0.25">
      <c r="A81" s="10"/>
      <c r="B81" s="10"/>
      <c r="C81" s="10"/>
      <c r="D81" s="10"/>
      <c r="E81" s="10"/>
      <c r="F81" s="10"/>
      <c r="G81" s="10"/>
      <c r="H81" s="10"/>
      <c r="K81" s="9"/>
    </row>
    <row r="82" spans="1:11" s="11" customFormat="1" ht="12.75" customHeight="1" x14ac:dyDescent="0.2">
      <c r="A82" s="70" t="s">
        <v>288</v>
      </c>
      <c r="B82" s="70"/>
      <c r="C82" s="10" t="s">
        <v>41</v>
      </c>
      <c r="D82" s="68" t="s">
        <v>42</v>
      </c>
      <c r="E82" s="68"/>
      <c r="F82" s="68"/>
      <c r="G82" s="68" t="s">
        <v>43</v>
      </c>
      <c r="H82" s="68"/>
    </row>
    <row r="83" spans="1:11" s="11" customFormat="1" ht="25.5" customHeight="1" x14ac:dyDescent="0.2">
      <c r="A83" s="10"/>
      <c r="B83" s="10"/>
      <c r="C83" s="70" t="s">
        <v>44</v>
      </c>
      <c r="D83" s="70"/>
      <c r="E83" s="10"/>
      <c r="F83" s="10"/>
      <c r="G83" s="68" t="s">
        <v>45</v>
      </c>
      <c r="H83" s="68"/>
    </row>
    <row r="84" spans="1:11" s="11" customFormat="1" ht="12.75" x14ac:dyDescent="0.2">
      <c r="A84" s="68"/>
      <c r="B84" s="68"/>
      <c r="C84" s="10"/>
      <c r="D84" s="10"/>
      <c r="E84" s="10"/>
      <c r="F84" s="10"/>
      <c r="G84" s="2" t="s">
        <v>46</v>
      </c>
      <c r="H84" s="10"/>
    </row>
    <row r="85" spans="1:11" x14ac:dyDescent="0.25">
      <c r="A85" s="12"/>
      <c r="B85" s="12"/>
      <c r="C85" s="13"/>
      <c r="D85" s="12"/>
      <c r="E85" s="12"/>
      <c r="F85" s="12"/>
      <c r="G85" s="71"/>
      <c r="H85" s="71"/>
    </row>
  </sheetData>
  <mergeCells count="94">
    <mergeCell ref="C83:D83"/>
    <mergeCell ref="G83:H83"/>
    <mergeCell ref="A84:B84"/>
    <mergeCell ref="G85:H85"/>
    <mergeCell ref="B78:C78"/>
    <mergeCell ref="B79:C79"/>
    <mergeCell ref="B80:C80"/>
    <mergeCell ref="A82:B82"/>
    <mergeCell ref="D82:F82"/>
    <mergeCell ref="G82:H82"/>
    <mergeCell ref="B77:C77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8:H8"/>
    <mergeCell ref="A9:H9"/>
    <mergeCell ref="A10:H10"/>
    <mergeCell ref="B11:C11"/>
    <mergeCell ref="B12:C12"/>
    <mergeCell ref="D12:F12"/>
    <mergeCell ref="B13:C13"/>
    <mergeCell ref="D13:F13"/>
    <mergeCell ref="B14:C14"/>
    <mergeCell ref="B15:C15"/>
    <mergeCell ref="B16:C16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rintOptions horizontalCentered="1"/>
  <pageMargins left="0.25" right="0.25" top="0.75" bottom="0.75" header="0.3" footer="0.3"/>
  <pageSetup paperSize="9" scale="94" orientation="portrait" blackAndWhite="1" r:id="rId1"/>
  <headerFooter>
    <oddFooter>&amp;L&amp;"Times New Roman,Italic"&amp;8Copyright by SoftGroup, Sarajevo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2"/>
  <sheetViews>
    <sheetView showZeros="0" tabSelected="1" zoomScaleNormal="100" zoomScaleSheetLayoutView="100" workbookViewId="0">
      <selection activeCell="L23" sqref="L23"/>
    </sheetView>
  </sheetViews>
  <sheetFormatPr defaultRowHeight="15" x14ac:dyDescent="0.25"/>
  <cols>
    <col min="1" max="1" width="3.140625" customWidth="1"/>
    <col min="2" max="2" width="25.140625" customWidth="1"/>
    <col min="3" max="3" width="15.28515625" customWidth="1"/>
    <col min="4" max="4" width="3" customWidth="1"/>
    <col min="5" max="5" width="3.140625" customWidth="1"/>
    <col min="6" max="6" width="3.28515625" customWidth="1"/>
    <col min="7" max="8" width="16.7109375" customWidth="1"/>
    <col min="9" max="9" width="11.5703125" customWidth="1"/>
  </cols>
  <sheetData>
    <row r="1" spans="1:9" x14ac:dyDescent="0.25">
      <c r="A1" s="55" t="s">
        <v>0</v>
      </c>
      <c r="B1" s="55"/>
      <c r="C1" s="54" t="s">
        <v>243</v>
      </c>
      <c r="D1" s="54"/>
      <c r="E1" s="54"/>
      <c r="F1" s="54"/>
      <c r="G1" s="54"/>
      <c r="H1" s="54"/>
      <c r="I1" s="54"/>
    </row>
    <row r="2" spans="1:9" x14ac:dyDescent="0.25">
      <c r="A2" s="55" t="s">
        <v>1</v>
      </c>
      <c r="B2" s="55"/>
      <c r="C2" s="54" t="s">
        <v>244</v>
      </c>
      <c r="D2" s="54"/>
      <c r="E2" s="54"/>
      <c r="F2" s="54"/>
      <c r="G2" s="54"/>
      <c r="H2" s="54"/>
      <c r="I2" s="54"/>
    </row>
    <row r="3" spans="1:9" x14ac:dyDescent="0.25">
      <c r="A3" s="55" t="s">
        <v>2</v>
      </c>
      <c r="B3" s="55"/>
      <c r="C3" s="54" t="s">
        <v>245</v>
      </c>
      <c r="D3" s="54"/>
      <c r="E3" s="54"/>
      <c r="F3" s="54"/>
      <c r="G3" s="54"/>
      <c r="H3" s="54"/>
      <c r="I3" s="54"/>
    </row>
    <row r="4" spans="1:9" x14ac:dyDescent="0.25">
      <c r="A4" s="55" t="s">
        <v>3</v>
      </c>
      <c r="B4" s="55"/>
      <c r="C4" s="54" t="s">
        <v>246</v>
      </c>
      <c r="D4" s="54"/>
      <c r="E4" s="54"/>
      <c r="F4" s="54"/>
      <c r="G4" s="54"/>
      <c r="H4" s="54"/>
      <c r="I4" s="54"/>
    </row>
    <row r="5" spans="1:9" x14ac:dyDescent="0.25">
      <c r="A5" s="55" t="s">
        <v>4</v>
      </c>
      <c r="B5" s="55"/>
      <c r="C5" s="54" t="s">
        <v>246</v>
      </c>
      <c r="D5" s="54"/>
      <c r="E5" s="54"/>
      <c r="F5" s="54"/>
      <c r="G5" s="54"/>
      <c r="H5" s="54"/>
      <c r="I5" s="54"/>
    </row>
    <row r="6" spans="1:9" ht="16.5" x14ac:dyDescent="0.25">
      <c r="A6" s="55" t="s">
        <v>247</v>
      </c>
      <c r="B6" s="55"/>
      <c r="C6" s="72">
        <v>0</v>
      </c>
      <c r="D6" s="72"/>
      <c r="E6" s="72"/>
      <c r="F6" s="72"/>
      <c r="G6" s="72"/>
      <c r="H6" s="72"/>
      <c r="I6" s="7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15.75" x14ac:dyDescent="0.3">
      <c r="A8" s="58" t="s">
        <v>277</v>
      </c>
      <c r="B8" s="58"/>
      <c r="C8" s="58"/>
      <c r="D8" s="58"/>
      <c r="E8" s="58"/>
      <c r="F8" s="58"/>
      <c r="G8" s="58"/>
      <c r="H8" s="58"/>
      <c r="I8" s="58"/>
    </row>
    <row r="9" spans="1:9" x14ac:dyDescent="0.25">
      <c r="A9" s="59" t="s">
        <v>278</v>
      </c>
      <c r="B9" s="59"/>
      <c r="C9" s="59"/>
      <c r="D9" s="59"/>
      <c r="E9" s="59"/>
      <c r="F9" s="59"/>
      <c r="G9" s="59"/>
      <c r="H9" s="59"/>
      <c r="I9" s="59"/>
    </row>
    <row r="10" spans="1:9" x14ac:dyDescent="0.25">
      <c r="A10" s="60" t="s">
        <v>289</v>
      </c>
      <c r="B10" s="60"/>
      <c r="C10" s="60"/>
      <c r="D10" s="60"/>
      <c r="E10" s="60"/>
      <c r="F10" s="60"/>
      <c r="G10" s="60"/>
      <c r="H10" s="60"/>
      <c r="I10" s="60"/>
    </row>
    <row r="11" spans="1:9" x14ac:dyDescent="0.25">
      <c r="A11" s="2"/>
      <c r="B11" s="74"/>
      <c r="C11" s="74"/>
      <c r="D11" s="2"/>
      <c r="E11" s="2"/>
      <c r="F11" s="2"/>
      <c r="G11" s="2"/>
      <c r="H11" s="2"/>
      <c r="I11" s="18"/>
    </row>
    <row r="12" spans="1:9" ht="17.25" customHeight="1" x14ac:dyDescent="0.25">
      <c r="A12" s="62" t="s">
        <v>7</v>
      </c>
      <c r="B12" s="62"/>
      <c r="C12" s="62"/>
      <c r="D12" s="62" t="s">
        <v>8</v>
      </c>
      <c r="E12" s="62"/>
      <c r="F12" s="62"/>
      <c r="G12" s="75" t="s">
        <v>110</v>
      </c>
      <c r="H12" s="75"/>
      <c r="I12" s="62" t="s">
        <v>111</v>
      </c>
    </row>
    <row r="13" spans="1:9" ht="20.25" customHeight="1" x14ac:dyDescent="0.25">
      <c r="A13" s="62"/>
      <c r="B13" s="62"/>
      <c r="C13" s="62"/>
      <c r="D13" s="62"/>
      <c r="E13" s="62"/>
      <c r="F13" s="62"/>
      <c r="G13" s="4" t="s">
        <v>112</v>
      </c>
      <c r="H13" s="4" t="s">
        <v>113</v>
      </c>
      <c r="I13" s="62"/>
    </row>
    <row r="14" spans="1:9" x14ac:dyDescent="0.25">
      <c r="A14" s="76">
        <v>1</v>
      </c>
      <c r="B14" s="77"/>
      <c r="C14" s="78"/>
      <c r="D14" s="64">
        <v>2</v>
      </c>
      <c r="E14" s="64"/>
      <c r="F14" s="64"/>
      <c r="G14" s="5">
        <v>3</v>
      </c>
      <c r="H14" s="5">
        <v>4</v>
      </c>
      <c r="I14" s="5">
        <v>5</v>
      </c>
    </row>
    <row r="15" spans="1:9" ht="16.5" customHeight="1" x14ac:dyDescent="0.25">
      <c r="A15" s="19" t="s">
        <v>114</v>
      </c>
      <c r="B15" s="66" t="s">
        <v>115</v>
      </c>
      <c r="C15" s="63"/>
      <c r="D15" s="7"/>
      <c r="E15" s="7"/>
      <c r="F15" s="8"/>
      <c r="G15" s="29"/>
      <c r="H15" s="29"/>
      <c r="I15" s="30"/>
    </row>
    <row r="16" spans="1:9" ht="15.75" x14ac:dyDescent="0.25">
      <c r="A16" s="20" t="s">
        <v>116</v>
      </c>
      <c r="B16" s="73" t="s">
        <v>117</v>
      </c>
      <c r="C16" s="67"/>
      <c r="D16" s="7">
        <v>4</v>
      </c>
      <c r="E16" s="7" t="s">
        <v>11</v>
      </c>
      <c r="F16" s="8">
        <v>1</v>
      </c>
      <c r="G16" s="31">
        <f>+G17+G18+G19+G20+G21</f>
        <v>214275.81000000003</v>
      </c>
      <c r="H16" s="31">
        <v>589238</v>
      </c>
      <c r="I16" s="32">
        <f>+G16/H16*100</f>
        <v>36.364900091304371</v>
      </c>
    </row>
    <row r="17" spans="1:10" ht="16.5" customHeight="1" x14ac:dyDescent="0.25">
      <c r="A17" s="21" t="s">
        <v>118</v>
      </c>
      <c r="B17" s="73" t="s">
        <v>119</v>
      </c>
      <c r="C17" s="67"/>
      <c r="D17" s="7">
        <v>4</v>
      </c>
      <c r="E17" s="7" t="s">
        <v>11</v>
      </c>
      <c r="F17" s="8">
        <v>2</v>
      </c>
      <c r="G17" s="31">
        <f>4860.91+203502.26</f>
        <v>208363.17</v>
      </c>
      <c r="H17" s="31">
        <v>512609</v>
      </c>
      <c r="I17" s="32">
        <f>+G17/H17*100</f>
        <v>40.647583245709697</v>
      </c>
    </row>
    <row r="18" spans="1:10" ht="16.5" customHeight="1" x14ac:dyDescent="0.25">
      <c r="A18" s="21" t="s">
        <v>120</v>
      </c>
      <c r="B18" s="73" t="s">
        <v>121</v>
      </c>
      <c r="C18" s="67"/>
      <c r="D18" s="7">
        <v>4</v>
      </c>
      <c r="E18" s="7" t="s">
        <v>11</v>
      </c>
      <c r="F18" s="8">
        <v>3</v>
      </c>
      <c r="G18" s="31">
        <v>0</v>
      </c>
      <c r="H18" s="31">
        <v>0</v>
      </c>
      <c r="I18" s="32">
        <v>0</v>
      </c>
      <c r="J18" s="9"/>
    </row>
    <row r="19" spans="1:10" ht="15.75" customHeight="1" x14ac:dyDescent="0.25">
      <c r="A19" s="21" t="s">
        <v>122</v>
      </c>
      <c r="B19" s="73" t="s">
        <v>123</v>
      </c>
      <c r="C19" s="67"/>
      <c r="D19" s="7">
        <v>4</v>
      </c>
      <c r="E19" s="7" t="s">
        <v>11</v>
      </c>
      <c r="F19" s="8">
        <v>4</v>
      </c>
      <c r="G19" s="31">
        <v>5812.64</v>
      </c>
      <c r="H19" s="31">
        <v>76629</v>
      </c>
      <c r="I19" s="32">
        <f>+G19/H19*100</f>
        <v>7.5854311031071795</v>
      </c>
      <c r="J19" s="9"/>
    </row>
    <row r="20" spans="1:10" ht="16.5" customHeight="1" x14ac:dyDescent="0.25">
      <c r="A20" s="21" t="s">
        <v>124</v>
      </c>
      <c r="B20" s="73" t="s">
        <v>125</v>
      </c>
      <c r="C20" s="67"/>
      <c r="D20" s="7">
        <v>4</v>
      </c>
      <c r="E20" s="7" t="s">
        <v>11</v>
      </c>
      <c r="F20" s="8">
        <v>5</v>
      </c>
      <c r="G20" s="31">
        <v>100</v>
      </c>
      <c r="H20" s="31"/>
      <c r="I20" s="32">
        <v>0</v>
      </c>
      <c r="J20" s="9"/>
    </row>
    <row r="21" spans="1:10" ht="15.75" customHeight="1" x14ac:dyDescent="0.25">
      <c r="A21" s="21" t="s">
        <v>126</v>
      </c>
      <c r="B21" s="73" t="s">
        <v>127</v>
      </c>
      <c r="C21" s="67"/>
      <c r="D21" s="7">
        <v>4</v>
      </c>
      <c r="E21" s="7" t="s">
        <v>11</v>
      </c>
      <c r="F21" s="8">
        <v>6</v>
      </c>
      <c r="G21" s="31">
        <v>0</v>
      </c>
      <c r="H21" s="31">
        <v>0</v>
      </c>
      <c r="I21" s="32">
        <v>0</v>
      </c>
      <c r="J21" s="9"/>
    </row>
    <row r="22" spans="1:10" ht="15.75" customHeight="1" x14ac:dyDescent="0.25">
      <c r="A22" s="20" t="s">
        <v>128</v>
      </c>
      <c r="B22" s="73" t="s">
        <v>129</v>
      </c>
      <c r="C22" s="67"/>
      <c r="D22" s="7">
        <v>4</v>
      </c>
      <c r="E22" s="7" t="s">
        <v>11</v>
      </c>
      <c r="F22" s="8">
        <v>7</v>
      </c>
      <c r="G22" s="31">
        <f>+G23+G24+G25+G26+G27+G28+G29+G30+G31+G32+G33</f>
        <v>191363.91999999998</v>
      </c>
      <c r="H22" s="31">
        <v>228543</v>
      </c>
      <c r="I22" s="32">
        <f>+G22/H22*100</f>
        <v>83.732129183567196</v>
      </c>
      <c r="J22" s="9"/>
    </row>
    <row r="23" spans="1:10" ht="15.75" customHeight="1" x14ac:dyDescent="0.25">
      <c r="A23" s="21" t="s">
        <v>118</v>
      </c>
      <c r="B23" s="73" t="s">
        <v>130</v>
      </c>
      <c r="C23" s="67"/>
      <c r="D23" s="7">
        <v>4</v>
      </c>
      <c r="E23" s="7" t="s">
        <v>11</v>
      </c>
      <c r="F23" s="8">
        <v>8</v>
      </c>
      <c r="G23" s="31">
        <v>55.01</v>
      </c>
      <c r="H23" s="31">
        <v>1236</v>
      </c>
      <c r="I23" s="32">
        <f>+G23/H23*100</f>
        <v>4.450647249190939</v>
      </c>
      <c r="J23" s="9"/>
    </row>
    <row r="24" spans="1:10" ht="15.75" customHeight="1" x14ac:dyDescent="0.25">
      <c r="A24" s="21" t="s">
        <v>120</v>
      </c>
      <c r="B24" s="73" t="s">
        <v>131</v>
      </c>
      <c r="C24" s="67"/>
      <c r="D24" s="7">
        <v>4</v>
      </c>
      <c r="E24" s="7" t="s">
        <v>11</v>
      </c>
      <c r="F24" s="7">
        <v>9</v>
      </c>
      <c r="G24" s="31">
        <v>0</v>
      </c>
      <c r="H24" s="31">
        <v>0</v>
      </c>
      <c r="I24" s="32">
        <v>0</v>
      </c>
      <c r="J24" s="9"/>
    </row>
    <row r="25" spans="1:10" ht="15.75" customHeight="1" x14ac:dyDescent="0.25">
      <c r="A25" s="21" t="s">
        <v>122</v>
      </c>
      <c r="B25" s="73" t="s">
        <v>132</v>
      </c>
      <c r="C25" s="67"/>
      <c r="D25" s="7">
        <v>4</v>
      </c>
      <c r="E25" s="7">
        <v>1</v>
      </c>
      <c r="F25" s="7" t="s">
        <v>11</v>
      </c>
      <c r="G25" s="31"/>
      <c r="H25" s="31">
        <v>0</v>
      </c>
      <c r="I25" s="32">
        <v>0</v>
      </c>
      <c r="J25" s="9"/>
    </row>
    <row r="26" spans="1:10" ht="15.75" customHeight="1" x14ac:dyDescent="0.25">
      <c r="A26" s="21" t="s">
        <v>124</v>
      </c>
      <c r="B26" s="73" t="s">
        <v>133</v>
      </c>
      <c r="C26" s="67"/>
      <c r="D26" s="7">
        <v>4</v>
      </c>
      <c r="E26" s="7">
        <v>1</v>
      </c>
      <c r="F26" s="8">
        <v>1</v>
      </c>
      <c r="G26" s="31">
        <v>99936.98</v>
      </c>
      <c r="H26" s="31">
        <v>140151</v>
      </c>
      <c r="I26" s="32">
        <f>+G26/H26*100</f>
        <v>71.306647829840671</v>
      </c>
      <c r="J26" s="9"/>
    </row>
    <row r="27" spans="1:10" ht="15.75" customHeight="1" x14ac:dyDescent="0.25">
      <c r="A27" s="21" t="s">
        <v>126</v>
      </c>
      <c r="B27" s="73" t="s">
        <v>134</v>
      </c>
      <c r="C27" s="67"/>
      <c r="D27" s="7">
        <v>4</v>
      </c>
      <c r="E27" s="7">
        <v>1</v>
      </c>
      <c r="F27" s="8">
        <v>2</v>
      </c>
      <c r="G27" s="31">
        <v>0</v>
      </c>
      <c r="H27" s="31">
        <v>0</v>
      </c>
      <c r="I27" s="32">
        <v>0</v>
      </c>
      <c r="J27" s="9"/>
    </row>
    <row r="28" spans="1:10" ht="15.75" customHeight="1" x14ac:dyDescent="0.25">
      <c r="A28" s="21" t="s">
        <v>135</v>
      </c>
      <c r="B28" s="73" t="s">
        <v>136</v>
      </c>
      <c r="C28" s="67"/>
      <c r="D28" s="7">
        <v>4</v>
      </c>
      <c r="E28" s="7">
        <v>1</v>
      </c>
      <c r="F28" s="8">
        <v>3</v>
      </c>
      <c r="G28" s="31">
        <v>0</v>
      </c>
      <c r="H28" s="31">
        <v>0</v>
      </c>
      <c r="I28" s="32"/>
      <c r="J28" s="9"/>
    </row>
    <row r="29" spans="1:10" ht="15.75" customHeight="1" x14ac:dyDescent="0.25">
      <c r="A29" s="21" t="s">
        <v>137</v>
      </c>
      <c r="B29" s="73" t="s">
        <v>138</v>
      </c>
      <c r="C29" s="67"/>
      <c r="D29" s="7">
        <v>4</v>
      </c>
      <c r="E29" s="7">
        <v>1</v>
      </c>
      <c r="F29" s="8">
        <v>4</v>
      </c>
      <c r="G29" s="31">
        <v>7693.91</v>
      </c>
      <c r="H29" s="31">
        <v>0</v>
      </c>
      <c r="I29" s="32" t="e">
        <f>+G29/H29*100</f>
        <v>#DIV/0!</v>
      </c>
      <c r="J29" s="9"/>
    </row>
    <row r="30" spans="1:10" ht="15.75" customHeight="1" x14ac:dyDescent="0.25">
      <c r="A30" s="21" t="s">
        <v>139</v>
      </c>
      <c r="B30" s="73" t="s">
        <v>140</v>
      </c>
      <c r="C30" s="67"/>
      <c r="D30" s="7">
        <v>4</v>
      </c>
      <c r="E30" s="7">
        <v>1</v>
      </c>
      <c r="F30" s="8">
        <v>5</v>
      </c>
      <c r="G30" s="31">
        <v>9620.02</v>
      </c>
      <c r="H30" s="31">
        <v>10202</v>
      </c>
      <c r="I30" s="32">
        <f>+G30/H30*100</f>
        <v>94.295432268182708</v>
      </c>
      <c r="J30" s="9"/>
    </row>
    <row r="31" spans="1:10" ht="15.75" x14ac:dyDescent="0.25">
      <c r="A31" s="21" t="s">
        <v>141</v>
      </c>
      <c r="B31" s="73" t="s">
        <v>142</v>
      </c>
      <c r="C31" s="67"/>
      <c r="D31" s="7">
        <v>4</v>
      </c>
      <c r="E31" s="7">
        <v>1</v>
      </c>
      <c r="F31" s="8">
        <v>6</v>
      </c>
      <c r="G31" s="31"/>
      <c r="H31" s="31">
        <v>59925</v>
      </c>
      <c r="I31" s="32">
        <f>+G31/H31*100</f>
        <v>0</v>
      </c>
      <c r="J31" s="9"/>
    </row>
    <row r="32" spans="1:10" ht="15.75" x14ac:dyDescent="0.25">
      <c r="A32" s="21" t="s">
        <v>143</v>
      </c>
      <c r="B32" s="73" t="s">
        <v>144</v>
      </c>
      <c r="C32" s="67"/>
      <c r="D32" s="7">
        <v>4</v>
      </c>
      <c r="E32" s="7">
        <v>1</v>
      </c>
      <c r="F32" s="8">
        <v>7</v>
      </c>
      <c r="G32" s="31"/>
      <c r="H32" s="31"/>
      <c r="I32" s="32">
        <v>0</v>
      </c>
      <c r="J32" s="9"/>
    </row>
    <row r="33" spans="1:10" ht="16.5" customHeight="1" x14ac:dyDescent="0.25">
      <c r="A33" s="21" t="s">
        <v>145</v>
      </c>
      <c r="B33" s="73" t="s">
        <v>146</v>
      </c>
      <c r="C33" s="67"/>
      <c r="D33" s="7">
        <v>4</v>
      </c>
      <c r="E33" s="7">
        <v>1</v>
      </c>
      <c r="F33" s="8">
        <v>8</v>
      </c>
      <c r="G33" s="31">
        <f>4784.18+63911.82+5362</f>
        <v>74058</v>
      </c>
      <c r="H33" s="31">
        <v>17029</v>
      </c>
      <c r="I33" s="32">
        <f>+G33/H33*100</f>
        <v>434.8934171119854</v>
      </c>
      <c r="J33" s="9"/>
    </row>
    <row r="34" spans="1:10" ht="15.75" x14ac:dyDescent="0.25">
      <c r="A34" s="22" t="s">
        <v>147</v>
      </c>
      <c r="B34" s="73" t="s">
        <v>148</v>
      </c>
      <c r="C34" s="67"/>
      <c r="D34" s="7">
        <v>4</v>
      </c>
      <c r="E34" s="7">
        <v>1</v>
      </c>
      <c r="F34" s="7">
        <v>9</v>
      </c>
      <c r="G34" s="31">
        <f>+G16-G22</f>
        <v>22911.890000000043</v>
      </c>
      <c r="H34" s="31">
        <f>+H16-H22</f>
        <v>360695</v>
      </c>
      <c r="I34" s="32">
        <f>+G34/H34*100</f>
        <v>6.3521507090478231</v>
      </c>
      <c r="J34" s="9"/>
    </row>
    <row r="35" spans="1:10" ht="16.5" customHeight="1" x14ac:dyDescent="0.25">
      <c r="A35" s="20" t="s">
        <v>149</v>
      </c>
      <c r="B35" s="73" t="s">
        <v>150</v>
      </c>
      <c r="C35" s="67"/>
      <c r="D35" s="7">
        <v>4</v>
      </c>
      <c r="E35" s="7">
        <v>2</v>
      </c>
      <c r="F35" s="7" t="s">
        <v>11</v>
      </c>
      <c r="G35" s="31"/>
      <c r="H35" s="31">
        <v>0</v>
      </c>
      <c r="I35" s="32">
        <v>0</v>
      </c>
      <c r="J35" s="9"/>
    </row>
    <row r="36" spans="1:10" ht="15.75" customHeight="1" x14ac:dyDescent="0.25">
      <c r="A36" s="19" t="s">
        <v>151</v>
      </c>
      <c r="B36" s="66" t="s">
        <v>279</v>
      </c>
      <c r="C36" s="63"/>
      <c r="D36" s="7"/>
      <c r="E36" s="7"/>
      <c r="F36" s="8"/>
      <c r="G36" s="31"/>
      <c r="H36" s="31"/>
      <c r="I36" s="32">
        <v>0</v>
      </c>
      <c r="J36" s="9"/>
    </row>
    <row r="37" spans="1:10" ht="15.75" customHeight="1" x14ac:dyDescent="0.25">
      <c r="A37" s="20" t="s">
        <v>116</v>
      </c>
      <c r="B37" s="73" t="s">
        <v>280</v>
      </c>
      <c r="C37" s="67"/>
      <c r="D37" s="7">
        <v>4</v>
      </c>
      <c r="E37" s="7">
        <v>2</v>
      </c>
      <c r="F37" s="8">
        <v>1</v>
      </c>
      <c r="G37" s="31">
        <v>0</v>
      </c>
      <c r="H37" s="31">
        <v>0</v>
      </c>
      <c r="I37" s="32">
        <v>0</v>
      </c>
      <c r="J37" s="9"/>
    </row>
    <row r="38" spans="1:10" ht="15.75" customHeight="1" x14ac:dyDescent="0.25">
      <c r="A38" s="21" t="s">
        <v>118</v>
      </c>
      <c r="B38" s="73" t="s">
        <v>152</v>
      </c>
      <c r="C38" s="67"/>
      <c r="D38" s="7">
        <v>4</v>
      </c>
      <c r="E38" s="7">
        <v>2</v>
      </c>
      <c r="F38" s="8">
        <v>2</v>
      </c>
      <c r="G38" s="31"/>
      <c r="H38" s="31">
        <v>0</v>
      </c>
      <c r="I38" s="32">
        <v>0</v>
      </c>
      <c r="J38" s="9"/>
    </row>
    <row r="39" spans="1:10" ht="15.75" customHeight="1" x14ac:dyDescent="0.25">
      <c r="A39" s="21" t="s">
        <v>120</v>
      </c>
      <c r="B39" s="73" t="s">
        <v>153</v>
      </c>
      <c r="C39" s="67"/>
      <c r="D39" s="7">
        <v>4</v>
      </c>
      <c r="E39" s="7">
        <v>2</v>
      </c>
      <c r="F39" s="8">
        <v>3</v>
      </c>
      <c r="G39" s="31"/>
      <c r="H39" s="31">
        <v>0</v>
      </c>
      <c r="I39" s="32">
        <v>0</v>
      </c>
      <c r="J39" s="9"/>
    </row>
    <row r="40" spans="1:10" ht="16.5" customHeight="1" x14ac:dyDescent="0.25">
      <c r="A40" s="20" t="s">
        <v>128</v>
      </c>
      <c r="B40" s="73" t="s">
        <v>281</v>
      </c>
      <c r="C40" s="67"/>
      <c r="D40" s="7">
        <v>4</v>
      </c>
      <c r="E40" s="7">
        <v>2</v>
      </c>
      <c r="F40" s="8">
        <v>4</v>
      </c>
      <c r="G40" s="31">
        <v>0</v>
      </c>
      <c r="H40" s="31">
        <v>0</v>
      </c>
      <c r="I40" s="32">
        <v>0</v>
      </c>
      <c r="J40" s="9"/>
    </row>
    <row r="41" spans="1:10" ht="15.75" customHeight="1" x14ac:dyDescent="0.25">
      <c r="A41" s="21" t="s">
        <v>118</v>
      </c>
      <c r="B41" s="73" t="s">
        <v>154</v>
      </c>
      <c r="C41" s="67"/>
      <c r="D41" s="7">
        <v>4</v>
      </c>
      <c r="E41" s="7">
        <v>2</v>
      </c>
      <c r="F41" s="8">
        <v>5</v>
      </c>
      <c r="G41" s="31"/>
      <c r="H41" s="31">
        <v>0</v>
      </c>
      <c r="I41" s="32">
        <v>0</v>
      </c>
      <c r="J41" s="9"/>
    </row>
    <row r="42" spans="1:10" ht="15.75" customHeight="1" x14ac:dyDescent="0.25">
      <c r="A42" s="21" t="s">
        <v>120</v>
      </c>
      <c r="B42" s="73" t="s">
        <v>155</v>
      </c>
      <c r="C42" s="67"/>
      <c r="D42" s="7">
        <v>4</v>
      </c>
      <c r="E42" s="7">
        <v>2</v>
      </c>
      <c r="F42" s="8">
        <v>6</v>
      </c>
      <c r="G42" s="31"/>
      <c r="H42" s="31">
        <v>0</v>
      </c>
      <c r="I42" s="32">
        <v>0</v>
      </c>
      <c r="J42" s="9"/>
    </row>
    <row r="43" spans="1:10" ht="15.75" x14ac:dyDescent="0.25">
      <c r="A43" s="21" t="s">
        <v>122</v>
      </c>
      <c r="B43" s="73" t="s">
        <v>156</v>
      </c>
      <c r="C43" s="67"/>
      <c r="D43" s="7">
        <v>4</v>
      </c>
      <c r="E43" s="7">
        <v>2</v>
      </c>
      <c r="F43" s="8">
        <v>7</v>
      </c>
      <c r="G43" s="31"/>
      <c r="H43" s="31">
        <v>0</v>
      </c>
      <c r="I43" s="32">
        <v>0</v>
      </c>
      <c r="J43" s="9"/>
    </row>
    <row r="44" spans="1:10" ht="15.75" x14ac:dyDescent="0.25">
      <c r="A44" s="20" t="s">
        <v>147</v>
      </c>
      <c r="B44" s="73" t="s">
        <v>282</v>
      </c>
      <c r="C44" s="67"/>
      <c r="D44" s="7">
        <v>4</v>
      </c>
      <c r="E44" s="7">
        <v>2</v>
      </c>
      <c r="F44" s="8">
        <v>8</v>
      </c>
      <c r="G44" s="31">
        <v>0</v>
      </c>
      <c r="H44" s="31">
        <v>0</v>
      </c>
      <c r="I44" s="32">
        <v>0</v>
      </c>
      <c r="J44" s="9"/>
    </row>
    <row r="45" spans="1:10" ht="16.5" customHeight="1" x14ac:dyDescent="0.25">
      <c r="A45" s="20" t="s">
        <v>149</v>
      </c>
      <c r="B45" s="73" t="s">
        <v>283</v>
      </c>
      <c r="C45" s="67"/>
      <c r="D45" s="7">
        <v>4</v>
      </c>
      <c r="E45" s="7">
        <v>2</v>
      </c>
      <c r="F45" s="7">
        <v>9</v>
      </c>
      <c r="G45" s="31">
        <v>0</v>
      </c>
      <c r="H45" s="31">
        <v>0</v>
      </c>
      <c r="I45" s="32">
        <v>0</v>
      </c>
      <c r="J45" s="9"/>
    </row>
    <row r="46" spans="1:10" ht="15.75" customHeight="1" x14ac:dyDescent="0.25">
      <c r="A46" s="20" t="s">
        <v>157</v>
      </c>
      <c r="B46" s="73" t="s">
        <v>158</v>
      </c>
      <c r="C46" s="67"/>
      <c r="D46" s="7">
        <v>4</v>
      </c>
      <c r="E46" s="7">
        <v>3</v>
      </c>
      <c r="F46" s="7" t="s">
        <v>11</v>
      </c>
      <c r="G46" s="31">
        <f>+G16+G37</f>
        <v>214275.81000000003</v>
      </c>
      <c r="H46" s="31">
        <v>589238</v>
      </c>
      <c r="I46" s="32">
        <f>+G46/H46*100</f>
        <v>36.364900091304371</v>
      </c>
      <c r="J46" s="9"/>
    </row>
    <row r="47" spans="1:10" ht="15.75" x14ac:dyDescent="0.25">
      <c r="A47" s="20" t="s">
        <v>159</v>
      </c>
      <c r="B47" s="73" t="s">
        <v>160</v>
      </c>
      <c r="C47" s="67"/>
      <c r="D47" s="7">
        <v>4</v>
      </c>
      <c r="E47" s="7">
        <v>3</v>
      </c>
      <c r="F47" s="8">
        <v>1</v>
      </c>
      <c r="G47" s="31">
        <f>+G40+G22</f>
        <v>191363.91999999998</v>
      </c>
      <c r="H47" s="31">
        <v>228543</v>
      </c>
      <c r="I47" s="32">
        <f>+G47/H47*100</f>
        <v>83.732129183567196</v>
      </c>
      <c r="J47" s="9"/>
    </row>
    <row r="48" spans="1:10" ht="16.5" customHeight="1" x14ac:dyDescent="0.25">
      <c r="A48" s="20" t="s">
        <v>161</v>
      </c>
      <c r="B48" s="73" t="s">
        <v>162</v>
      </c>
      <c r="C48" s="67"/>
      <c r="D48" s="7">
        <v>4</v>
      </c>
      <c r="E48" s="7">
        <v>3</v>
      </c>
      <c r="F48" s="8">
        <v>2</v>
      </c>
      <c r="G48" s="31">
        <f>+G46-G47</f>
        <v>22911.890000000043</v>
      </c>
      <c r="H48" s="31">
        <v>360695</v>
      </c>
      <c r="I48" s="32">
        <f>+G48/H48*100</f>
        <v>6.3521507090478231</v>
      </c>
      <c r="J48" s="9"/>
    </row>
    <row r="49" spans="1:10" ht="15.75" customHeight="1" x14ac:dyDescent="0.25">
      <c r="A49" s="20" t="s">
        <v>163</v>
      </c>
      <c r="B49" s="73" t="s">
        <v>164</v>
      </c>
      <c r="C49" s="67"/>
      <c r="D49" s="7">
        <v>4</v>
      </c>
      <c r="E49" s="7">
        <v>3</v>
      </c>
      <c r="F49" s="8">
        <v>3</v>
      </c>
      <c r="G49" s="31"/>
      <c r="H49" s="51">
        <v>0</v>
      </c>
      <c r="I49" s="32">
        <v>0</v>
      </c>
      <c r="J49" s="9"/>
    </row>
    <row r="50" spans="1:10" ht="15.75" customHeight="1" x14ac:dyDescent="0.25">
      <c r="A50" s="20" t="s">
        <v>165</v>
      </c>
      <c r="B50" s="73" t="s">
        <v>166</v>
      </c>
      <c r="C50" s="67"/>
      <c r="D50" s="7">
        <v>4</v>
      </c>
      <c r="E50" s="7">
        <v>3</v>
      </c>
      <c r="F50" s="8">
        <v>4</v>
      </c>
      <c r="G50" s="31">
        <f>+BS!H15</f>
        <v>3382816</v>
      </c>
      <c r="H50" s="31">
        <v>2420482</v>
      </c>
      <c r="I50" s="32">
        <f>+G50/H50*100</f>
        <v>139.75794903659684</v>
      </c>
      <c r="J50" s="9"/>
    </row>
    <row r="51" spans="1:10" ht="16.5" customHeight="1" x14ac:dyDescent="0.25">
      <c r="A51" s="20" t="s">
        <v>167</v>
      </c>
      <c r="B51" s="73" t="s">
        <v>168</v>
      </c>
      <c r="C51" s="67"/>
      <c r="D51" s="7">
        <v>4</v>
      </c>
      <c r="E51" s="7">
        <v>3</v>
      </c>
      <c r="F51" s="8">
        <v>5</v>
      </c>
      <c r="G51" s="31"/>
      <c r="H51" s="31"/>
      <c r="I51" s="32">
        <v>0</v>
      </c>
      <c r="J51" s="9"/>
    </row>
    <row r="52" spans="1:10" ht="15.75" customHeight="1" x14ac:dyDescent="0.25">
      <c r="A52" s="20" t="s">
        <v>169</v>
      </c>
      <c r="B52" s="73" t="s">
        <v>170</v>
      </c>
      <c r="C52" s="67"/>
      <c r="D52" s="7">
        <v>4</v>
      </c>
      <c r="E52" s="7">
        <v>3</v>
      </c>
      <c r="F52" s="8">
        <v>6</v>
      </c>
      <c r="G52" s="31"/>
      <c r="H52" s="31"/>
      <c r="I52" s="32">
        <v>0</v>
      </c>
      <c r="J52" s="9"/>
    </row>
    <row r="53" spans="1:10" ht="15.75" x14ac:dyDescent="0.25">
      <c r="A53" s="20" t="s">
        <v>171</v>
      </c>
      <c r="B53" s="73" t="s">
        <v>172</v>
      </c>
      <c r="C53" s="67"/>
      <c r="D53" s="7">
        <v>4</v>
      </c>
      <c r="E53" s="7">
        <v>3</v>
      </c>
      <c r="F53" s="8">
        <v>7</v>
      </c>
      <c r="G53" s="31">
        <f>+G50+G48-G49+G51-G52</f>
        <v>3405727.89</v>
      </c>
      <c r="H53" s="31">
        <v>2781177</v>
      </c>
      <c r="I53" s="32">
        <f>+G53/H53*100</f>
        <v>122.45635175323252</v>
      </c>
      <c r="J53" s="9"/>
    </row>
    <row r="54" spans="1:10" ht="15.75" customHeight="1" x14ac:dyDescent="0.25">
      <c r="A54" s="20"/>
      <c r="B54" s="73" t="s">
        <v>173</v>
      </c>
      <c r="C54" s="67"/>
      <c r="D54" s="7">
        <v>4</v>
      </c>
      <c r="E54" s="7">
        <v>3</v>
      </c>
      <c r="F54" s="8">
        <v>8</v>
      </c>
      <c r="G54" s="31"/>
      <c r="H54" s="31"/>
      <c r="I54" s="32">
        <v>0</v>
      </c>
      <c r="J54" s="9"/>
    </row>
    <row r="55" spans="1:10" s="11" customForma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9"/>
    </row>
    <row r="56" spans="1:10" s="11" customFormat="1" ht="25.5" customHeight="1" x14ac:dyDescent="0.2">
      <c r="A56" s="70" t="str">
        <f>+BU!A82</f>
        <v>Sarajevo; 25.07.2020.godine</v>
      </c>
      <c r="B56" s="70"/>
      <c r="C56" s="68" t="s">
        <v>41</v>
      </c>
      <c r="D56" s="68"/>
      <c r="E56" s="68"/>
      <c r="F56" s="68"/>
      <c r="G56" s="10" t="s">
        <v>42</v>
      </c>
      <c r="H56" s="68" t="s">
        <v>43</v>
      </c>
      <c r="I56" s="68"/>
    </row>
    <row r="57" spans="1:10" s="11" customFormat="1" ht="12.75" customHeight="1" x14ac:dyDescent="0.2">
      <c r="A57" s="10"/>
      <c r="B57" s="10"/>
      <c r="C57" s="79" t="s">
        <v>44</v>
      </c>
      <c r="D57" s="79"/>
      <c r="E57" s="79"/>
      <c r="F57" s="79"/>
      <c r="H57" s="68" t="s">
        <v>45</v>
      </c>
      <c r="I57" s="68"/>
    </row>
    <row r="58" spans="1:10" s="11" customFormat="1" ht="12.75" x14ac:dyDescent="0.2">
      <c r="A58" s="68"/>
      <c r="B58" s="68"/>
      <c r="C58" s="10"/>
      <c r="D58" s="10"/>
      <c r="E58" s="10"/>
      <c r="F58" s="10"/>
      <c r="G58" s="10"/>
      <c r="H58" s="2" t="s">
        <v>46</v>
      </c>
      <c r="I58" s="10"/>
    </row>
    <row r="59" spans="1:10" x14ac:dyDescent="0.25">
      <c r="A59" s="12"/>
      <c r="B59" s="12"/>
      <c r="C59" s="69" t="s">
        <v>174</v>
      </c>
      <c r="D59" s="69"/>
      <c r="E59" s="69"/>
      <c r="F59" s="69"/>
      <c r="G59" s="36"/>
      <c r="H59" s="69" t="s">
        <v>175</v>
      </c>
      <c r="I59" s="69"/>
    </row>
    <row r="62" spans="1:10" x14ac:dyDescent="0.25">
      <c r="G62" s="9"/>
    </row>
  </sheetData>
  <mergeCells count="70">
    <mergeCell ref="C59:F59"/>
    <mergeCell ref="H59:I59"/>
    <mergeCell ref="A56:B56"/>
    <mergeCell ref="C56:F56"/>
    <mergeCell ref="H56:I56"/>
    <mergeCell ref="C57:F57"/>
    <mergeCell ref="H57:I57"/>
    <mergeCell ref="A58:B58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8:I8"/>
    <mergeCell ref="A9:I9"/>
    <mergeCell ref="A10:I10"/>
    <mergeCell ref="B11:C11"/>
    <mergeCell ref="A12:C13"/>
    <mergeCell ref="D12:F13"/>
    <mergeCell ref="G12:H12"/>
    <mergeCell ref="I12:I13"/>
    <mergeCell ref="A14:C14"/>
    <mergeCell ref="D14:F14"/>
    <mergeCell ref="B15:C15"/>
    <mergeCell ref="B16:C16"/>
    <mergeCell ref="B17:C17"/>
    <mergeCell ref="A4:B4"/>
    <mergeCell ref="C4:I4"/>
    <mergeCell ref="A5:B5"/>
    <mergeCell ref="C5:I5"/>
    <mergeCell ref="A6:B6"/>
    <mergeCell ref="C6:I6"/>
    <mergeCell ref="A1:B1"/>
    <mergeCell ref="C1:I1"/>
    <mergeCell ref="A2:B2"/>
    <mergeCell ref="C2:I2"/>
    <mergeCell ref="A3:B3"/>
    <mergeCell ref="C3:I3"/>
  </mergeCells>
  <printOptions horizontalCentered="1"/>
  <pageMargins left="0.25" right="0.25" top="0.75" bottom="0.75" header="0.3" footer="0.3"/>
  <pageSetup paperSize="9" scale="73" orientation="portrait" blackAndWhite="1" r:id="rId1"/>
  <headerFooter>
    <oddFooter>&amp;L&amp;"Times New Roman,Italic"&amp;8Copyright by SoftGroup, Sarajevo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6"/>
  <sheetViews>
    <sheetView showZeros="0" topLeftCell="A16" zoomScaleNormal="100" zoomScaleSheetLayoutView="100" workbookViewId="0">
      <selection activeCell="H23" sqref="H23"/>
    </sheetView>
  </sheetViews>
  <sheetFormatPr defaultRowHeight="15" x14ac:dyDescent="0.25"/>
  <cols>
    <col min="1" max="1" width="5.5703125" customWidth="1"/>
    <col min="2" max="2" width="22.7109375" customWidth="1"/>
    <col min="3" max="3" width="25.28515625" customWidth="1"/>
    <col min="4" max="4" width="2.85546875" customWidth="1"/>
    <col min="5" max="5" width="3.42578125" customWidth="1"/>
    <col min="6" max="6" width="3.140625" customWidth="1"/>
    <col min="7" max="8" width="19.7109375" customWidth="1"/>
    <col min="11" max="11" width="11.7109375" bestFit="1" customWidth="1"/>
  </cols>
  <sheetData>
    <row r="1" spans="1:11" x14ac:dyDescent="0.25">
      <c r="A1" s="55" t="s">
        <v>0</v>
      </c>
      <c r="B1" s="55"/>
      <c r="C1" s="54" t="s">
        <v>243</v>
      </c>
      <c r="D1" s="54"/>
      <c r="E1" s="54"/>
      <c r="F1" s="54"/>
      <c r="G1" s="54"/>
      <c r="H1" s="54"/>
    </row>
    <row r="2" spans="1:11" x14ac:dyDescent="0.25">
      <c r="A2" s="55" t="s">
        <v>1</v>
      </c>
      <c r="B2" s="55"/>
      <c r="C2" s="54" t="s">
        <v>244</v>
      </c>
      <c r="D2" s="54"/>
      <c r="E2" s="54"/>
      <c r="F2" s="54"/>
      <c r="G2" s="54"/>
      <c r="H2" s="54"/>
    </row>
    <row r="3" spans="1:11" x14ac:dyDescent="0.25">
      <c r="A3" s="55" t="s">
        <v>2</v>
      </c>
      <c r="B3" s="55"/>
      <c r="C3" s="54" t="s">
        <v>245</v>
      </c>
      <c r="D3" s="54"/>
      <c r="E3" s="54"/>
      <c r="F3" s="54"/>
      <c r="G3" s="54"/>
      <c r="H3" s="54"/>
    </row>
    <row r="4" spans="1:11" x14ac:dyDescent="0.25">
      <c r="A4" s="55" t="s">
        <v>3</v>
      </c>
      <c r="B4" s="55"/>
      <c r="C4" s="54" t="s">
        <v>246</v>
      </c>
      <c r="D4" s="54"/>
      <c r="E4" s="54"/>
      <c r="F4" s="54"/>
      <c r="G4" s="54"/>
      <c r="H4" s="54"/>
    </row>
    <row r="5" spans="1:11" x14ac:dyDescent="0.25">
      <c r="A5" s="55" t="s">
        <v>4</v>
      </c>
      <c r="B5" s="55"/>
      <c r="C5" s="54" t="s">
        <v>246</v>
      </c>
      <c r="D5" s="54"/>
      <c r="E5" s="54"/>
      <c r="F5" s="54"/>
      <c r="G5" s="54"/>
      <c r="H5" s="54"/>
    </row>
    <row r="6" spans="1:11" ht="16.5" x14ac:dyDescent="0.25">
      <c r="A6" s="55" t="s">
        <v>247</v>
      </c>
      <c r="B6" s="55"/>
      <c r="C6" s="72">
        <v>0</v>
      </c>
      <c r="D6" s="72"/>
      <c r="E6" s="72"/>
      <c r="F6" s="72"/>
      <c r="G6" s="72"/>
      <c r="H6" s="72"/>
    </row>
    <row r="7" spans="1:11" x14ac:dyDescent="0.25">
      <c r="A7" s="1"/>
      <c r="B7" s="1"/>
      <c r="C7" s="1"/>
      <c r="D7" s="1"/>
      <c r="E7" s="1"/>
      <c r="F7" s="1"/>
      <c r="G7" s="1"/>
      <c r="H7" s="1"/>
    </row>
    <row r="8" spans="1:11" ht="15.75" x14ac:dyDescent="0.3">
      <c r="A8" s="58" t="s">
        <v>284</v>
      </c>
      <c r="B8" s="58"/>
      <c r="C8" s="58"/>
      <c r="D8" s="58"/>
      <c r="E8" s="58"/>
      <c r="F8" s="58"/>
      <c r="G8" s="58"/>
      <c r="H8" s="58"/>
    </row>
    <row r="9" spans="1:11" x14ac:dyDescent="0.25">
      <c r="A9" s="59"/>
      <c r="B9" s="59"/>
      <c r="C9" s="59"/>
      <c r="D9" s="59"/>
      <c r="E9" s="59"/>
      <c r="F9" s="59"/>
      <c r="G9" s="59"/>
      <c r="H9" s="59"/>
    </row>
    <row r="10" spans="1:11" x14ac:dyDescent="0.25">
      <c r="A10" s="60" t="s">
        <v>289</v>
      </c>
      <c r="B10" s="60"/>
      <c r="C10" s="60"/>
      <c r="D10" s="60"/>
      <c r="E10" s="60"/>
      <c r="F10" s="60"/>
      <c r="G10" s="60"/>
      <c r="H10" s="60"/>
    </row>
    <row r="11" spans="1:11" x14ac:dyDescent="0.25">
      <c r="A11" s="2"/>
      <c r="B11" s="61"/>
      <c r="C11" s="61"/>
      <c r="D11" s="2"/>
      <c r="E11" s="2"/>
      <c r="F11" s="2"/>
      <c r="G11" s="2"/>
      <c r="H11" s="3" t="s">
        <v>5</v>
      </c>
    </row>
    <row r="12" spans="1:11" ht="25.5" x14ac:dyDescent="0.25">
      <c r="A12" s="4" t="s">
        <v>176</v>
      </c>
      <c r="B12" s="62" t="s">
        <v>7</v>
      </c>
      <c r="C12" s="62"/>
      <c r="D12" s="62" t="s">
        <v>8</v>
      </c>
      <c r="E12" s="62"/>
      <c r="F12" s="62"/>
      <c r="G12" s="4" t="s">
        <v>9</v>
      </c>
      <c r="H12" s="4" t="s">
        <v>10</v>
      </c>
    </row>
    <row r="13" spans="1:11" x14ac:dyDescent="0.25">
      <c r="A13" s="5">
        <v>1</v>
      </c>
      <c r="B13" s="64">
        <v>2</v>
      </c>
      <c r="C13" s="64"/>
      <c r="D13" s="64">
        <v>3</v>
      </c>
      <c r="E13" s="64"/>
      <c r="F13" s="64"/>
      <c r="G13" s="5">
        <v>4</v>
      </c>
      <c r="H13" s="5">
        <v>5</v>
      </c>
    </row>
    <row r="14" spans="1:11" ht="30" customHeight="1" x14ac:dyDescent="0.25">
      <c r="A14" s="23" t="s">
        <v>118</v>
      </c>
      <c r="B14" s="63" t="s">
        <v>177</v>
      </c>
      <c r="C14" s="63"/>
      <c r="D14" s="7">
        <v>3</v>
      </c>
      <c r="E14" s="7" t="s">
        <v>11</v>
      </c>
      <c r="F14" s="8">
        <v>1</v>
      </c>
      <c r="G14" s="25">
        <f>+G15+G16</f>
        <v>-1111994</v>
      </c>
      <c r="H14" s="25">
        <v>603286</v>
      </c>
      <c r="J14" s="9"/>
      <c r="K14" s="9"/>
    </row>
    <row r="15" spans="1:11" ht="15.75" x14ac:dyDescent="0.25">
      <c r="A15" s="6" t="s">
        <v>120</v>
      </c>
      <c r="B15" s="67" t="s">
        <v>285</v>
      </c>
      <c r="C15" s="67"/>
      <c r="D15" s="7">
        <v>3</v>
      </c>
      <c r="E15" s="7" t="s">
        <v>11</v>
      </c>
      <c r="F15" s="8">
        <v>2</v>
      </c>
      <c r="G15" s="26">
        <v>-185587</v>
      </c>
      <c r="H15" s="26">
        <v>-76682</v>
      </c>
      <c r="J15" s="9"/>
      <c r="K15" s="9"/>
    </row>
    <row r="16" spans="1:11" ht="16.5" customHeight="1" x14ac:dyDescent="0.25">
      <c r="A16" s="6" t="s">
        <v>122</v>
      </c>
      <c r="B16" s="67" t="s">
        <v>286</v>
      </c>
      <c r="C16" s="67"/>
      <c r="D16" s="7">
        <v>3</v>
      </c>
      <c r="E16" s="7" t="s">
        <v>11</v>
      </c>
      <c r="F16" s="8">
        <v>3</v>
      </c>
      <c r="G16" s="26">
        <v>-926407</v>
      </c>
      <c r="H16" s="26">
        <v>679968</v>
      </c>
      <c r="J16" s="9"/>
      <c r="K16" s="9"/>
    </row>
    <row r="17" spans="1:11" ht="30" customHeight="1" x14ac:dyDescent="0.25">
      <c r="A17" s="6" t="s">
        <v>124</v>
      </c>
      <c r="B17" s="67" t="s">
        <v>178</v>
      </c>
      <c r="C17" s="67"/>
      <c r="D17" s="7">
        <v>3</v>
      </c>
      <c r="E17" s="7" t="s">
        <v>11</v>
      </c>
      <c r="F17" s="8">
        <v>4</v>
      </c>
      <c r="G17" s="26">
        <v>0</v>
      </c>
      <c r="H17" s="26"/>
      <c r="J17" s="9"/>
      <c r="K17" s="9"/>
    </row>
    <row r="18" spans="1:11" ht="15.75" x14ac:dyDescent="0.25">
      <c r="A18" s="6" t="s">
        <v>126</v>
      </c>
      <c r="B18" s="67" t="s">
        <v>179</v>
      </c>
      <c r="C18" s="67"/>
      <c r="D18" s="7">
        <v>3</v>
      </c>
      <c r="E18" s="7" t="s">
        <v>11</v>
      </c>
      <c r="F18" s="8">
        <v>5</v>
      </c>
      <c r="G18" s="26">
        <v>0</v>
      </c>
      <c r="H18" s="26">
        <v>0</v>
      </c>
      <c r="J18" s="9"/>
      <c r="K18" s="9"/>
    </row>
    <row r="19" spans="1:11" ht="16.5" customHeight="1" x14ac:dyDescent="0.25">
      <c r="A19" s="6" t="s">
        <v>135</v>
      </c>
      <c r="B19" s="67" t="s">
        <v>180</v>
      </c>
      <c r="C19" s="67"/>
      <c r="D19" s="7">
        <v>3</v>
      </c>
      <c r="E19" s="7" t="s">
        <v>11</v>
      </c>
      <c r="F19" s="8">
        <v>6</v>
      </c>
      <c r="G19" s="26">
        <v>0</v>
      </c>
      <c r="H19" s="26">
        <v>0</v>
      </c>
      <c r="J19" s="9"/>
      <c r="K19" s="9"/>
    </row>
    <row r="20" spans="1:11" ht="30" customHeight="1" x14ac:dyDescent="0.25">
      <c r="A20" s="23" t="s">
        <v>137</v>
      </c>
      <c r="B20" s="63" t="s">
        <v>181</v>
      </c>
      <c r="C20" s="63"/>
      <c r="D20" s="7">
        <v>3</v>
      </c>
      <c r="E20" s="7" t="s">
        <v>11</v>
      </c>
      <c r="F20" s="8">
        <v>7</v>
      </c>
      <c r="G20" s="25"/>
      <c r="H20" s="25">
        <v>0</v>
      </c>
      <c r="J20" s="9"/>
      <c r="K20" s="9"/>
    </row>
    <row r="21" spans="1:11" ht="15.75" x14ac:dyDescent="0.25">
      <c r="A21" s="6" t="s">
        <v>139</v>
      </c>
      <c r="B21" s="67" t="s">
        <v>182</v>
      </c>
      <c r="C21" s="67"/>
      <c r="D21" s="7">
        <v>3</v>
      </c>
      <c r="E21" s="7" t="s">
        <v>11</v>
      </c>
      <c r="F21" s="8">
        <v>8</v>
      </c>
      <c r="G21" s="26"/>
      <c r="H21" s="26">
        <v>0</v>
      </c>
      <c r="J21" s="9"/>
      <c r="K21" s="9"/>
    </row>
    <row r="22" spans="1:11" ht="15.75" x14ac:dyDescent="0.25">
      <c r="A22" s="6" t="s">
        <v>141</v>
      </c>
      <c r="B22" s="67" t="s">
        <v>183</v>
      </c>
      <c r="C22" s="67"/>
      <c r="D22" s="7">
        <v>3</v>
      </c>
      <c r="E22" s="7" t="s">
        <v>11</v>
      </c>
      <c r="F22" s="8">
        <v>9</v>
      </c>
      <c r="G22" s="26">
        <v>0</v>
      </c>
      <c r="H22" s="26">
        <v>0</v>
      </c>
      <c r="J22" s="9"/>
      <c r="K22" s="9"/>
    </row>
    <row r="23" spans="1:11" ht="30" customHeight="1" x14ac:dyDescent="0.25">
      <c r="A23" s="6" t="s">
        <v>143</v>
      </c>
      <c r="B23" s="67" t="s">
        <v>184</v>
      </c>
      <c r="C23" s="67"/>
      <c r="D23" s="7">
        <v>3</v>
      </c>
      <c r="E23" s="7">
        <v>1</v>
      </c>
      <c r="F23" s="7" t="s">
        <v>11</v>
      </c>
      <c r="G23" s="26">
        <f>+G14+G21-G22</f>
        <v>-1111994</v>
      </c>
      <c r="H23" s="26">
        <v>603286</v>
      </c>
      <c r="J23" s="9"/>
      <c r="K23" s="9"/>
    </row>
    <row r="24" spans="1:11" ht="15.75" customHeight="1" x14ac:dyDescent="0.25">
      <c r="A24" s="6" t="s">
        <v>145</v>
      </c>
      <c r="B24" s="67" t="s">
        <v>185</v>
      </c>
      <c r="C24" s="67"/>
      <c r="D24" s="7">
        <v>3</v>
      </c>
      <c r="E24" s="7">
        <v>1</v>
      </c>
      <c r="F24" s="8">
        <v>1</v>
      </c>
      <c r="G24" s="26"/>
      <c r="H24" s="26"/>
      <c r="J24" s="9"/>
      <c r="K24" s="9"/>
    </row>
    <row r="25" spans="1:11" ht="15.75" customHeight="1" x14ac:dyDescent="0.25">
      <c r="A25" s="6" t="s">
        <v>186</v>
      </c>
      <c r="B25" s="67" t="s">
        <v>187</v>
      </c>
      <c r="C25" s="67"/>
      <c r="D25" s="7">
        <v>3</v>
      </c>
      <c r="E25" s="7">
        <v>1</v>
      </c>
      <c r="F25" s="8">
        <v>2</v>
      </c>
      <c r="G25" s="26">
        <f>+BS!H57</f>
        <v>13817140</v>
      </c>
      <c r="H25" s="49">
        <v>14079042</v>
      </c>
      <c r="J25" s="9"/>
      <c r="K25" s="9"/>
    </row>
    <row r="26" spans="1:11" ht="15.75" x14ac:dyDescent="0.25">
      <c r="A26" s="6" t="s">
        <v>188</v>
      </c>
      <c r="B26" s="67" t="s">
        <v>189</v>
      </c>
      <c r="C26" s="67"/>
      <c r="D26" s="7">
        <v>3</v>
      </c>
      <c r="E26" s="7">
        <v>1</v>
      </c>
      <c r="F26" s="8">
        <v>3</v>
      </c>
      <c r="G26" s="26">
        <f>+G25+G23</f>
        <v>12705146</v>
      </c>
      <c r="H26" s="49">
        <v>14682328</v>
      </c>
      <c r="J26" s="9"/>
      <c r="K26" s="9"/>
    </row>
    <row r="27" spans="1:11" ht="15.75" customHeight="1" x14ac:dyDescent="0.25">
      <c r="A27" s="6" t="s">
        <v>190</v>
      </c>
      <c r="B27" s="67" t="s">
        <v>191</v>
      </c>
      <c r="C27" s="67"/>
      <c r="D27" s="7">
        <v>3</v>
      </c>
      <c r="E27" s="7">
        <v>1</v>
      </c>
      <c r="F27" s="8">
        <v>4</v>
      </c>
      <c r="G27" s="37">
        <v>2235737</v>
      </c>
      <c r="H27" s="26">
        <v>2235737</v>
      </c>
      <c r="J27" s="9"/>
      <c r="K27" s="24"/>
    </row>
    <row r="28" spans="1:11" ht="15.75" customHeight="1" x14ac:dyDescent="0.25">
      <c r="A28" s="6" t="s">
        <v>192</v>
      </c>
      <c r="B28" s="67" t="s">
        <v>193</v>
      </c>
      <c r="C28" s="67"/>
      <c r="D28" s="7">
        <v>3</v>
      </c>
      <c r="E28" s="7">
        <v>1</v>
      </c>
      <c r="F28" s="8">
        <v>5</v>
      </c>
      <c r="G28" s="37">
        <v>2235727</v>
      </c>
      <c r="H28" s="26">
        <v>2235737</v>
      </c>
      <c r="J28" s="9"/>
      <c r="K28" s="9"/>
    </row>
    <row r="29" spans="1:11" ht="15.75" x14ac:dyDescent="0.25">
      <c r="A29" s="6" t="s">
        <v>194</v>
      </c>
      <c r="B29" s="67" t="s">
        <v>195</v>
      </c>
      <c r="C29" s="67"/>
      <c r="D29" s="7">
        <v>3</v>
      </c>
      <c r="E29" s="7">
        <v>1</v>
      </c>
      <c r="F29" s="8">
        <v>6</v>
      </c>
      <c r="G29" s="28">
        <v>0</v>
      </c>
      <c r="H29" s="28">
        <v>0</v>
      </c>
      <c r="J29" s="9"/>
      <c r="K29" s="9"/>
    </row>
    <row r="30" spans="1:11" ht="15.75" x14ac:dyDescent="0.25">
      <c r="A30" s="6" t="s">
        <v>196</v>
      </c>
      <c r="B30" s="67" t="s">
        <v>197</v>
      </c>
      <c r="C30" s="67"/>
      <c r="D30" s="7">
        <v>3</v>
      </c>
      <c r="E30" s="7">
        <v>1</v>
      </c>
      <c r="F30" s="8">
        <v>7</v>
      </c>
      <c r="G30" s="28">
        <v>0</v>
      </c>
      <c r="H30" s="28">
        <v>0</v>
      </c>
      <c r="J30" s="9"/>
      <c r="K30" s="9"/>
    </row>
    <row r="31" spans="1:11" ht="15.75" x14ac:dyDescent="0.25">
      <c r="A31" s="6" t="s">
        <v>198</v>
      </c>
      <c r="B31" s="67" t="s">
        <v>199</v>
      </c>
      <c r="C31" s="67"/>
      <c r="D31" s="7">
        <v>3</v>
      </c>
      <c r="E31" s="7">
        <v>1</v>
      </c>
      <c r="F31" s="8">
        <v>8</v>
      </c>
      <c r="G31" s="37">
        <v>2235737</v>
      </c>
      <c r="H31" s="37">
        <v>2235737</v>
      </c>
      <c r="J31" s="9"/>
      <c r="K31" s="9"/>
    </row>
    <row r="32" spans="1:11" s="11" customFormat="1" ht="12.75" x14ac:dyDescent="0.2">
      <c r="A32" s="10"/>
      <c r="B32" s="10"/>
      <c r="C32" s="10"/>
      <c r="D32" s="10"/>
      <c r="E32" s="10"/>
      <c r="F32" s="10"/>
      <c r="G32" s="10"/>
      <c r="H32" s="10"/>
    </row>
    <row r="33" spans="1:8" s="11" customFormat="1" ht="12.75" customHeight="1" x14ac:dyDescent="0.2">
      <c r="A33" s="70" t="str">
        <f>+BU!A82</f>
        <v>Sarajevo; 25.07.2020.godine</v>
      </c>
      <c r="B33" s="70"/>
      <c r="C33" s="10" t="s">
        <v>41</v>
      </c>
      <c r="D33" s="68" t="s">
        <v>42</v>
      </c>
      <c r="E33" s="68"/>
      <c r="F33" s="68"/>
      <c r="G33" s="68" t="s">
        <v>43</v>
      </c>
      <c r="H33" s="68"/>
    </row>
    <row r="34" spans="1:8" s="11" customFormat="1" ht="25.5" customHeight="1" x14ac:dyDescent="0.2">
      <c r="A34" s="10"/>
      <c r="B34" s="10"/>
      <c r="C34" s="55" t="s">
        <v>200</v>
      </c>
      <c r="D34" s="55"/>
      <c r="E34" s="55"/>
      <c r="F34" s="55"/>
      <c r="G34" s="68" t="s">
        <v>45</v>
      </c>
      <c r="H34" s="68"/>
    </row>
    <row r="35" spans="1:8" s="11" customFormat="1" ht="12.75" x14ac:dyDescent="0.2">
      <c r="A35" s="68"/>
      <c r="B35" s="68"/>
      <c r="C35" s="10"/>
      <c r="D35" s="10"/>
      <c r="E35" s="10"/>
      <c r="F35" s="10"/>
      <c r="G35" s="2" t="s">
        <v>46</v>
      </c>
      <c r="H35" s="10"/>
    </row>
    <row r="36" spans="1:8" x14ac:dyDescent="0.25">
      <c r="A36" s="12"/>
      <c r="B36" s="12"/>
      <c r="C36" s="17" t="s">
        <v>109</v>
      </c>
      <c r="D36" s="12"/>
      <c r="E36" s="12"/>
      <c r="F36" s="12"/>
      <c r="G36" s="69" t="s">
        <v>109</v>
      </c>
      <c r="H36" s="69"/>
    </row>
  </sheetData>
  <mergeCells count="45">
    <mergeCell ref="A35:B35"/>
    <mergeCell ref="G36:H36"/>
    <mergeCell ref="B30:C30"/>
    <mergeCell ref="B31:C31"/>
    <mergeCell ref="A33:B33"/>
    <mergeCell ref="D33:F33"/>
    <mergeCell ref="G33:H33"/>
    <mergeCell ref="C34:F34"/>
    <mergeCell ref="G34:H34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8:H8"/>
    <mergeCell ref="A9:H9"/>
    <mergeCell ref="A10:H10"/>
    <mergeCell ref="B11:C11"/>
    <mergeCell ref="B12:C12"/>
    <mergeCell ref="D12:F12"/>
    <mergeCell ref="B13:C13"/>
    <mergeCell ref="D13:F13"/>
    <mergeCell ref="B14:C14"/>
    <mergeCell ref="B15:C15"/>
    <mergeCell ref="B16:C16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rintOptions horizontalCentered="1"/>
  <pageMargins left="0.25" right="0.25" top="0.75" bottom="0.75" header="0.3" footer="0.3"/>
  <pageSetup paperSize="9" scale="94" orientation="portrait" blackAndWhite="1" r:id="rId1"/>
  <headerFooter>
    <oddFooter>&amp;L&amp;"Times New Roman,Italic"&amp;8Copyright by SoftGroup, Sarajevo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Sadrzaj</vt:lpstr>
      <vt:lpstr>BS</vt:lpstr>
      <vt:lpstr>BU</vt:lpstr>
      <vt:lpstr>GT</vt:lpstr>
      <vt:lpstr>NI</vt:lpstr>
      <vt:lpstr>BS!Print_Area</vt:lpstr>
      <vt:lpstr>BU!Print_Area</vt:lpstr>
      <vt:lpstr>GT!Print_Area</vt:lpstr>
      <vt:lpstr>NI!Print_Area</vt:lpstr>
      <vt:lpstr>BS!Print_Titles</vt:lpstr>
      <vt:lpstr>BU!Print_Titles</vt:lpstr>
      <vt:lpstr>GT!Print_Titles</vt:lpstr>
      <vt:lpstr>NI!Print_Titles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Smailhodzic</dc:creator>
  <cp:lastModifiedBy>Amela Smailhodzic</cp:lastModifiedBy>
  <dcterms:created xsi:type="dcterms:W3CDTF">2020-05-07T12:17:34Z</dcterms:created>
  <dcterms:modified xsi:type="dcterms:W3CDTF">2020-07-28T10:43:32Z</dcterms:modified>
</cp:coreProperties>
</file>